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6960" activeTab="3"/>
  </bookViews>
  <sheets>
    <sheet name="TRIALS" sheetId="3" r:id="rId1"/>
    <sheet name="new2" sheetId="85" r:id="rId2"/>
    <sheet name="TEST" sheetId="130" r:id="rId3"/>
    <sheet name="ADD SOFTWARE" sheetId="140" r:id="rId4"/>
    <sheet name="20172018" sheetId="95" r:id="rId5"/>
    <sheet name="SOFTWARE GENERAL" sheetId="126" r:id="rId6"/>
    <sheet name="corect score" sheetId="93" r:id="rId7"/>
    <sheet name="2016 2017 DATA" sheetId="88" r:id="rId8"/>
    <sheet name="best" sheetId="8" r:id="rId9"/>
    <sheet name="FINAL MODEL" sheetId="128" r:id="rId10"/>
    <sheet name="GG BEST" sheetId="138" r:id="rId11"/>
    <sheet name="20182019" sheetId="12" r:id="rId12"/>
    <sheet name="GG HH DD" sheetId="137" r:id="rId13"/>
    <sheet name="2018 RESULT LETTERS" sheetId="139" r:id="rId14"/>
    <sheet name="THREE YEAR " sheetId="141" r:id="rId15"/>
  </sheets>
  <calcPr calcId="144525"/>
  <fileRecoveryPr repairLoad="1"/>
</workbook>
</file>

<file path=xl/calcChain.xml><?xml version="1.0" encoding="utf-8"?>
<calcChain xmlns="http://schemas.openxmlformats.org/spreadsheetml/2006/main">
  <c r="J3" i="140" l="1"/>
  <c r="I4" i="140"/>
  <c r="I3" i="140"/>
  <c r="J4" i="140"/>
  <c r="C15" i="140"/>
  <c r="G4" i="140"/>
  <c r="H3" i="140"/>
  <c r="U85" i="130"/>
  <c r="Y85" i="130"/>
  <c r="T85" i="130"/>
  <c r="S85" i="130"/>
  <c r="R84" i="130"/>
  <c r="AA84" i="130"/>
  <c r="U86" i="130"/>
  <c r="H4" i="140"/>
  <c r="G3" i="140"/>
  <c r="J2" i="140" l="1"/>
  <c r="H2" i="140"/>
  <c r="I2" i="140"/>
  <c r="G2" i="140"/>
  <c r="CH38" i="141"/>
  <c r="CH37" i="141"/>
  <c r="CH36" i="141"/>
  <c r="CH35" i="141"/>
  <c r="CH34" i="141"/>
  <c r="CH33" i="141"/>
  <c r="CH32" i="141"/>
  <c r="CH31" i="141"/>
  <c r="CH30" i="141"/>
  <c r="CH29" i="141"/>
  <c r="CH28" i="141"/>
  <c r="CH27" i="141"/>
  <c r="CH26" i="141"/>
  <c r="CH25" i="141"/>
  <c r="CH24" i="141"/>
  <c r="CH23" i="141"/>
  <c r="CH22" i="141"/>
  <c r="CH21" i="141"/>
  <c r="CH20" i="141"/>
  <c r="CH19" i="141"/>
  <c r="CH18" i="141"/>
  <c r="CH17" i="141"/>
  <c r="CH16" i="141"/>
  <c r="CH15" i="141"/>
  <c r="CH14" i="141"/>
  <c r="CH13" i="141"/>
  <c r="CH12" i="141"/>
  <c r="CH11" i="141"/>
  <c r="CH10" i="141"/>
  <c r="CH9" i="141"/>
  <c r="CH8" i="141"/>
  <c r="CH7" i="141"/>
  <c r="CH6" i="141"/>
  <c r="CH5" i="141"/>
  <c r="CH4" i="141"/>
  <c r="CH3" i="141"/>
  <c r="CH2" i="141"/>
  <c r="CH1" i="141"/>
  <c r="K4" i="140"/>
  <c r="K3" i="140"/>
  <c r="C13" i="140"/>
  <c r="J586" i="139"/>
  <c r="J585" i="139"/>
  <c r="J584" i="139"/>
  <c r="J583" i="139"/>
  <c r="J582" i="139"/>
  <c r="J581" i="139"/>
  <c r="J580" i="139"/>
  <c r="J579" i="139"/>
  <c r="J578" i="139"/>
  <c r="J577" i="139"/>
  <c r="J570" i="139"/>
  <c r="J569" i="139"/>
  <c r="J568" i="139"/>
  <c r="J567" i="139"/>
  <c r="J566" i="139"/>
  <c r="J565" i="139"/>
  <c r="J564" i="139"/>
  <c r="J563" i="139"/>
  <c r="J562" i="139"/>
  <c r="J561" i="139"/>
  <c r="J553" i="139"/>
  <c r="J552" i="139"/>
  <c r="J551" i="139"/>
  <c r="J550" i="139"/>
  <c r="J549" i="139"/>
  <c r="J548" i="139"/>
  <c r="J547" i="139"/>
  <c r="J546" i="139"/>
  <c r="J545" i="139"/>
  <c r="J544" i="139"/>
  <c r="J537" i="139"/>
  <c r="J536" i="139"/>
  <c r="J535" i="139"/>
  <c r="J534" i="139"/>
  <c r="J533" i="139"/>
  <c r="J532" i="139"/>
  <c r="J531" i="139"/>
  <c r="J530" i="139"/>
  <c r="J529" i="139"/>
  <c r="J528" i="139"/>
  <c r="J521" i="139"/>
  <c r="J520" i="139"/>
  <c r="J519" i="139"/>
  <c r="J518" i="139"/>
  <c r="J517" i="139"/>
  <c r="J516" i="139"/>
  <c r="J515" i="139"/>
  <c r="J514" i="139"/>
  <c r="J513" i="139"/>
  <c r="J512" i="139"/>
  <c r="J501" i="139"/>
  <c r="J500" i="139"/>
  <c r="J499" i="139"/>
  <c r="J498" i="139"/>
  <c r="J497" i="139"/>
  <c r="J496" i="139"/>
  <c r="J495" i="139"/>
  <c r="J494" i="139"/>
  <c r="J493" i="139"/>
  <c r="J492" i="139"/>
  <c r="J484" i="139"/>
  <c r="J483" i="139"/>
  <c r="J482" i="139"/>
  <c r="J481" i="139"/>
  <c r="J480" i="139"/>
  <c r="J479" i="139"/>
  <c r="J478" i="139"/>
  <c r="J477" i="139"/>
  <c r="J476" i="139"/>
  <c r="J475" i="139"/>
  <c r="J467" i="139"/>
  <c r="J466" i="139"/>
  <c r="J465" i="139"/>
  <c r="J464" i="139"/>
  <c r="J463" i="139"/>
  <c r="J462" i="139"/>
  <c r="J461" i="139"/>
  <c r="J460" i="139"/>
  <c r="J459" i="139"/>
  <c r="J458" i="139"/>
  <c r="J450" i="139"/>
  <c r="J449" i="139"/>
  <c r="J448" i="139"/>
  <c r="J447" i="139"/>
  <c r="J446" i="139"/>
  <c r="J445" i="139"/>
  <c r="J444" i="139"/>
  <c r="J443" i="139"/>
  <c r="J442" i="139"/>
  <c r="J441" i="139"/>
  <c r="J433" i="139"/>
  <c r="J432" i="139"/>
  <c r="J431" i="139"/>
  <c r="J430" i="139"/>
  <c r="J429" i="139"/>
  <c r="J428" i="139"/>
  <c r="J427" i="139"/>
  <c r="J426" i="139"/>
  <c r="J425" i="139"/>
  <c r="J424" i="139"/>
  <c r="J414" i="139"/>
  <c r="J413" i="139"/>
  <c r="J412" i="139"/>
  <c r="J411" i="139"/>
  <c r="J410" i="139"/>
  <c r="J409" i="139"/>
  <c r="J408" i="139"/>
  <c r="J407" i="139"/>
  <c r="J406" i="139"/>
  <c r="J405" i="139"/>
  <c r="J397" i="139"/>
  <c r="J396" i="139"/>
  <c r="J395" i="139"/>
  <c r="J394" i="139"/>
  <c r="J393" i="139"/>
  <c r="J392" i="139"/>
  <c r="J391" i="139"/>
  <c r="J390" i="139"/>
  <c r="J389" i="139"/>
  <c r="J388" i="139"/>
  <c r="J380" i="139"/>
  <c r="J379" i="139"/>
  <c r="J378" i="139"/>
  <c r="J377" i="139"/>
  <c r="J376" i="139"/>
  <c r="J375" i="139"/>
  <c r="J374" i="139"/>
  <c r="J373" i="139"/>
  <c r="J372" i="139"/>
  <c r="J371" i="139"/>
  <c r="J365" i="139"/>
  <c r="J364" i="139"/>
  <c r="J363" i="139"/>
  <c r="J362" i="139"/>
  <c r="J361" i="139"/>
  <c r="J360" i="139"/>
  <c r="J359" i="139"/>
  <c r="J358" i="139"/>
  <c r="J357" i="139"/>
  <c r="J356" i="139"/>
  <c r="J348" i="139"/>
  <c r="J347" i="139"/>
  <c r="J346" i="139"/>
  <c r="J345" i="139"/>
  <c r="J344" i="139"/>
  <c r="J343" i="139"/>
  <c r="J342" i="139"/>
  <c r="J341" i="139"/>
  <c r="J340" i="139"/>
  <c r="J339" i="139"/>
  <c r="J332" i="139"/>
  <c r="J331" i="139"/>
  <c r="J330" i="139"/>
  <c r="J329" i="139"/>
  <c r="J328" i="139"/>
  <c r="J327" i="139"/>
  <c r="J326" i="139"/>
  <c r="J325" i="139"/>
  <c r="J324" i="139"/>
  <c r="J323" i="139"/>
  <c r="J315" i="139"/>
  <c r="J314" i="139"/>
  <c r="J313" i="139"/>
  <c r="J312" i="139"/>
  <c r="J311" i="139"/>
  <c r="J310" i="139"/>
  <c r="J309" i="139"/>
  <c r="J308" i="139"/>
  <c r="J307" i="139"/>
  <c r="J306" i="139"/>
  <c r="J299" i="139"/>
  <c r="J298" i="139"/>
  <c r="J297" i="139"/>
  <c r="J296" i="139"/>
  <c r="J295" i="139"/>
  <c r="J294" i="139"/>
  <c r="J293" i="139"/>
  <c r="J292" i="139"/>
  <c r="J291" i="139"/>
  <c r="J290" i="139"/>
  <c r="J282" i="139"/>
  <c r="J281" i="139"/>
  <c r="J280" i="139"/>
  <c r="J279" i="139"/>
  <c r="J278" i="139"/>
  <c r="J277" i="139"/>
  <c r="J276" i="139"/>
  <c r="J275" i="139"/>
  <c r="J274" i="139"/>
  <c r="J273" i="139"/>
  <c r="J268" i="139"/>
  <c r="J267" i="139"/>
  <c r="J266" i="139"/>
  <c r="J265" i="139"/>
  <c r="J264" i="139"/>
  <c r="J263" i="139"/>
  <c r="J262" i="139"/>
  <c r="J261" i="139"/>
  <c r="J260" i="139"/>
  <c r="J259" i="139"/>
  <c r="J254" i="139"/>
  <c r="J253" i="139"/>
  <c r="J252" i="139"/>
  <c r="J251" i="139"/>
  <c r="J250" i="139"/>
  <c r="J249" i="139"/>
  <c r="J248" i="139"/>
  <c r="J247" i="139"/>
  <c r="J246" i="139"/>
  <c r="J245" i="139"/>
  <c r="J240" i="139"/>
  <c r="J239" i="139"/>
  <c r="J238" i="139"/>
  <c r="J237" i="139"/>
  <c r="J236" i="139"/>
  <c r="J235" i="139"/>
  <c r="J234" i="139"/>
  <c r="J233" i="139"/>
  <c r="J232" i="139"/>
  <c r="J231" i="139"/>
  <c r="J226" i="139"/>
  <c r="J225" i="139"/>
  <c r="J224" i="139"/>
  <c r="J223" i="139"/>
  <c r="J222" i="139"/>
  <c r="J221" i="139"/>
  <c r="J220" i="139"/>
  <c r="J219" i="139"/>
  <c r="J218" i="139"/>
  <c r="J217" i="139"/>
  <c r="J212" i="139"/>
  <c r="J211" i="139"/>
  <c r="J210" i="139"/>
  <c r="J209" i="139"/>
  <c r="J208" i="139"/>
  <c r="J207" i="139"/>
  <c r="J206" i="139"/>
  <c r="J205" i="139"/>
  <c r="J204" i="139"/>
  <c r="J203" i="139"/>
  <c r="J198" i="139"/>
  <c r="J197" i="139"/>
  <c r="J196" i="139"/>
  <c r="J195" i="139"/>
  <c r="J194" i="139"/>
  <c r="J193" i="139"/>
  <c r="J192" i="139"/>
  <c r="J191" i="139"/>
  <c r="J190" i="139"/>
  <c r="J189" i="139"/>
  <c r="J184" i="139"/>
  <c r="J183" i="139"/>
  <c r="J182" i="139"/>
  <c r="J181" i="139"/>
  <c r="J180" i="139"/>
  <c r="J179" i="139"/>
  <c r="J178" i="139"/>
  <c r="J177" i="139"/>
  <c r="J176" i="139"/>
  <c r="J175" i="139"/>
  <c r="J170" i="139"/>
  <c r="J169" i="139"/>
  <c r="J168" i="139"/>
  <c r="J167" i="139"/>
  <c r="J166" i="139"/>
  <c r="J165" i="139"/>
  <c r="J164" i="139"/>
  <c r="J163" i="139"/>
  <c r="J162" i="139"/>
  <c r="J161" i="139"/>
  <c r="J156" i="139"/>
  <c r="J155" i="139"/>
  <c r="J154" i="139"/>
  <c r="J153" i="139"/>
  <c r="J152" i="139"/>
  <c r="J151" i="139"/>
  <c r="J150" i="139"/>
  <c r="J149" i="139"/>
  <c r="J148" i="139"/>
  <c r="J147" i="139"/>
  <c r="J142" i="139"/>
  <c r="J141" i="139"/>
  <c r="J140" i="139"/>
  <c r="J139" i="139"/>
  <c r="J138" i="139"/>
  <c r="J137" i="139"/>
  <c r="J136" i="139"/>
  <c r="J135" i="139"/>
  <c r="J134" i="139"/>
  <c r="J133" i="139"/>
  <c r="J127" i="139"/>
  <c r="J126" i="139"/>
  <c r="J125" i="139"/>
  <c r="J124" i="139"/>
  <c r="J123" i="139"/>
  <c r="J122" i="139"/>
  <c r="J121" i="139"/>
  <c r="J120" i="139"/>
  <c r="J119" i="139"/>
  <c r="J118" i="139"/>
  <c r="J113" i="139"/>
  <c r="J112" i="139"/>
  <c r="J111" i="139"/>
  <c r="J110" i="139"/>
  <c r="J109" i="139"/>
  <c r="J108" i="139"/>
  <c r="J107" i="139"/>
  <c r="J106" i="139"/>
  <c r="J105" i="139"/>
  <c r="J104" i="139"/>
  <c r="J99" i="139"/>
  <c r="J98" i="139"/>
  <c r="J97" i="139"/>
  <c r="J96" i="139"/>
  <c r="J95" i="139"/>
  <c r="J94" i="139"/>
  <c r="J93" i="139"/>
  <c r="J92" i="139"/>
  <c r="J91" i="139"/>
  <c r="J90" i="139"/>
  <c r="J84" i="139"/>
  <c r="J83" i="139"/>
  <c r="J82" i="139"/>
  <c r="J81" i="139"/>
  <c r="J80" i="139"/>
  <c r="J79" i="139"/>
  <c r="J78" i="139"/>
  <c r="J77" i="139"/>
  <c r="J76" i="139"/>
  <c r="J75" i="139"/>
  <c r="J70" i="139"/>
  <c r="J69" i="139"/>
  <c r="J68" i="139"/>
  <c r="J67" i="139"/>
  <c r="J66" i="139"/>
  <c r="J65" i="139"/>
  <c r="J64" i="139"/>
  <c r="J63" i="139"/>
  <c r="J62" i="139"/>
  <c r="J61" i="139"/>
  <c r="J56" i="139"/>
  <c r="J55" i="139"/>
  <c r="J54" i="139"/>
  <c r="J53" i="139"/>
  <c r="J52" i="139"/>
  <c r="J51" i="139"/>
  <c r="J50" i="139"/>
  <c r="J49" i="139"/>
  <c r="J48" i="139"/>
  <c r="J47" i="139"/>
  <c r="J42" i="139"/>
  <c r="J41" i="139"/>
  <c r="J40" i="139"/>
  <c r="J39" i="139"/>
  <c r="J38" i="139"/>
  <c r="J37" i="139"/>
  <c r="J36" i="139"/>
  <c r="J35" i="139"/>
  <c r="J34" i="139"/>
  <c r="J33" i="139"/>
  <c r="J27" i="139"/>
  <c r="J26" i="139"/>
  <c r="J25" i="139"/>
  <c r="J24" i="139"/>
  <c r="J23" i="139"/>
  <c r="J22" i="139"/>
  <c r="J21" i="139"/>
  <c r="J20" i="139"/>
  <c r="J19" i="139"/>
  <c r="J18" i="139"/>
  <c r="J4" i="139"/>
  <c r="J5" i="139"/>
  <c r="J6" i="139"/>
  <c r="J7" i="139"/>
  <c r="J8" i="139"/>
  <c r="J9" i="139"/>
  <c r="J10" i="139"/>
  <c r="J11" i="139"/>
  <c r="J12" i="139"/>
  <c r="J3" i="139"/>
  <c r="F589" i="139"/>
  <c r="F588" i="139"/>
  <c r="F587" i="139"/>
  <c r="C587" i="139"/>
  <c r="F573" i="139"/>
  <c r="F572" i="139"/>
  <c r="F571" i="139"/>
  <c r="C571" i="139"/>
  <c r="F556" i="139"/>
  <c r="F555" i="139"/>
  <c r="F554" i="139"/>
  <c r="C554" i="139"/>
  <c r="F540" i="139"/>
  <c r="F539" i="139"/>
  <c r="F538" i="139"/>
  <c r="C538" i="139"/>
  <c r="F524" i="139"/>
  <c r="F523" i="139"/>
  <c r="F522" i="139"/>
  <c r="C522" i="139"/>
  <c r="F504" i="139"/>
  <c r="F503" i="139"/>
  <c r="F502" i="139"/>
  <c r="C502" i="139"/>
  <c r="F487" i="139"/>
  <c r="F486" i="139"/>
  <c r="F485" i="139"/>
  <c r="C485" i="139"/>
  <c r="F470" i="139"/>
  <c r="F469" i="139"/>
  <c r="F468" i="139"/>
  <c r="C468" i="139"/>
  <c r="F453" i="139"/>
  <c r="F452" i="139"/>
  <c r="F451" i="139"/>
  <c r="C451" i="139"/>
  <c r="F436" i="139"/>
  <c r="F435" i="139"/>
  <c r="F434" i="139"/>
  <c r="C434" i="139"/>
  <c r="F417" i="139"/>
  <c r="F416" i="139"/>
  <c r="F415" i="139"/>
  <c r="C415" i="139"/>
  <c r="F400" i="139"/>
  <c r="F399" i="139"/>
  <c r="F398" i="139"/>
  <c r="C398" i="139"/>
  <c r="F383" i="139"/>
  <c r="F382" i="139"/>
  <c r="F381" i="139"/>
  <c r="C381" i="139"/>
  <c r="F368" i="139"/>
  <c r="F367" i="139"/>
  <c r="F366" i="139"/>
  <c r="C366" i="139"/>
  <c r="F351" i="139"/>
  <c r="F350" i="139"/>
  <c r="F349" i="139"/>
  <c r="C349" i="139"/>
  <c r="F335" i="139"/>
  <c r="F334" i="139"/>
  <c r="F333" i="139"/>
  <c r="C333" i="139"/>
  <c r="F318" i="139"/>
  <c r="F317" i="139"/>
  <c r="F316" i="139"/>
  <c r="C316" i="139"/>
  <c r="F302" i="139"/>
  <c r="F301" i="139"/>
  <c r="F300" i="139"/>
  <c r="C300" i="139"/>
  <c r="F285" i="139"/>
  <c r="F284" i="139"/>
  <c r="F283" i="139"/>
  <c r="C283" i="139"/>
  <c r="F271" i="139"/>
  <c r="F270" i="139"/>
  <c r="F269" i="139"/>
  <c r="C269" i="139"/>
  <c r="F257" i="139"/>
  <c r="F256" i="139"/>
  <c r="F255" i="139"/>
  <c r="C255" i="139"/>
  <c r="F243" i="139"/>
  <c r="F242" i="139"/>
  <c r="F241" i="139"/>
  <c r="C241" i="139"/>
  <c r="F229" i="139"/>
  <c r="F228" i="139"/>
  <c r="F227" i="139"/>
  <c r="C227" i="139"/>
  <c r="F215" i="139"/>
  <c r="F214" i="139"/>
  <c r="F213" i="139"/>
  <c r="C213" i="139"/>
  <c r="F201" i="139"/>
  <c r="F200" i="139"/>
  <c r="F199" i="139"/>
  <c r="C199" i="139"/>
  <c r="F187" i="139"/>
  <c r="F186" i="139"/>
  <c r="F185" i="139"/>
  <c r="C185" i="139"/>
  <c r="F173" i="139"/>
  <c r="F172" i="139"/>
  <c r="F171" i="139"/>
  <c r="C171" i="139"/>
  <c r="F159" i="139"/>
  <c r="F158" i="139"/>
  <c r="F157" i="139"/>
  <c r="C157" i="139"/>
  <c r="F145" i="139"/>
  <c r="F144" i="139"/>
  <c r="F143" i="139"/>
  <c r="C143" i="139"/>
  <c r="D143" i="139" s="1"/>
  <c r="F130" i="139"/>
  <c r="F129" i="139"/>
  <c r="F128" i="139"/>
  <c r="C128" i="139"/>
  <c r="F116" i="139"/>
  <c r="F115" i="139"/>
  <c r="F114" i="139"/>
  <c r="C114" i="139"/>
  <c r="F102" i="139"/>
  <c r="F101" i="139"/>
  <c r="F100" i="139"/>
  <c r="C100" i="139"/>
  <c r="F87" i="139"/>
  <c r="F86" i="139"/>
  <c r="F85" i="139"/>
  <c r="C85" i="139"/>
  <c r="F73" i="139"/>
  <c r="F72" i="139"/>
  <c r="F71" i="139"/>
  <c r="C71" i="139"/>
  <c r="F59" i="139"/>
  <c r="F58" i="139"/>
  <c r="F57" i="139"/>
  <c r="C57" i="139"/>
  <c r="F45" i="139"/>
  <c r="F44" i="139"/>
  <c r="F43" i="139"/>
  <c r="C43" i="139"/>
  <c r="F30" i="139"/>
  <c r="F29" i="139"/>
  <c r="F28" i="139"/>
  <c r="C28" i="139"/>
  <c r="F15" i="139"/>
  <c r="F14" i="139"/>
  <c r="F13" i="139"/>
  <c r="E13" i="139"/>
  <c r="D13" i="139"/>
  <c r="C13" i="139"/>
  <c r="K2" i="140" l="1"/>
  <c r="C14" i="139"/>
  <c r="R87" i="130"/>
  <c r="AD86" i="130"/>
  <c r="G58" i="130"/>
  <c r="F91" i="130"/>
  <c r="F90" i="130"/>
  <c r="F89" i="130"/>
  <c r="F88" i="130"/>
  <c r="F87" i="130"/>
  <c r="F86" i="130"/>
  <c r="AD85" i="130"/>
  <c r="AC85" i="130"/>
  <c r="AB85" i="130"/>
  <c r="AA85" i="130"/>
  <c r="Z85" i="130"/>
  <c r="X85" i="130"/>
  <c r="W85" i="130"/>
  <c r="V85" i="130"/>
  <c r="R85" i="130"/>
  <c r="Q85" i="130"/>
  <c r="P85" i="130"/>
  <c r="F85" i="130"/>
  <c r="E85" i="130"/>
  <c r="D85" i="130"/>
  <c r="AD84" i="130"/>
  <c r="AC84" i="130"/>
  <c r="AB84" i="130"/>
  <c r="AB86" i="130" s="1"/>
  <c r="Z84" i="130"/>
  <c r="Y84" i="130"/>
  <c r="X84" i="130"/>
  <c r="X86" i="130" s="1"/>
  <c r="W84" i="130"/>
  <c r="V84" i="130"/>
  <c r="U84" i="130"/>
  <c r="T84" i="130"/>
  <c r="T86" i="130" s="1"/>
  <c r="S84" i="130"/>
  <c r="Q84" i="130"/>
  <c r="P84" i="130"/>
  <c r="P87" i="130" s="1"/>
  <c r="F84" i="130"/>
  <c r="F92" i="130" s="1"/>
  <c r="E84" i="130"/>
  <c r="D84" i="130"/>
  <c r="O82" i="130"/>
  <c r="N82" i="130"/>
  <c r="M82" i="130"/>
  <c r="L82" i="130"/>
  <c r="K82" i="130"/>
  <c r="J82" i="130"/>
  <c r="I82" i="130"/>
  <c r="H82" i="130"/>
  <c r="G82" i="130"/>
  <c r="O81" i="130"/>
  <c r="N81" i="130"/>
  <c r="M81" i="130"/>
  <c r="L81" i="130"/>
  <c r="K81" i="130"/>
  <c r="J81" i="130"/>
  <c r="I81" i="130"/>
  <c r="H81" i="130"/>
  <c r="G81" i="130"/>
  <c r="O80" i="130"/>
  <c r="N80" i="130"/>
  <c r="M80" i="130"/>
  <c r="L80" i="130"/>
  <c r="K80" i="130"/>
  <c r="J80" i="130"/>
  <c r="I80" i="130"/>
  <c r="H80" i="130"/>
  <c r="G80" i="130"/>
  <c r="O79" i="130"/>
  <c r="N79" i="130"/>
  <c r="M79" i="130"/>
  <c r="L79" i="130"/>
  <c r="K79" i="130"/>
  <c r="J79" i="130"/>
  <c r="I79" i="130"/>
  <c r="H79" i="130"/>
  <c r="G79" i="130"/>
  <c r="O78" i="130"/>
  <c r="N78" i="130"/>
  <c r="M78" i="130"/>
  <c r="L78" i="130"/>
  <c r="K78" i="130"/>
  <c r="J78" i="130"/>
  <c r="I78" i="130"/>
  <c r="H78" i="130"/>
  <c r="G78" i="130"/>
  <c r="O77" i="130"/>
  <c r="N77" i="130"/>
  <c r="M77" i="130"/>
  <c r="L77" i="130"/>
  <c r="K77" i="130"/>
  <c r="J77" i="130"/>
  <c r="I77" i="130"/>
  <c r="H77" i="130"/>
  <c r="G77" i="130"/>
  <c r="O76" i="130"/>
  <c r="N76" i="130"/>
  <c r="M76" i="130"/>
  <c r="L76" i="130"/>
  <c r="K76" i="130"/>
  <c r="J76" i="130"/>
  <c r="I76" i="130"/>
  <c r="H76" i="130"/>
  <c r="G76" i="130"/>
  <c r="O75" i="130"/>
  <c r="N75" i="130"/>
  <c r="M75" i="130"/>
  <c r="L75" i="130"/>
  <c r="K75" i="130"/>
  <c r="J75" i="130"/>
  <c r="I75" i="130"/>
  <c r="H75" i="130"/>
  <c r="G75" i="130"/>
  <c r="O74" i="130"/>
  <c r="N74" i="130"/>
  <c r="M74" i="130"/>
  <c r="L74" i="130"/>
  <c r="K74" i="130"/>
  <c r="J74" i="130"/>
  <c r="I74" i="130"/>
  <c r="H74" i="130"/>
  <c r="G74" i="130"/>
  <c r="O73" i="130"/>
  <c r="N73" i="130"/>
  <c r="M73" i="130"/>
  <c r="L73" i="130"/>
  <c r="K73" i="130"/>
  <c r="J73" i="130"/>
  <c r="I73" i="130"/>
  <c r="H73" i="130"/>
  <c r="G73" i="130"/>
  <c r="F48" i="130"/>
  <c r="F47" i="130"/>
  <c r="F46" i="130"/>
  <c r="F45" i="130"/>
  <c r="F44" i="130"/>
  <c r="F43" i="130"/>
  <c r="F42" i="130"/>
  <c r="F41" i="130"/>
  <c r="F40" i="130"/>
  <c r="F39" i="130"/>
  <c r="Y86" i="130" l="1"/>
  <c r="I91" i="130"/>
  <c r="I88" i="130"/>
  <c r="E86" i="130"/>
  <c r="L87" i="130"/>
  <c r="D87" i="130"/>
  <c r="Q87" i="130"/>
  <c r="H83" i="130"/>
  <c r="H84" i="130" s="1"/>
  <c r="H85" i="130" s="1"/>
  <c r="L83" i="130"/>
  <c r="L85" i="130"/>
  <c r="AC86" i="130"/>
  <c r="K85" i="130"/>
  <c r="M83" i="130"/>
  <c r="I85" i="130"/>
  <c r="M89" i="130"/>
  <c r="J85" i="130"/>
  <c r="M90" i="130"/>
  <c r="N83" i="130"/>
  <c r="J83" i="130"/>
  <c r="K84" i="130"/>
  <c r="K86" i="130" s="1"/>
  <c r="K92" i="130" s="1"/>
  <c r="Z86" i="130"/>
  <c r="V86" i="130"/>
  <c r="W86" i="130"/>
  <c r="AA86" i="130"/>
  <c r="S86" i="130"/>
  <c r="E87" i="130"/>
  <c r="G87" i="130"/>
  <c r="G90" i="130" s="1"/>
  <c r="G83" i="130"/>
  <c r="K83" i="130"/>
  <c r="L84" i="130"/>
  <c r="G86" i="130"/>
  <c r="L86" i="130"/>
  <c r="L92" i="130" s="1"/>
  <c r="N88" i="130"/>
  <c r="I84" i="130"/>
  <c r="N84" i="130"/>
  <c r="I83" i="130"/>
  <c r="J84" i="130"/>
  <c r="M57" i="8"/>
  <c r="B9" i="138"/>
  <c r="B10" i="138"/>
  <c r="B11" i="138"/>
  <c r="B12" i="138"/>
  <c r="B8" i="138"/>
  <c r="D8" i="138"/>
  <c r="D13" i="138" s="1"/>
  <c r="E8" i="138"/>
  <c r="E13" i="138" s="1"/>
  <c r="D9" i="138"/>
  <c r="E9" i="138"/>
  <c r="D10" i="138"/>
  <c r="E10" i="138"/>
  <c r="D11" i="138"/>
  <c r="E11" i="138"/>
  <c r="D12" i="138"/>
  <c r="E12" i="138"/>
  <c r="C9" i="138"/>
  <c r="C10" i="138"/>
  <c r="C13" i="138" s="1"/>
  <c r="C11" i="138"/>
  <c r="C12" i="138"/>
  <c r="C8" i="138"/>
  <c r="G3" i="138"/>
  <c r="G4" i="138"/>
  <c r="G9" i="138" s="1"/>
  <c r="G5" i="138"/>
  <c r="G10" i="138" s="1"/>
  <c r="G6" i="138"/>
  <c r="G11" i="138" s="1"/>
  <c r="G7" i="138"/>
  <c r="G12" i="138" s="1"/>
  <c r="I7" i="138"/>
  <c r="H12" i="138" s="1"/>
  <c r="F12" i="8" s="1"/>
  <c r="H7" i="138"/>
  <c r="I12" i="138" s="1"/>
  <c r="F7" i="138"/>
  <c r="F12" i="138" s="1"/>
  <c r="I6" i="138"/>
  <c r="H11" i="138" s="1"/>
  <c r="F11" i="8" s="1"/>
  <c r="H6" i="138"/>
  <c r="F6" i="8" s="1"/>
  <c r="F6" i="138"/>
  <c r="F11" i="138" s="1"/>
  <c r="I5" i="138"/>
  <c r="H10" i="138" s="1"/>
  <c r="F10" i="8" s="1"/>
  <c r="H5" i="138"/>
  <c r="F5" i="8" s="1"/>
  <c r="F5" i="138"/>
  <c r="F10" i="138" s="1"/>
  <c r="I4" i="138"/>
  <c r="H9" i="138" s="1"/>
  <c r="F9" i="8" s="1"/>
  <c r="H4" i="138"/>
  <c r="I9" i="138" s="1"/>
  <c r="F4" i="138"/>
  <c r="F9" i="138" s="1"/>
  <c r="I3" i="138"/>
  <c r="H3" i="138"/>
  <c r="F3" i="138"/>
  <c r="I86" i="130" l="1"/>
  <c r="J86" i="130"/>
  <c r="J92" i="130" s="1"/>
  <c r="G98" i="130"/>
  <c r="D86" i="130"/>
  <c r="G101" i="130"/>
  <c r="G97" i="130"/>
  <c r="G93" i="130"/>
  <c r="G100" i="130"/>
  <c r="G96" i="130"/>
  <c r="G89" i="130"/>
  <c r="G88" i="130"/>
  <c r="G99" i="130"/>
  <c r="G95" i="130"/>
  <c r="G94" i="130"/>
  <c r="G91" i="130"/>
  <c r="G92" i="130" s="1"/>
  <c r="G84" i="130"/>
  <c r="G85" i="130" s="1"/>
  <c r="F13" i="138"/>
  <c r="G8" i="138"/>
  <c r="G13" i="138" s="1"/>
  <c r="I11" i="138"/>
  <c r="F4" i="8"/>
  <c r="F8" i="138"/>
  <c r="H8" i="138"/>
  <c r="F8" i="8" s="1"/>
  <c r="I10" i="138"/>
  <c r="F7" i="8"/>
  <c r="I8" i="138"/>
  <c r="I13" i="138" s="1"/>
  <c r="F3" i="8"/>
  <c r="K215" i="137"/>
  <c r="H588" i="137"/>
  <c r="H586" i="137"/>
  <c r="G586" i="137"/>
  <c r="F586" i="137"/>
  <c r="H585" i="137"/>
  <c r="G585" i="137"/>
  <c r="F585" i="137"/>
  <c r="H584" i="137"/>
  <c r="G584" i="137"/>
  <c r="F584" i="137"/>
  <c r="H583" i="137"/>
  <c r="G583" i="137"/>
  <c r="F583" i="137"/>
  <c r="H582" i="137"/>
  <c r="G582" i="137"/>
  <c r="F582" i="137"/>
  <c r="H581" i="137"/>
  <c r="G581" i="137"/>
  <c r="F581" i="137"/>
  <c r="H580" i="137"/>
  <c r="G580" i="137"/>
  <c r="F580" i="137"/>
  <c r="H579" i="137"/>
  <c r="G579" i="137"/>
  <c r="G587" i="137" s="1"/>
  <c r="F579" i="137"/>
  <c r="H578" i="137"/>
  <c r="G578" i="137"/>
  <c r="G589" i="137" s="1"/>
  <c r="F578" i="137"/>
  <c r="F589" i="137" s="1"/>
  <c r="H577" i="137"/>
  <c r="G577" i="137"/>
  <c r="F577" i="137"/>
  <c r="F587" i="137" s="1"/>
  <c r="H573" i="137"/>
  <c r="G572" i="137"/>
  <c r="H570" i="137"/>
  <c r="G570" i="137"/>
  <c r="F570" i="137"/>
  <c r="H569" i="137"/>
  <c r="G569" i="137"/>
  <c r="F569" i="137"/>
  <c r="H568" i="137"/>
  <c r="G568" i="137"/>
  <c r="F568" i="137"/>
  <c r="H567" i="137"/>
  <c r="G567" i="137"/>
  <c r="F567" i="137"/>
  <c r="H566" i="137"/>
  <c r="G566" i="137"/>
  <c r="F566" i="137"/>
  <c r="H565" i="137"/>
  <c r="G565" i="137"/>
  <c r="F565" i="137"/>
  <c r="H564" i="137"/>
  <c r="G564" i="137"/>
  <c r="F564" i="137"/>
  <c r="H563" i="137"/>
  <c r="G563" i="137"/>
  <c r="F563" i="137"/>
  <c r="F571" i="137" s="1"/>
  <c r="H562" i="137"/>
  <c r="G562" i="137"/>
  <c r="G573" i="137" s="1"/>
  <c r="F562" i="137"/>
  <c r="F573" i="137" s="1"/>
  <c r="H561" i="137"/>
  <c r="G561" i="137"/>
  <c r="G571" i="137" s="1"/>
  <c r="F561" i="137"/>
  <c r="F572" i="137" s="1"/>
  <c r="G556" i="137"/>
  <c r="F555" i="137"/>
  <c r="H553" i="137"/>
  <c r="G553" i="137"/>
  <c r="F553" i="137"/>
  <c r="H552" i="137"/>
  <c r="G552" i="137"/>
  <c r="F552" i="137"/>
  <c r="H551" i="137"/>
  <c r="G551" i="137"/>
  <c r="F551" i="137"/>
  <c r="H550" i="137"/>
  <c r="G550" i="137"/>
  <c r="F550" i="137"/>
  <c r="H549" i="137"/>
  <c r="G549" i="137"/>
  <c r="F549" i="137"/>
  <c r="H548" i="137"/>
  <c r="G548" i="137"/>
  <c r="F548" i="137"/>
  <c r="H547" i="137"/>
  <c r="G547" i="137"/>
  <c r="F547" i="137"/>
  <c r="H546" i="137"/>
  <c r="G546" i="137"/>
  <c r="F546" i="137"/>
  <c r="H545" i="137"/>
  <c r="H556" i="137" s="1"/>
  <c r="G545" i="137"/>
  <c r="F545" i="137"/>
  <c r="H544" i="137"/>
  <c r="G544" i="137"/>
  <c r="F544" i="137"/>
  <c r="F540" i="137"/>
  <c r="H537" i="137"/>
  <c r="G537" i="137"/>
  <c r="F537" i="137"/>
  <c r="H536" i="137"/>
  <c r="G536" i="137"/>
  <c r="F536" i="137"/>
  <c r="H535" i="137"/>
  <c r="G535" i="137"/>
  <c r="F535" i="137"/>
  <c r="H534" i="137"/>
  <c r="G534" i="137"/>
  <c r="F534" i="137"/>
  <c r="H533" i="137"/>
  <c r="G533" i="137"/>
  <c r="F533" i="137"/>
  <c r="H532" i="137"/>
  <c r="G532" i="137"/>
  <c r="F532" i="137"/>
  <c r="H531" i="137"/>
  <c r="G531" i="137"/>
  <c r="F531" i="137"/>
  <c r="H530" i="137"/>
  <c r="H538" i="137" s="1"/>
  <c r="G530" i="137"/>
  <c r="F530" i="137"/>
  <c r="H529" i="137"/>
  <c r="H540" i="137" s="1"/>
  <c r="G529" i="137"/>
  <c r="G540" i="137" s="1"/>
  <c r="F529" i="137"/>
  <c r="H528" i="137"/>
  <c r="G528" i="137"/>
  <c r="G538" i="137" s="1"/>
  <c r="F528" i="137"/>
  <c r="H523" i="137"/>
  <c r="H521" i="137"/>
  <c r="G521" i="137"/>
  <c r="F521" i="137"/>
  <c r="H520" i="137"/>
  <c r="G520" i="137"/>
  <c r="F520" i="137"/>
  <c r="H519" i="137"/>
  <c r="G519" i="137"/>
  <c r="F519" i="137"/>
  <c r="H518" i="137"/>
  <c r="G518" i="137"/>
  <c r="F518" i="137"/>
  <c r="H517" i="137"/>
  <c r="G517" i="137"/>
  <c r="F517" i="137"/>
  <c r="H516" i="137"/>
  <c r="G516" i="137"/>
  <c r="F516" i="137"/>
  <c r="H515" i="137"/>
  <c r="G515" i="137"/>
  <c r="F515" i="137"/>
  <c r="H514" i="137"/>
  <c r="G514" i="137"/>
  <c r="G522" i="137" s="1"/>
  <c r="F514" i="137"/>
  <c r="H513" i="137"/>
  <c r="H524" i="137" s="1"/>
  <c r="G513" i="137"/>
  <c r="G524" i="137" s="1"/>
  <c r="F513" i="137"/>
  <c r="F524" i="137" s="1"/>
  <c r="H512" i="137"/>
  <c r="G512" i="137"/>
  <c r="G523" i="137" s="1"/>
  <c r="F512" i="137"/>
  <c r="F522" i="137" s="1"/>
  <c r="H504" i="137"/>
  <c r="G503" i="137"/>
  <c r="H501" i="137"/>
  <c r="G501" i="137"/>
  <c r="F501" i="137"/>
  <c r="H500" i="137"/>
  <c r="G500" i="137"/>
  <c r="F500" i="137"/>
  <c r="H499" i="137"/>
  <c r="G499" i="137"/>
  <c r="F499" i="137"/>
  <c r="H498" i="137"/>
  <c r="G498" i="137"/>
  <c r="F498" i="137"/>
  <c r="H497" i="137"/>
  <c r="G497" i="137"/>
  <c r="F497" i="137"/>
  <c r="H496" i="137"/>
  <c r="G496" i="137"/>
  <c r="F496" i="137"/>
  <c r="H495" i="137"/>
  <c r="G495" i="137"/>
  <c r="F495" i="137"/>
  <c r="H494" i="137"/>
  <c r="G494" i="137"/>
  <c r="F494" i="137"/>
  <c r="F502" i="137" s="1"/>
  <c r="H493" i="137"/>
  <c r="G493" i="137"/>
  <c r="F493" i="137"/>
  <c r="F504" i="137" s="1"/>
  <c r="H492" i="137"/>
  <c r="G492" i="137"/>
  <c r="F492" i="137"/>
  <c r="G487" i="137"/>
  <c r="F486" i="137"/>
  <c r="H484" i="137"/>
  <c r="G484" i="137"/>
  <c r="F484" i="137"/>
  <c r="H483" i="137"/>
  <c r="G483" i="137"/>
  <c r="F483" i="137"/>
  <c r="H482" i="137"/>
  <c r="G482" i="137"/>
  <c r="F482" i="137"/>
  <c r="H481" i="137"/>
  <c r="G481" i="137"/>
  <c r="F481" i="137"/>
  <c r="H480" i="137"/>
  <c r="G480" i="137"/>
  <c r="F480" i="137"/>
  <c r="H479" i="137"/>
  <c r="G479" i="137"/>
  <c r="F479" i="137"/>
  <c r="H478" i="137"/>
  <c r="G478" i="137"/>
  <c r="F478" i="137"/>
  <c r="H477" i="137"/>
  <c r="G477" i="137"/>
  <c r="F477" i="137"/>
  <c r="H476" i="137"/>
  <c r="H487" i="137" s="1"/>
  <c r="G476" i="137"/>
  <c r="F476" i="137"/>
  <c r="H475" i="137"/>
  <c r="H485" i="137" s="1"/>
  <c r="G475" i="137"/>
  <c r="F475" i="137"/>
  <c r="F470" i="137"/>
  <c r="H468" i="137"/>
  <c r="H467" i="137"/>
  <c r="G467" i="137"/>
  <c r="F467" i="137"/>
  <c r="H466" i="137"/>
  <c r="G466" i="137"/>
  <c r="F466" i="137"/>
  <c r="H465" i="137"/>
  <c r="G465" i="137"/>
  <c r="F465" i="137"/>
  <c r="H464" i="137"/>
  <c r="G464" i="137"/>
  <c r="F464" i="137"/>
  <c r="H463" i="137"/>
  <c r="G463" i="137"/>
  <c r="F463" i="137"/>
  <c r="H462" i="137"/>
  <c r="G462" i="137"/>
  <c r="F462" i="137"/>
  <c r="H461" i="137"/>
  <c r="G461" i="137"/>
  <c r="F461" i="137"/>
  <c r="H460" i="137"/>
  <c r="G460" i="137"/>
  <c r="F460" i="137"/>
  <c r="H459" i="137"/>
  <c r="H470" i="137" s="1"/>
  <c r="G459" i="137"/>
  <c r="G470" i="137" s="1"/>
  <c r="F459" i="137"/>
  <c r="H458" i="137"/>
  <c r="H469" i="137" s="1"/>
  <c r="G458" i="137"/>
  <c r="G468" i="137" s="1"/>
  <c r="F458" i="137"/>
  <c r="H452" i="137"/>
  <c r="G451" i="137"/>
  <c r="H450" i="137"/>
  <c r="G450" i="137"/>
  <c r="F450" i="137"/>
  <c r="H449" i="137"/>
  <c r="G449" i="137"/>
  <c r="F449" i="137"/>
  <c r="H448" i="137"/>
  <c r="G448" i="137"/>
  <c r="F448" i="137"/>
  <c r="H447" i="137"/>
  <c r="G447" i="137"/>
  <c r="F447" i="137"/>
  <c r="H446" i="137"/>
  <c r="G446" i="137"/>
  <c r="F446" i="137"/>
  <c r="H445" i="137"/>
  <c r="G445" i="137"/>
  <c r="F445" i="137"/>
  <c r="H444" i="137"/>
  <c r="G444" i="137"/>
  <c r="F444" i="137"/>
  <c r="H443" i="137"/>
  <c r="G443" i="137"/>
  <c r="F443" i="137"/>
  <c r="H442" i="137"/>
  <c r="H453" i="137" s="1"/>
  <c r="G442" i="137"/>
  <c r="G453" i="137" s="1"/>
  <c r="F442" i="137"/>
  <c r="F453" i="137" s="1"/>
  <c r="H441" i="137"/>
  <c r="H451" i="137" s="1"/>
  <c r="G441" i="137"/>
  <c r="G452" i="137" s="1"/>
  <c r="F441" i="137"/>
  <c r="H436" i="137"/>
  <c r="G435" i="137"/>
  <c r="H433" i="137"/>
  <c r="G433" i="137"/>
  <c r="F433" i="137"/>
  <c r="H432" i="137"/>
  <c r="G432" i="137"/>
  <c r="F432" i="137"/>
  <c r="H431" i="137"/>
  <c r="G431" i="137"/>
  <c r="F431" i="137"/>
  <c r="H430" i="137"/>
  <c r="G430" i="137"/>
  <c r="F430" i="137"/>
  <c r="H429" i="137"/>
  <c r="G429" i="137"/>
  <c r="F429" i="137"/>
  <c r="H428" i="137"/>
  <c r="G428" i="137"/>
  <c r="F428" i="137"/>
  <c r="H427" i="137"/>
  <c r="G427" i="137"/>
  <c r="F427" i="137"/>
  <c r="H426" i="137"/>
  <c r="G426" i="137"/>
  <c r="F426" i="137"/>
  <c r="F434" i="137" s="1"/>
  <c r="H425" i="137"/>
  <c r="G425" i="137"/>
  <c r="F425" i="137"/>
  <c r="F436" i="137" s="1"/>
  <c r="H424" i="137"/>
  <c r="G424" i="137"/>
  <c r="F424" i="137"/>
  <c r="G417" i="137"/>
  <c r="F416" i="137"/>
  <c r="H414" i="137"/>
  <c r="G414" i="137"/>
  <c r="F414" i="137"/>
  <c r="H413" i="137"/>
  <c r="G413" i="137"/>
  <c r="F413" i="137"/>
  <c r="H412" i="137"/>
  <c r="G412" i="137"/>
  <c r="F412" i="137"/>
  <c r="H411" i="137"/>
  <c r="G411" i="137"/>
  <c r="F411" i="137"/>
  <c r="H410" i="137"/>
  <c r="G410" i="137"/>
  <c r="F410" i="137"/>
  <c r="H409" i="137"/>
  <c r="G409" i="137"/>
  <c r="F409" i="137"/>
  <c r="H408" i="137"/>
  <c r="G408" i="137"/>
  <c r="F408" i="137"/>
  <c r="H407" i="137"/>
  <c r="G407" i="137"/>
  <c r="F407" i="137"/>
  <c r="H406" i="137"/>
  <c r="H417" i="137" s="1"/>
  <c r="G406" i="137"/>
  <c r="F406" i="137"/>
  <c r="F417" i="137" s="1"/>
  <c r="H405" i="137"/>
  <c r="H415" i="137" s="1"/>
  <c r="G405" i="137"/>
  <c r="F405" i="137"/>
  <c r="F400" i="137"/>
  <c r="H398" i="137"/>
  <c r="H397" i="137"/>
  <c r="G397" i="137"/>
  <c r="F397" i="137"/>
  <c r="H396" i="137"/>
  <c r="G396" i="137"/>
  <c r="F396" i="137"/>
  <c r="H395" i="137"/>
  <c r="G395" i="137"/>
  <c r="F395" i="137"/>
  <c r="H394" i="137"/>
  <c r="G394" i="137"/>
  <c r="F394" i="137"/>
  <c r="H393" i="137"/>
  <c r="G393" i="137"/>
  <c r="F393" i="137"/>
  <c r="H392" i="137"/>
  <c r="G392" i="137"/>
  <c r="F392" i="137"/>
  <c r="H391" i="137"/>
  <c r="G391" i="137"/>
  <c r="F391" i="137"/>
  <c r="H390" i="137"/>
  <c r="G390" i="137"/>
  <c r="F390" i="137"/>
  <c r="H389" i="137"/>
  <c r="H400" i="137" s="1"/>
  <c r="G389" i="137"/>
  <c r="G400" i="137" s="1"/>
  <c r="F389" i="137"/>
  <c r="H388" i="137"/>
  <c r="H399" i="137" s="1"/>
  <c r="G388" i="137"/>
  <c r="G398" i="137" s="1"/>
  <c r="F388" i="137"/>
  <c r="H382" i="137"/>
  <c r="H380" i="137"/>
  <c r="G380" i="137"/>
  <c r="F380" i="137"/>
  <c r="H379" i="137"/>
  <c r="G379" i="137"/>
  <c r="F379" i="137"/>
  <c r="H378" i="137"/>
  <c r="G378" i="137"/>
  <c r="F378" i="137"/>
  <c r="H377" i="137"/>
  <c r="G377" i="137"/>
  <c r="F377" i="137"/>
  <c r="H376" i="137"/>
  <c r="G376" i="137"/>
  <c r="F376" i="137"/>
  <c r="H375" i="137"/>
  <c r="G375" i="137"/>
  <c r="F375" i="137"/>
  <c r="H374" i="137"/>
  <c r="G374" i="137"/>
  <c r="F374" i="137"/>
  <c r="H373" i="137"/>
  <c r="G373" i="137"/>
  <c r="G381" i="137" s="1"/>
  <c r="F373" i="137"/>
  <c r="H372" i="137"/>
  <c r="G372" i="137"/>
  <c r="G383" i="137" s="1"/>
  <c r="F372" i="137"/>
  <c r="F383" i="137" s="1"/>
  <c r="H371" i="137"/>
  <c r="G371" i="137"/>
  <c r="F371" i="137"/>
  <c r="H368" i="137"/>
  <c r="G367" i="137"/>
  <c r="H365" i="137"/>
  <c r="G365" i="137"/>
  <c r="F365" i="137"/>
  <c r="H364" i="137"/>
  <c r="G364" i="137"/>
  <c r="F364" i="137"/>
  <c r="H363" i="137"/>
  <c r="G363" i="137"/>
  <c r="F363" i="137"/>
  <c r="H362" i="137"/>
  <c r="G362" i="137"/>
  <c r="F362" i="137"/>
  <c r="H361" i="137"/>
  <c r="G361" i="137"/>
  <c r="F361" i="137"/>
  <c r="H360" i="137"/>
  <c r="G360" i="137"/>
  <c r="F360" i="137"/>
  <c r="H359" i="137"/>
  <c r="G359" i="137"/>
  <c r="F359" i="137"/>
  <c r="H358" i="137"/>
  <c r="G358" i="137"/>
  <c r="F358" i="137"/>
  <c r="F366" i="137" s="1"/>
  <c r="H357" i="137"/>
  <c r="G357" i="137"/>
  <c r="G368" i="137" s="1"/>
  <c r="F357" i="137"/>
  <c r="F368" i="137" s="1"/>
  <c r="H356" i="137"/>
  <c r="G356" i="137"/>
  <c r="F356" i="137"/>
  <c r="F367" i="137" s="1"/>
  <c r="G351" i="137"/>
  <c r="F350" i="137"/>
  <c r="H348" i="137"/>
  <c r="G348" i="137"/>
  <c r="F348" i="137"/>
  <c r="H347" i="137"/>
  <c r="G347" i="137"/>
  <c r="F347" i="137"/>
  <c r="H346" i="137"/>
  <c r="G346" i="137"/>
  <c r="F346" i="137"/>
  <c r="H345" i="137"/>
  <c r="G345" i="137"/>
  <c r="F345" i="137"/>
  <c r="H344" i="137"/>
  <c r="G344" i="137"/>
  <c r="F344" i="137"/>
  <c r="H343" i="137"/>
  <c r="G343" i="137"/>
  <c r="F343" i="137"/>
  <c r="H342" i="137"/>
  <c r="G342" i="137"/>
  <c r="F342" i="137"/>
  <c r="H341" i="137"/>
  <c r="G341" i="137"/>
  <c r="F341" i="137"/>
  <c r="H340" i="137"/>
  <c r="H351" i="137" s="1"/>
  <c r="G340" i="137"/>
  <c r="F340" i="137"/>
  <c r="F351" i="137" s="1"/>
  <c r="H339" i="137"/>
  <c r="G339" i="137"/>
  <c r="F339" i="137"/>
  <c r="F349" i="137" s="1"/>
  <c r="F335" i="137"/>
  <c r="H332" i="137"/>
  <c r="G332" i="137"/>
  <c r="F332" i="137"/>
  <c r="H331" i="137"/>
  <c r="G331" i="137"/>
  <c r="F331" i="137"/>
  <c r="H330" i="137"/>
  <c r="G330" i="137"/>
  <c r="F330" i="137"/>
  <c r="H329" i="137"/>
  <c r="G329" i="137"/>
  <c r="F329" i="137"/>
  <c r="H328" i="137"/>
  <c r="G328" i="137"/>
  <c r="F328" i="137"/>
  <c r="H327" i="137"/>
  <c r="G327" i="137"/>
  <c r="F327" i="137"/>
  <c r="H326" i="137"/>
  <c r="G326" i="137"/>
  <c r="F326" i="137"/>
  <c r="H325" i="137"/>
  <c r="H333" i="137" s="1"/>
  <c r="G325" i="137"/>
  <c r="F325" i="137"/>
  <c r="H324" i="137"/>
  <c r="H335" i="137" s="1"/>
  <c r="G324" i="137"/>
  <c r="G335" i="137" s="1"/>
  <c r="F324" i="137"/>
  <c r="H323" i="137"/>
  <c r="G323" i="137"/>
  <c r="F323" i="137"/>
  <c r="H317" i="137"/>
  <c r="H315" i="137"/>
  <c r="G315" i="137"/>
  <c r="F315" i="137"/>
  <c r="H314" i="137"/>
  <c r="G314" i="137"/>
  <c r="F314" i="137"/>
  <c r="H313" i="137"/>
  <c r="G313" i="137"/>
  <c r="F313" i="137"/>
  <c r="H312" i="137"/>
  <c r="G312" i="137"/>
  <c r="F312" i="137"/>
  <c r="H311" i="137"/>
  <c r="G311" i="137"/>
  <c r="F311" i="137"/>
  <c r="H310" i="137"/>
  <c r="G310" i="137"/>
  <c r="F310" i="137"/>
  <c r="H309" i="137"/>
  <c r="G309" i="137"/>
  <c r="F309" i="137"/>
  <c r="H308" i="137"/>
  <c r="G308" i="137"/>
  <c r="G316" i="137" s="1"/>
  <c r="F308" i="137"/>
  <c r="H307" i="137"/>
  <c r="G307" i="137"/>
  <c r="G318" i="137" s="1"/>
  <c r="F307" i="137"/>
  <c r="F318" i="137" s="1"/>
  <c r="H306" i="137"/>
  <c r="G306" i="137"/>
  <c r="F306" i="137"/>
  <c r="F316" i="137" s="1"/>
  <c r="H302" i="137"/>
  <c r="G301" i="137"/>
  <c r="H299" i="137"/>
  <c r="G299" i="137"/>
  <c r="F299" i="137"/>
  <c r="H298" i="137"/>
  <c r="G298" i="137"/>
  <c r="F298" i="137"/>
  <c r="H297" i="137"/>
  <c r="G297" i="137"/>
  <c r="F297" i="137"/>
  <c r="H296" i="137"/>
  <c r="G296" i="137"/>
  <c r="F296" i="137"/>
  <c r="H295" i="137"/>
  <c r="G295" i="137"/>
  <c r="F295" i="137"/>
  <c r="H294" i="137"/>
  <c r="G294" i="137"/>
  <c r="F294" i="137"/>
  <c r="H293" i="137"/>
  <c r="G293" i="137"/>
  <c r="F293" i="137"/>
  <c r="H292" i="137"/>
  <c r="G292" i="137"/>
  <c r="F292" i="137"/>
  <c r="F300" i="137" s="1"/>
  <c r="H291" i="137"/>
  <c r="G291" i="137"/>
  <c r="G302" i="137" s="1"/>
  <c r="F291" i="137"/>
  <c r="F302" i="137" s="1"/>
  <c r="H290" i="137"/>
  <c r="G290" i="137"/>
  <c r="G300" i="137" s="1"/>
  <c r="F290" i="137"/>
  <c r="F301" i="137" s="1"/>
  <c r="G285" i="137"/>
  <c r="F284" i="137"/>
  <c r="H282" i="137"/>
  <c r="G282" i="137"/>
  <c r="F282" i="137"/>
  <c r="H281" i="137"/>
  <c r="G281" i="137"/>
  <c r="F281" i="137"/>
  <c r="H280" i="137"/>
  <c r="G280" i="137"/>
  <c r="F280" i="137"/>
  <c r="H279" i="137"/>
  <c r="G279" i="137"/>
  <c r="F279" i="137"/>
  <c r="H278" i="137"/>
  <c r="G278" i="137"/>
  <c r="F278" i="137"/>
  <c r="H277" i="137"/>
  <c r="G277" i="137"/>
  <c r="F277" i="137"/>
  <c r="H276" i="137"/>
  <c r="G276" i="137"/>
  <c r="F276" i="137"/>
  <c r="H275" i="137"/>
  <c r="G275" i="137"/>
  <c r="F275" i="137"/>
  <c r="H274" i="137"/>
  <c r="H285" i="137" s="1"/>
  <c r="G274" i="137"/>
  <c r="F274" i="137"/>
  <c r="H273" i="137"/>
  <c r="G273" i="137"/>
  <c r="F273" i="137"/>
  <c r="F271" i="137"/>
  <c r="H268" i="137"/>
  <c r="G268" i="137"/>
  <c r="F268" i="137"/>
  <c r="H267" i="137"/>
  <c r="G267" i="137"/>
  <c r="F267" i="137"/>
  <c r="H266" i="137"/>
  <c r="G266" i="137"/>
  <c r="F266" i="137"/>
  <c r="H265" i="137"/>
  <c r="G265" i="137"/>
  <c r="F265" i="137"/>
  <c r="H264" i="137"/>
  <c r="G264" i="137"/>
  <c r="F264" i="137"/>
  <c r="H263" i="137"/>
  <c r="G263" i="137"/>
  <c r="F263" i="137"/>
  <c r="H262" i="137"/>
  <c r="G262" i="137"/>
  <c r="F262" i="137"/>
  <c r="H261" i="137"/>
  <c r="H269" i="137" s="1"/>
  <c r="G261" i="137"/>
  <c r="F261" i="137"/>
  <c r="H260" i="137"/>
  <c r="H271" i="137" s="1"/>
  <c r="G260" i="137"/>
  <c r="G271" i="137" s="1"/>
  <c r="F260" i="137"/>
  <c r="H259" i="137"/>
  <c r="G259" i="137"/>
  <c r="G269" i="137" s="1"/>
  <c r="F259" i="137"/>
  <c r="H256" i="137"/>
  <c r="H254" i="137"/>
  <c r="G254" i="137"/>
  <c r="F254" i="137"/>
  <c r="H253" i="137"/>
  <c r="G253" i="137"/>
  <c r="F253" i="137"/>
  <c r="H252" i="137"/>
  <c r="G252" i="137"/>
  <c r="F252" i="137"/>
  <c r="H251" i="137"/>
  <c r="G251" i="137"/>
  <c r="F251" i="137"/>
  <c r="H250" i="137"/>
  <c r="G250" i="137"/>
  <c r="F250" i="137"/>
  <c r="H249" i="137"/>
  <c r="G249" i="137"/>
  <c r="F249" i="137"/>
  <c r="H248" i="137"/>
  <c r="G248" i="137"/>
  <c r="F248" i="137"/>
  <c r="H247" i="137"/>
  <c r="G247" i="137"/>
  <c r="G255" i="137" s="1"/>
  <c r="F247" i="137"/>
  <c r="H246" i="137"/>
  <c r="H257" i="137" s="1"/>
  <c r="G246" i="137"/>
  <c r="G257" i="137" s="1"/>
  <c r="F246" i="137"/>
  <c r="F257" i="137" s="1"/>
  <c r="H245" i="137"/>
  <c r="G245" i="137"/>
  <c r="G256" i="137" s="1"/>
  <c r="F245" i="137"/>
  <c r="F255" i="137" s="1"/>
  <c r="H243" i="137"/>
  <c r="G242" i="137"/>
  <c r="H240" i="137"/>
  <c r="G240" i="137"/>
  <c r="F240" i="137"/>
  <c r="H239" i="137"/>
  <c r="G239" i="137"/>
  <c r="F239" i="137"/>
  <c r="H238" i="137"/>
  <c r="G238" i="137"/>
  <c r="F238" i="137"/>
  <c r="H237" i="137"/>
  <c r="G237" i="137"/>
  <c r="F237" i="137"/>
  <c r="H236" i="137"/>
  <c r="G236" i="137"/>
  <c r="F236" i="137"/>
  <c r="H235" i="137"/>
  <c r="G235" i="137"/>
  <c r="F235" i="137"/>
  <c r="H234" i="137"/>
  <c r="G234" i="137"/>
  <c r="F234" i="137"/>
  <c r="H233" i="137"/>
  <c r="G233" i="137"/>
  <c r="F233" i="137"/>
  <c r="F241" i="137" s="1"/>
  <c r="H232" i="137"/>
  <c r="G232" i="137"/>
  <c r="F232" i="137"/>
  <c r="F243" i="137" s="1"/>
  <c r="H231" i="137"/>
  <c r="G231" i="137"/>
  <c r="F231" i="137"/>
  <c r="G229" i="137"/>
  <c r="F228" i="137"/>
  <c r="H226" i="137"/>
  <c r="G226" i="137"/>
  <c r="F226" i="137"/>
  <c r="H225" i="137"/>
  <c r="G225" i="137"/>
  <c r="F225" i="137"/>
  <c r="H224" i="137"/>
  <c r="G224" i="137"/>
  <c r="F224" i="137"/>
  <c r="H223" i="137"/>
  <c r="G223" i="137"/>
  <c r="F223" i="137"/>
  <c r="H222" i="137"/>
  <c r="G222" i="137"/>
  <c r="F222" i="137"/>
  <c r="H221" i="137"/>
  <c r="G221" i="137"/>
  <c r="F221" i="137"/>
  <c r="H220" i="137"/>
  <c r="G220" i="137"/>
  <c r="F220" i="137"/>
  <c r="H219" i="137"/>
  <c r="G219" i="137"/>
  <c r="F219" i="137"/>
  <c r="H218" i="137"/>
  <c r="H229" i="137" s="1"/>
  <c r="G218" i="137"/>
  <c r="F218" i="137"/>
  <c r="H217" i="137"/>
  <c r="H227" i="137" s="1"/>
  <c r="G217" i="137"/>
  <c r="F217" i="137"/>
  <c r="F215" i="137"/>
  <c r="H213" i="137"/>
  <c r="H212" i="137"/>
  <c r="G212" i="137"/>
  <c r="F212" i="137"/>
  <c r="H211" i="137"/>
  <c r="G211" i="137"/>
  <c r="F211" i="137"/>
  <c r="H210" i="137"/>
  <c r="G210" i="137"/>
  <c r="F210" i="137"/>
  <c r="H209" i="137"/>
  <c r="G209" i="137"/>
  <c r="F209" i="137"/>
  <c r="H208" i="137"/>
  <c r="G208" i="137"/>
  <c r="F208" i="137"/>
  <c r="H207" i="137"/>
  <c r="G207" i="137"/>
  <c r="F207" i="137"/>
  <c r="H206" i="137"/>
  <c r="G206" i="137"/>
  <c r="F206" i="137"/>
  <c r="H205" i="137"/>
  <c r="G205" i="137"/>
  <c r="F205" i="137"/>
  <c r="H204" i="137"/>
  <c r="H215" i="137" s="1"/>
  <c r="G204" i="137"/>
  <c r="G215" i="137" s="1"/>
  <c r="F204" i="137"/>
  <c r="H203" i="137"/>
  <c r="H214" i="137" s="1"/>
  <c r="G203" i="137"/>
  <c r="G213" i="137" s="1"/>
  <c r="F203" i="137"/>
  <c r="H200" i="137"/>
  <c r="G199" i="137"/>
  <c r="H198" i="137"/>
  <c r="G198" i="137"/>
  <c r="F198" i="137"/>
  <c r="H197" i="137"/>
  <c r="G197" i="137"/>
  <c r="F197" i="137"/>
  <c r="H196" i="137"/>
  <c r="G196" i="137"/>
  <c r="F196" i="137"/>
  <c r="H195" i="137"/>
  <c r="G195" i="137"/>
  <c r="F195" i="137"/>
  <c r="H194" i="137"/>
  <c r="G194" i="137"/>
  <c r="F194" i="137"/>
  <c r="H193" i="137"/>
  <c r="G193" i="137"/>
  <c r="F193" i="137"/>
  <c r="H192" i="137"/>
  <c r="G192" i="137"/>
  <c r="F192" i="137"/>
  <c r="H191" i="137"/>
  <c r="G191" i="137"/>
  <c r="F191" i="137"/>
  <c r="H190" i="137"/>
  <c r="H201" i="137" s="1"/>
  <c r="G190" i="137"/>
  <c r="G201" i="137" s="1"/>
  <c r="F190" i="137"/>
  <c r="F201" i="137" s="1"/>
  <c r="H189" i="137"/>
  <c r="H199" i="137" s="1"/>
  <c r="G189" i="137"/>
  <c r="G200" i="137" s="1"/>
  <c r="F189" i="137"/>
  <c r="F199" i="137" s="1"/>
  <c r="H187" i="137"/>
  <c r="G186" i="137"/>
  <c r="H184" i="137"/>
  <c r="G184" i="137"/>
  <c r="F184" i="137"/>
  <c r="H183" i="137"/>
  <c r="G183" i="137"/>
  <c r="F183" i="137"/>
  <c r="H182" i="137"/>
  <c r="G182" i="137"/>
  <c r="F182" i="137"/>
  <c r="H181" i="137"/>
  <c r="G181" i="137"/>
  <c r="F181" i="137"/>
  <c r="H180" i="137"/>
  <c r="G180" i="137"/>
  <c r="F180" i="137"/>
  <c r="H179" i="137"/>
  <c r="G179" i="137"/>
  <c r="F179" i="137"/>
  <c r="H178" i="137"/>
  <c r="G178" i="137"/>
  <c r="F178" i="137"/>
  <c r="H177" i="137"/>
  <c r="G177" i="137"/>
  <c r="F177" i="137"/>
  <c r="F185" i="137" s="1"/>
  <c r="H176" i="137"/>
  <c r="G176" i="137"/>
  <c r="F176" i="137"/>
  <c r="F187" i="137" s="1"/>
  <c r="H175" i="137"/>
  <c r="G175" i="137"/>
  <c r="F175" i="137"/>
  <c r="G173" i="137"/>
  <c r="F172" i="137"/>
  <c r="H170" i="137"/>
  <c r="G170" i="137"/>
  <c r="F170" i="137"/>
  <c r="H169" i="137"/>
  <c r="G169" i="137"/>
  <c r="F169" i="137"/>
  <c r="H168" i="137"/>
  <c r="G168" i="137"/>
  <c r="F168" i="137"/>
  <c r="H167" i="137"/>
  <c r="G167" i="137"/>
  <c r="F167" i="137"/>
  <c r="H166" i="137"/>
  <c r="G166" i="137"/>
  <c r="F166" i="137"/>
  <c r="H165" i="137"/>
  <c r="G165" i="137"/>
  <c r="F165" i="137"/>
  <c r="H164" i="137"/>
  <c r="G164" i="137"/>
  <c r="F164" i="137"/>
  <c r="H163" i="137"/>
  <c r="G163" i="137"/>
  <c r="F163" i="137"/>
  <c r="H162" i="137"/>
  <c r="H173" i="137" s="1"/>
  <c r="G162" i="137"/>
  <c r="F162" i="137"/>
  <c r="F173" i="137" s="1"/>
  <c r="H161" i="137"/>
  <c r="H171" i="137" s="1"/>
  <c r="G161" i="137"/>
  <c r="F161" i="137"/>
  <c r="F159" i="137"/>
  <c r="H157" i="137"/>
  <c r="H156" i="137"/>
  <c r="G156" i="137"/>
  <c r="F156" i="137"/>
  <c r="H155" i="137"/>
  <c r="G155" i="137"/>
  <c r="F155" i="137"/>
  <c r="H154" i="137"/>
  <c r="G154" i="137"/>
  <c r="F154" i="137"/>
  <c r="H153" i="137"/>
  <c r="G153" i="137"/>
  <c r="F153" i="137"/>
  <c r="H152" i="137"/>
  <c r="G152" i="137"/>
  <c r="F152" i="137"/>
  <c r="H151" i="137"/>
  <c r="G151" i="137"/>
  <c r="F151" i="137"/>
  <c r="H150" i="137"/>
  <c r="G150" i="137"/>
  <c r="F150" i="137"/>
  <c r="H149" i="137"/>
  <c r="G149" i="137"/>
  <c r="F149" i="137"/>
  <c r="H148" i="137"/>
  <c r="H159" i="137" s="1"/>
  <c r="G148" i="137"/>
  <c r="G159" i="137" s="1"/>
  <c r="F148" i="137"/>
  <c r="H147" i="137"/>
  <c r="H158" i="137" s="1"/>
  <c r="G147" i="137"/>
  <c r="G157" i="137" s="1"/>
  <c r="F147" i="137"/>
  <c r="H144" i="137"/>
  <c r="H142" i="137"/>
  <c r="G142" i="137"/>
  <c r="F142" i="137"/>
  <c r="H141" i="137"/>
  <c r="G141" i="137"/>
  <c r="F141" i="137"/>
  <c r="H140" i="137"/>
  <c r="G140" i="137"/>
  <c r="F140" i="137"/>
  <c r="H139" i="137"/>
  <c r="G139" i="137"/>
  <c r="F139" i="137"/>
  <c r="H138" i="137"/>
  <c r="G138" i="137"/>
  <c r="F138" i="137"/>
  <c r="H137" i="137"/>
  <c r="G137" i="137"/>
  <c r="F137" i="137"/>
  <c r="H136" i="137"/>
  <c r="G136" i="137"/>
  <c r="F136" i="137"/>
  <c r="H135" i="137"/>
  <c r="G135" i="137"/>
  <c r="G143" i="137" s="1"/>
  <c r="F135" i="137"/>
  <c r="H134" i="137"/>
  <c r="G134" i="137"/>
  <c r="G145" i="137" s="1"/>
  <c r="F134" i="137"/>
  <c r="F145" i="137" s="1"/>
  <c r="H133" i="137"/>
  <c r="G133" i="137"/>
  <c r="F133" i="137"/>
  <c r="H130" i="137"/>
  <c r="G129" i="137"/>
  <c r="H127" i="137"/>
  <c r="G127" i="137"/>
  <c r="F127" i="137"/>
  <c r="H126" i="137"/>
  <c r="G126" i="137"/>
  <c r="F126" i="137"/>
  <c r="H125" i="137"/>
  <c r="G125" i="137"/>
  <c r="F125" i="137"/>
  <c r="H124" i="137"/>
  <c r="G124" i="137"/>
  <c r="F124" i="137"/>
  <c r="H123" i="137"/>
  <c r="G123" i="137"/>
  <c r="F123" i="137"/>
  <c r="H122" i="137"/>
  <c r="G122" i="137"/>
  <c r="F122" i="137"/>
  <c r="H121" i="137"/>
  <c r="G121" i="137"/>
  <c r="F121" i="137"/>
  <c r="H120" i="137"/>
  <c r="G120" i="137"/>
  <c r="F120" i="137"/>
  <c r="F128" i="137" s="1"/>
  <c r="H119" i="137"/>
  <c r="G119" i="137"/>
  <c r="G130" i="137" s="1"/>
  <c r="F119" i="137"/>
  <c r="F130" i="137" s="1"/>
  <c r="H118" i="137"/>
  <c r="G118" i="137"/>
  <c r="F118" i="137"/>
  <c r="F129" i="137" s="1"/>
  <c r="G116" i="137"/>
  <c r="F115" i="137"/>
  <c r="H113" i="137"/>
  <c r="G113" i="137"/>
  <c r="F113" i="137"/>
  <c r="H112" i="137"/>
  <c r="G112" i="137"/>
  <c r="F112" i="137"/>
  <c r="H111" i="137"/>
  <c r="G111" i="137"/>
  <c r="F111" i="137"/>
  <c r="H110" i="137"/>
  <c r="G110" i="137"/>
  <c r="F110" i="137"/>
  <c r="H109" i="137"/>
  <c r="G109" i="137"/>
  <c r="F109" i="137"/>
  <c r="H108" i="137"/>
  <c r="G108" i="137"/>
  <c r="F108" i="137"/>
  <c r="H107" i="137"/>
  <c r="G107" i="137"/>
  <c r="F107" i="137"/>
  <c r="H106" i="137"/>
  <c r="G106" i="137"/>
  <c r="F106" i="137"/>
  <c r="H105" i="137"/>
  <c r="H116" i="137" s="1"/>
  <c r="G105" i="137"/>
  <c r="F105" i="137"/>
  <c r="F116" i="137" s="1"/>
  <c r="H104" i="137"/>
  <c r="G104" i="137"/>
  <c r="F104" i="137"/>
  <c r="F114" i="137" s="1"/>
  <c r="F102" i="137"/>
  <c r="H99" i="137"/>
  <c r="G99" i="137"/>
  <c r="F99" i="137"/>
  <c r="H98" i="137"/>
  <c r="G98" i="137"/>
  <c r="F98" i="137"/>
  <c r="H97" i="137"/>
  <c r="G97" i="137"/>
  <c r="F97" i="137"/>
  <c r="H96" i="137"/>
  <c r="G96" i="137"/>
  <c r="F96" i="137"/>
  <c r="H95" i="137"/>
  <c r="G95" i="137"/>
  <c r="F95" i="137"/>
  <c r="H94" i="137"/>
  <c r="G94" i="137"/>
  <c r="F94" i="137"/>
  <c r="H93" i="137"/>
  <c r="G93" i="137"/>
  <c r="F93" i="137"/>
  <c r="H92" i="137"/>
  <c r="H100" i="137" s="1"/>
  <c r="G92" i="137"/>
  <c r="F92" i="137"/>
  <c r="H91" i="137"/>
  <c r="H102" i="137" s="1"/>
  <c r="G91" i="137"/>
  <c r="G102" i="137" s="1"/>
  <c r="F91" i="137"/>
  <c r="H90" i="137"/>
  <c r="G90" i="137"/>
  <c r="F90" i="137"/>
  <c r="H86" i="137"/>
  <c r="H84" i="137"/>
  <c r="G84" i="137"/>
  <c r="F84" i="137"/>
  <c r="H83" i="137"/>
  <c r="G83" i="137"/>
  <c r="F83" i="137"/>
  <c r="H82" i="137"/>
  <c r="G82" i="137"/>
  <c r="F82" i="137"/>
  <c r="H81" i="137"/>
  <c r="G81" i="137"/>
  <c r="F81" i="137"/>
  <c r="H80" i="137"/>
  <c r="G80" i="137"/>
  <c r="F80" i="137"/>
  <c r="H79" i="137"/>
  <c r="G79" i="137"/>
  <c r="F79" i="137"/>
  <c r="H78" i="137"/>
  <c r="G78" i="137"/>
  <c r="F78" i="137"/>
  <c r="H77" i="137"/>
  <c r="G77" i="137"/>
  <c r="G85" i="137" s="1"/>
  <c r="F77" i="137"/>
  <c r="H76" i="137"/>
  <c r="G76" i="137"/>
  <c r="G87" i="137" s="1"/>
  <c r="F76" i="137"/>
  <c r="F87" i="137" s="1"/>
  <c r="H75" i="137"/>
  <c r="G75" i="137"/>
  <c r="F75" i="137"/>
  <c r="F85" i="137" s="1"/>
  <c r="H73" i="137"/>
  <c r="G72" i="137"/>
  <c r="H70" i="137"/>
  <c r="G70" i="137"/>
  <c r="F70" i="137"/>
  <c r="H69" i="137"/>
  <c r="G69" i="137"/>
  <c r="F69" i="137"/>
  <c r="H68" i="137"/>
  <c r="G68" i="137"/>
  <c r="F68" i="137"/>
  <c r="H67" i="137"/>
  <c r="G67" i="137"/>
  <c r="F67" i="137"/>
  <c r="H66" i="137"/>
  <c r="G66" i="137"/>
  <c r="F66" i="137"/>
  <c r="H65" i="137"/>
  <c r="G65" i="137"/>
  <c r="F65" i="137"/>
  <c r="H64" i="137"/>
  <c r="G64" i="137"/>
  <c r="F64" i="137"/>
  <c r="H63" i="137"/>
  <c r="G63" i="137"/>
  <c r="F63" i="137"/>
  <c r="F71" i="137" s="1"/>
  <c r="H62" i="137"/>
  <c r="G62" i="137"/>
  <c r="G73" i="137" s="1"/>
  <c r="F62" i="137"/>
  <c r="F73" i="137" s="1"/>
  <c r="H61" i="137"/>
  <c r="G61" i="137"/>
  <c r="G71" i="137" s="1"/>
  <c r="F61" i="137"/>
  <c r="F72" i="137" s="1"/>
  <c r="G59" i="137"/>
  <c r="F58" i="137"/>
  <c r="H56" i="137"/>
  <c r="G56" i="137"/>
  <c r="F56" i="137"/>
  <c r="H55" i="137"/>
  <c r="G55" i="137"/>
  <c r="F55" i="137"/>
  <c r="H54" i="137"/>
  <c r="G54" i="137"/>
  <c r="F54" i="137"/>
  <c r="H53" i="137"/>
  <c r="G53" i="137"/>
  <c r="F53" i="137"/>
  <c r="H52" i="137"/>
  <c r="G52" i="137"/>
  <c r="F52" i="137"/>
  <c r="H51" i="137"/>
  <c r="G51" i="137"/>
  <c r="F51" i="137"/>
  <c r="H50" i="137"/>
  <c r="G50" i="137"/>
  <c r="F50" i="137"/>
  <c r="H49" i="137"/>
  <c r="G49" i="137"/>
  <c r="F49" i="137"/>
  <c r="H48" i="137"/>
  <c r="H59" i="137" s="1"/>
  <c r="G48" i="137"/>
  <c r="F48" i="137"/>
  <c r="H47" i="137"/>
  <c r="G47" i="137"/>
  <c r="F47" i="137"/>
  <c r="F45" i="137"/>
  <c r="H42" i="137"/>
  <c r="G42" i="137"/>
  <c r="F42" i="137"/>
  <c r="H41" i="137"/>
  <c r="G41" i="137"/>
  <c r="F41" i="137"/>
  <c r="H40" i="137"/>
  <c r="G40" i="137"/>
  <c r="F40" i="137"/>
  <c r="H39" i="137"/>
  <c r="G39" i="137"/>
  <c r="F39" i="137"/>
  <c r="H38" i="137"/>
  <c r="G38" i="137"/>
  <c r="F38" i="137"/>
  <c r="H37" i="137"/>
  <c r="G37" i="137"/>
  <c r="F37" i="137"/>
  <c r="H36" i="137"/>
  <c r="G36" i="137"/>
  <c r="F36" i="137"/>
  <c r="H35" i="137"/>
  <c r="H43" i="137" s="1"/>
  <c r="G35" i="137"/>
  <c r="F35" i="137"/>
  <c r="H34" i="137"/>
  <c r="H45" i="137" s="1"/>
  <c r="G34" i="137"/>
  <c r="G45" i="137" s="1"/>
  <c r="F34" i="137"/>
  <c r="H33" i="137"/>
  <c r="G33" i="137"/>
  <c r="G43" i="137" s="1"/>
  <c r="F33" i="137"/>
  <c r="H27" i="137"/>
  <c r="G27" i="137"/>
  <c r="F27" i="137"/>
  <c r="H26" i="137"/>
  <c r="G26" i="137"/>
  <c r="F26" i="137"/>
  <c r="H25" i="137"/>
  <c r="G25" i="137"/>
  <c r="F25" i="137"/>
  <c r="H24" i="137"/>
  <c r="G24" i="137"/>
  <c r="F24" i="137"/>
  <c r="H23" i="137"/>
  <c r="G23" i="137"/>
  <c r="F23" i="137"/>
  <c r="H22" i="137"/>
  <c r="G22" i="137"/>
  <c r="F22" i="137"/>
  <c r="H21" i="137"/>
  <c r="G21" i="137"/>
  <c r="F21" i="137"/>
  <c r="H20" i="137"/>
  <c r="G20" i="137"/>
  <c r="G28" i="137" s="1"/>
  <c r="F20" i="137"/>
  <c r="H19" i="137"/>
  <c r="H30" i="137" s="1"/>
  <c r="G19" i="137"/>
  <c r="G30" i="137" s="1"/>
  <c r="F19" i="137"/>
  <c r="F30" i="137" s="1"/>
  <c r="H18" i="137"/>
  <c r="G18" i="137"/>
  <c r="G29" i="137" s="1"/>
  <c r="F18" i="137"/>
  <c r="F28" i="137" s="1"/>
  <c r="F16" i="137"/>
  <c r="H14" i="137"/>
  <c r="H12" i="137"/>
  <c r="G12" i="137"/>
  <c r="F12" i="137"/>
  <c r="H11" i="137"/>
  <c r="G11" i="137"/>
  <c r="F11" i="137"/>
  <c r="H10" i="137"/>
  <c r="G10" i="137"/>
  <c r="F10" i="137"/>
  <c r="H9" i="137"/>
  <c r="G9" i="137"/>
  <c r="F9" i="137"/>
  <c r="H8" i="137"/>
  <c r="G8" i="137"/>
  <c r="F8" i="137"/>
  <c r="H7" i="137"/>
  <c r="G7" i="137"/>
  <c r="F7" i="137"/>
  <c r="H6" i="137"/>
  <c r="G6" i="137"/>
  <c r="F6" i="137"/>
  <c r="H5" i="137"/>
  <c r="G5" i="137"/>
  <c r="F5" i="137"/>
  <c r="H4" i="137"/>
  <c r="H15" i="137" s="1"/>
  <c r="G4" i="137"/>
  <c r="G15" i="137" s="1"/>
  <c r="F4" i="137"/>
  <c r="H3" i="137"/>
  <c r="G3" i="137"/>
  <c r="G14" i="137" s="1"/>
  <c r="F3" i="137"/>
  <c r="F14" i="137" s="1"/>
  <c r="C14" i="138" l="1"/>
  <c r="H13" i="138"/>
  <c r="G57" i="137"/>
  <c r="G58" i="137"/>
  <c r="F100" i="137"/>
  <c r="F101" i="137"/>
  <c r="H13" i="137"/>
  <c r="F13" i="137"/>
  <c r="H28" i="137"/>
  <c r="H44" i="137"/>
  <c r="H57" i="137"/>
  <c r="H71" i="137"/>
  <c r="H72" i="137"/>
  <c r="G86" i="137"/>
  <c r="H87" i="137"/>
  <c r="G100" i="137"/>
  <c r="G114" i="137"/>
  <c r="G115" i="137"/>
  <c r="G128" i="137"/>
  <c r="F143" i="137"/>
  <c r="F157" i="137"/>
  <c r="F158" i="137"/>
  <c r="F171" i="137"/>
  <c r="F186" i="137"/>
  <c r="G187" i="137"/>
  <c r="F229" i="137"/>
  <c r="H255" i="137"/>
  <c r="H270" i="137"/>
  <c r="H283" i="137"/>
  <c r="H300" i="137"/>
  <c r="H301" i="137"/>
  <c r="G317" i="137"/>
  <c r="H318" i="137"/>
  <c r="G333" i="137"/>
  <c r="G349" i="137"/>
  <c r="G350" i="137"/>
  <c r="G366" i="137"/>
  <c r="F381" i="137"/>
  <c r="F398" i="137"/>
  <c r="F399" i="137"/>
  <c r="F415" i="137"/>
  <c r="F435" i="137"/>
  <c r="G436" i="137"/>
  <c r="F487" i="137"/>
  <c r="H522" i="137"/>
  <c r="H539" i="137"/>
  <c r="H554" i="137"/>
  <c r="H571" i="137"/>
  <c r="H572" i="137"/>
  <c r="G588" i="137"/>
  <c r="H589" i="137"/>
  <c r="H241" i="137"/>
  <c r="H242" i="137"/>
  <c r="G283" i="137"/>
  <c r="G284" i="137"/>
  <c r="F333" i="137"/>
  <c r="F334" i="137"/>
  <c r="H502" i="137"/>
  <c r="H503" i="137"/>
  <c r="G554" i="137"/>
  <c r="G555" i="137"/>
  <c r="F15" i="137"/>
  <c r="G13" i="137"/>
  <c r="H29" i="137"/>
  <c r="F59" i="137"/>
  <c r="H85" i="137"/>
  <c r="H101" i="137"/>
  <c r="H114" i="137"/>
  <c r="H128" i="137"/>
  <c r="H129" i="137"/>
  <c r="G144" i="137"/>
  <c r="H145" i="137"/>
  <c r="G171" i="137"/>
  <c r="G172" i="137"/>
  <c r="G185" i="137"/>
  <c r="F213" i="137"/>
  <c r="F214" i="137"/>
  <c r="F227" i="137"/>
  <c r="F242" i="137"/>
  <c r="G243" i="137"/>
  <c r="F285" i="137"/>
  <c r="H316" i="137"/>
  <c r="H334" i="137"/>
  <c r="H349" i="137"/>
  <c r="H366" i="137"/>
  <c r="H367" i="137"/>
  <c r="G382" i="137"/>
  <c r="H383" i="137"/>
  <c r="G415" i="137"/>
  <c r="G416" i="137"/>
  <c r="G434" i="137"/>
  <c r="F451" i="137"/>
  <c r="F468" i="137"/>
  <c r="F469" i="137"/>
  <c r="F485" i="137"/>
  <c r="F503" i="137"/>
  <c r="G504" i="137"/>
  <c r="F556" i="137"/>
  <c r="H587" i="137"/>
  <c r="F43" i="137"/>
  <c r="F44" i="137"/>
  <c r="F57" i="137"/>
  <c r="H143" i="137"/>
  <c r="H185" i="137"/>
  <c r="H186" i="137"/>
  <c r="G227" i="137"/>
  <c r="G228" i="137"/>
  <c r="G241" i="137"/>
  <c r="F269" i="137"/>
  <c r="F270" i="137"/>
  <c r="F283" i="137"/>
  <c r="H381" i="137"/>
  <c r="H434" i="137"/>
  <c r="H435" i="137"/>
  <c r="G485" i="137"/>
  <c r="G486" i="137"/>
  <c r="G502" i="137"/>
  <c r="F538" i="137"/>
  <c r="F539" i="137"/>
  <c r="F554" i="137"/>
  <c r="F29" i="137"/>
  <c r="G44" i="137"/>
  <c r="H58" i="137"/>
  <c r="F86" i="137"/>
  <c r="G101" i="137"/>
  <c r="H115" i="137"/>
  <c r="F144" i="137"/>
  <c r="G158" i="137"/>
  <c r="H172" i="137"/>
  <c r="F200" i="137"/>
  <c r="G214" i="137"/>
  <c r="H228" i="137"/>
  <c r="F256" i="137"/>
  <c r="G270" i="137"/>
  <c r="H284" i="137"/>
  <c r="F317" i="137"/>
  <c r="G334" i="137"/>
  <c r="H350" i="137"/>
  <c r="F382" i="137"/>
  <c r="G399" i="137"/>
  <c r="H416" i="137"/>
  <c r="F452" i="137"/>
  <c r="G469" i="137"/>
  <c r="H486" i="137"/>
  <c r="F523" i="137"/>
  <c r="G539" i="137"/>
  <c r="H555" i="137"/>
  <c r="F588" i="137"/>
  <c r="Q334" i="137" l="1"/>
  <c r="M45" i="137"/>
  <c r="K173" i="137"/>
  <c r="N203" i="137"/>
  <c r="M586" i="137"/>
  <c r="J586" i="137"/>
  <c r="I586" i="137"/>
  <c r="K586" i="137" s="1"/>
  <c r="M585" i="137"/>
  <c r="J585" i="137"/>
  <c r="I585" i="137"/>
  <c r="K585" i="137" s="1"/>
  <c r="M584" i="137"/>
  <c r="J584" i="137"/>
  <c r="I584" i="137"/>
  <c r="K584" i="137" s="1"/>
  <c r="M583" i="137"/>
  <c r="J583" i="137"/>
  <c r="I583" i="137"/>
  <c r="K583" i="137" s="1"/>
  <c r="M582" i="137"/>
  <c r="J582" i="137"/>
  <c r="N582" i="137" s="1"/>
  <c r="O582" i="137" s="1"/>
  <c r="I582" i="137"/>
  <c r="K582" i="137" s="1"/>
  <c r="M581" i="137"/>
  <c r="J581" i="137"/>
  <c r="I581" i="137"/>
  <c r="K581" i="137" s="1"/>
  <c r="M580" i="137"/>
  <c r="J580" i="137"/>
  <c r="I580" i="137"/>
  <c r="K580" i="137" s="1"/>
  <c r="M579" i="137"/>
  <c r="J579" i="137"/>
  <c r="I579" i="137"/>
  <c r="K579" i="137" s="1"/>
  <c r="M578" i="137"/>
  <c r="M589" i="137" s="1"/>
  <c r="J578" i="137"/>
  <c r="J589" i="137" s="1"/>
  <c r="I578" i="137"/>
  <c r="K578" i="137" s="1"/>
  <c r="M577" i="137"/>
  <c r="M588" i="137" s="1"/>
  <c r="J577" i="137"/>
  <c r="J588" i="137" s="1"/>
  <c r="I577" i="137"/>
  <c r="K577" i="137" s="1"/>
  <c r="M570" i="137"/>
  <c r="J570" i="137"/>
  <c r="I570" i="137"/>
  <c r="K570" i="137" s="1"/>
  <c r="M569" i="137"/>
  <c r="J569" i="137"/>
  <c r="I569" i="137"/>
  <c r="K569" i="137" s="1"/>
  <c r="M568" i="137"/>
  <c r="J568" i="137"/>
  <c r="I568" i="137"/>
  <c r="K568" i="137" s="1"/>
  <c r="M567" i="137"/>
  <c r="J567" i="137"/>
  <c r="I567" i="137"/>
  <c r="K567" i="137" s="1"/>
  <c r="M566" i="137"/>
  <c r="J566" i="137"/>
  <c r="N566" i="137" s="1"/>
  <c r="O566" i="137" s="1"/>
  <c r="I566" i="137"/>
  <c r="K566" i="137" s="1"/>
  <c r="M565" i="137"/>
  <c r="J565" i="137"/>
  <c r="I565" i="137"/>
  <c r="K565" i="137" s="1"/>
  <c r="M564" i="137"/>
  <c r="J564" i="137"/>
  <c r="I564" i="137"/>
  <c r="K564" i="137" s="1"/>
  <c r="M563" i="137"/>
  <c r="J563" i="137"/>
  <c r="I563" i="137"/>
  <c r="K563" i="137" s="1"/>
  <c r="M562" i="137"/>
  <c r="M573" i="137" s="1"/>
  <c r="J562" i="137"/>
  <c r="J573" i="137" s="1"/>
  <c r="I562" i="137"/>
  <c r="K562" i="137" s="1"/>
  <c r="M561" i="137"/>
  <c r="M572" i="137" s="1"/>
  <c r="J561" i="137"/>
  <c r="J572" i="137" s="1"/>
  <c r="I561" i="137"/>
  <c r="K561" i="137" s="1"/>
  <c r="M553" i="137"/>
  <c r="K553" i="137"/>
  <c r="J553" i="137"/>
  <c r="I553" i="137"/>
  <c r="M552" i="137"/>
  <c r="K552" i="137"/>
  <c r="J552" i="137"/>
  <c r="I552" i="137"/>
  <c r="M551" i="137"/>
  <c r="K551" i="137"/>
  <c r="J551" i="137"/>
  <c r="I551" i="137"/>
  <c r="M550" i="137"/>
  <c r="K550" i="137"/>
  <c r="J550" i="137"/>
  <c r="I550" i="137"/>
  <c r="M549" i="137"/>
  <c r="K549" i="137"/>
  <c r="P549" i="137" s="1"/>
  <c r="Q549" i="137" s="1"/>
  <c r="J549" i="137"/>
  <c r="N549" i="137" s="1"/>
  <c r="O549" i="137" s="1"/>
  <c r="I549" i="137"/>
  <c r="M548" i="137"/>
  <c r="K548" i="137"/>
  <c r="J548" i="137"/>
  <c r="I548" i="137"/>
  <c r="M547" i="137"/>
  <c r="K547" i="137"/>
  <c r="J547" i="137"/>
  <c r="I547" i="137"/>
  <c r="M546" i="137"/>
  <c r="K546" i="137"/>
  <c r="J546" i="137"/>
  <c r="I546" i="137"/>
  <c r="M545" i="137"/>
  <c r="M556" i="137" s="1"/>
  <c r="K545" i="137"/>
  <c r="J545" i="137"/>
  <c r="J556" i="137" s="1"/>
  <c r="I545" i="137"/>
  <c r="I556" i="137" s="1"/>
  <c r="M544" i="137"/>
  <c r="M555" i="137" s="1"/>
  <c r="K544" i="137"/>
  <c r="J544" i="137"/>
  <c r="J555" i="137" s="1"/>
  <c r="I544" i="137"/>
  <c r="I555" i="137" s="1"/>
  <c r="M537" i="137"/>
  <c r="J537" i="137"/>
  <c r="I537" i="137"/>
  <c r="K537" i="137" s="1"/>
  <c r="M536" i="137"/>
  <c r="J536" i="137"/>
  <c r="I536" i="137"/>
  <c r="K536" i="137" s="1"/>
  <c r="M535" i="137"/>
  <c r="J535" i="137"/>
  <c r="I535" i="137"/>
  <c r="K535" i="137" s="1"/>
  <c r="M534" i="137"/>
  <c r="J534" i="137"/>
  <c r="I534" i="137"/>
  <c r="K534" i="137" s="1"/>
  <c r="M533" i="137"/>
  <c r="J533" i="137"/>
  <c r="N533" i="137" s="1"/>
  <c r="O533" i="137" s="1"/>
  <c r="I533" i="137"/>
  <c r="K533" i="137" s="1"/>
  <c r="M532" i="137"/>
  <c r="J532" i="137"/>
  <c r="I532" i="137"/>
  <c r="K532" i="137" s="1"/>
  <c r="M531" i="137"/>
  <c r="J531" i="137"/>
  <c r="I531" i="137"/>
  <c r="K531" i="137" s="1"/>
  <c r="M530" i="137"/>
  <c r="J530" i="137"/>
  <c r="I530" i="137"/>
  <c r="K530" i="137" s="1"/>
  <c r="M529" i="137"/>
  <c r="M540" i="137" s="1"/>
  <c r="J529" i="137"/>
  <c r="J540" i="137" s="1"/>
  <c r="I529" i="137"/>
  <c r="K529" i="137" s="1"/>
  <c r="M528" i="137"/>
  <c r="M539" i="137" s="1"/>
  <c r="J528" i="137"/>
  <c r="J539" i="137" s="1"/>
  <c r="I528" i="137"/>
  <c r="K528" i="137" s="1"/>
  <c r="M521" i="137"/>
  <c r="K521" i="137"/>
  <c r="J521" i="137"/>
  <c r="I521" i="137"/>
  <c r="M520" i="137"/>
  <c r="K520" i="137"/>
  <c r="J520" i="137"/>
  <c r="I520" i="137"/>
  <c r="M519" i="137"/>
  <c r="K519" i="137"/>
  <c r="J519" i="137"/>
  <c r="I519" i="137"/>
  <c r="M518" i="137"/>
  <c r="K518" i="137"/>
  <c r="J518" i="137"/>
  <c r="I518" i="137"/>
  <c r="M517" i="137"/>
  <c r="K517" i="137"/>
  <c r="P517" i="137" s="1"/>
  <c r="Q517" i="137" s="1"/>
  <c r="J517" i="137"/>
  <c r="N517" i="137" s="1"/>
  <c r="O517" i="137" s="1"/>
  <c r="I517" i="137"/>
  <c r="M516" i="137"/>
  <c r="K516" i="137"/>
  <c r="J516" i="137"/>
  <c r="I516" i="137"/>
  <c r="M515" i="137"/>
  <c r="K515" i="137"/>
  <c r="J515" i="137"/>
  <c r="I515" i="137"/>
  <c r="M514" i="137"/>
  <c r="K514" i="137"/>
  <c r="J514" i="137"/>
  <c r="I514" i="137"/>
  <c r="M513" i="137"/>
  <c r="M524" i="137" s="1"/>
  <c r="K513" i="137"/>
  <c r="J513" i="137"/>
  <c r="J524" i="137" s="1"/>
  <c r="I513" i="137"/>
  <c r="I524" i="137" s="1"/>
  <c r="M512" i="137"/>
  <c r="M523" i="137" s="1"/>
  <c r="K512" i="137"/>
  <c r="J512" i="137"/>
  <c r="J523" i="137" s="1"/>
  <c r="I512" i="137"/>
  <c r="I523" i="137" s="1"/>
  <c r="M501" i="137"/>
  <c r="J501" i="137"/>
  <c r="I501" i="137"/>
  <c r="K501" i="137" s="1"/>
  <c r="M500" i="137"/>
  <c r="J500" i="137"/>
  <c r="I500" i="137"/>
  <c r="K500" i="137" s="1"/>
  <c r="M499" i="137"/>
  <c r="J499" i="137"/>
  <c r="I499" i="137"/>
  <c r="K499" i="137" s="1"/>
  <c r="M498" i="137"/>
  <c r="J498" i="137"/>
  <c r="I498" i="137"/>
  <c r="K498" i="137" s="1"/>
  <c r="M497" i="137"/>
  <c r="J497" i="137"/>
  <c r="N497" i="137" s="1"/>
  <c r="O497" i="137" s="1"/>
  <c r="I497" i="137"/>
  <c r="K497" i="137" s="1"/>
  <c r="M496" i="137"/>
  <c r="J496" i="137"/>
  <c r="I496" i="137"/>
  <c r="K496" i="137" s="1"/>
  <c r="M495" i="137"/>
  <c r="J495" i="137"/>
  <c r="I495" i="137"/>
  <c r="K495" i="137" s="1"/>
  <c r="M494" i="137"/>
  <c r="J494" i="137"/>
  <c r="I494" i="137"/>
  <c r="K494" i="137" s="1"/>
  <c r="M493" i="137"/>
  <c r="M504" i="137" s="1"/>
  <c r="J493" i="137"/>
  <c r="J504" i="137" s="1"/>
  <c r="I493" i="137"/>
  <c r="K493" i="137" s="1"/>
  <c r="M492" i="137"/>
  <c r="M503" i="137" s="1"/>
  <c r="J492" i="137"/>
  <c r="J503" i="137" s="1"/>
  <c r="I492" i="137"/>
  <c r="K492" i="137" s="1"/>
  <c r="M484" i="137"/>
  <c r="J484" i="137"/>
  <c r="I484" i="137"/>
  <c r="K484" i="137" s="1"/>
  <c r="M483" i="137"/>
  <c r="J483" i="137"/>
  <c r="I483" i="137"/>
  <c r="K483" i="137" s="1"/>
  <c r="M482" i="137"/>
  <c r="J482" i="137"/>
  <c r="I482" i="137"/>
  <c r="K482" i="137" s="1"/>
  <c r="M481" i="137"/>
  <c r="J481" i="137"/>
  <c r="I481" i="137"/>
  <c r="K481" i="137" s="1"/>
  <c r="M480" i="137"/>
  <c r="J480" i="137"/>
  <c r="N480" i="137" s="1"/>
  <c r="O480" i="137" s="1"/>
  <c r="I480" i="137"/>
  <c r="K480" i="137" s="1"/>
  <c r="M479" i="137"/>
  <c r="J479" i="137"/>
  <c r="I479" i="137"/>
  <c r="K479" i="137" s="1"/>
  <c r="M478" i="137"/>
  <c r="J478" i="137"/>
  <c r="I478" i="137"/>
  <c r="K478" i="137" s="1"/>
  <c r="M477" i="137"/>
  <c r="J477" i="137"/>
  <c r="I477" i="137"/>
  <c r="K477" i="137" s="1"/>
  <c r="M476" i="137"/>
  <c r="M487" i="137" s="1"/>
  <c r="J476" i="137"/>
  <c r="J487" i="137" s="1"/>
  <c r="I476" i="137"/>
  <c r="K476" i="137" s="1"/>
  <c r="M475" i="137"/>
  <c r="M486" i="137" s="1"/>
  <c r="J475" i="137"/>
  <c r="J486" i="137" s="1"/>
  <c r="I475" i="137"/>
  <c r="K475" i="137" s="1"/>
  <c r="M467" i="137"/>
  <c r="J467" i="137"/>
  <c r="I467" i="137"/>
  <c r="K467" i="137" s="1"/>
  <c r="M466" i="137"/>
  <c r="J466" i="137"/>
  <c r="I466" i="137"/>
  <c r="K466" i="137" s="1"/>
  <c r="M465" i="137"/>
  <c r="J465" i="137"/>
  <c r="I465" i="137"/>
  <c r="K465" i="137" s="1"/>
  <c r="M464" i="137"/>
  <c r="J464" i="137"/>
  <c r="I464" i="137"/>
  <c r="K464" i="137" s="1"/>
  <c r="M463" i="137"/>
  <c r="J463" i="137"/>
  <c r="N463" i="137" s="1"/>
  <c r="O463" i="137" s="1"/>
  <c r="I463" i="137"/>
  <c r="K463" i="137" s="1"/>
  <c r="M462" i="137"/>
  <c r="J462" i="137"/>
  <c r="I462" i="137"/>
  <c r="K462" i="137" s="1"/>
  <c r="M461" i="137"/>
  <c r="J461" i="137"/>
  <c r="I461" i="137"/>
  <c r="K461" i="137" s="1"/>
  <c r="M460" i="137"/>
  <c r="J460" i="137"/>
  <c r="I460" i="137"/>
  <c r="K460" i="137" s="1"/>
  <c r="M459" i="137"/>
  <c r="M470" i="137" s="1"/>
  <c r="J459" i="137"/>
  <c r="J470" i="137" s="1"/>
  <c r="I459" i="137"/>
  <c r="K459" i="137" s="1"/>
  <c r="M458" i="137"/>
  <c r="M469" i="137" s="1"/>
  <c r="J458" i="137"/>
  <c r="J469" i="137" s="1"/>
  <c r="I458" i="137"/>
  <c r="K458" i="137" s="1"/>
  <c r="M450" i="137"/>
  <c r="J450" i="137"/>
  <c r="I450" i="137"/>
  <c r="K450" i="137" s="1"/>
  <c r="M449" i="137"/>
  <c r="J449" i="137"/>
  <c r="I449" i="137"/>
  <c r="K449" i="137" s="1"/>
  <c r="M448" i="137"/>
  <c r="J448" i="137"/>
  <c r="I448" i="137"/>
  <c r="K448" i="137" s="1"/>
  <c r="M447" i="137"/>
  <c r="J447" i="137"/>
  <c r="I447" i="137"/>
  <c r="K447" i="137" s="1"/>
  <c r="M446" i="137"/>
  <c r="J446" i="137"/>
  <c r="N446" i="137" s="1"/>
  <c r="O446" i="137" s="1"/>
  <c r="I446" i="137"/>
  <c r="K446" i="137" s="1"/>
  <c r="M445" i="137"/>
  <c r="J445" i="137"/>
  <c r="I445" i="137"/>
  <c r="K445" i="137" s="1"/>
  <c r="M444" i="137"/>
  <c r="J444" i="137"/>
  <c r="I444" i="137"/>
  <c r="K444" i="137" s="1"/>
  <c r="M443" i="137"/>
  <c r="J443" i="137"/>
  <c r="I443" i="137"/>
  <c r="K443" i="137" s="1"/>
  <c r="M442" i="137"/>
  <c r="M453" i="137" s="1"/>
  <c r="J442" i="137"/>
  <c r="J453" i="137" s="1"/>
  <c r="I442" i="137"/>
  <c r="K442" i="137" s="1"/>
  <c r="M441" i="137"/>
  <c r="M452" i="137" s="1"/>
  <c r="J441" i="137"/>
  <c r="J452" i="137" s="1"/>
  <c r="I441" i="137"/>
  <c r="K441" i="137" s="1"/>
  <c r="M433" i="137"/>
  <c r="K433" i="137"/>
  <c r="J433" i="137"/>
  <c r="I433" i="137"/>
  <c r="M432" i="137"/>
  <c r="K432" i="137"/>
  <c r="J432" i="137"/>
  <c r="I432" i="137"/>
  <c r="M431" i="137"/>
  <c r="K431" i="137"/>
  <c r="J431" i="137"/>
  <c r="I431" i="137"/>
  <c r="M430" i="137"/>
  <c r="K430" i="137"/>
  <c r="J430" i="137"/>
  <c r="I430" i="137"/>
  <c r="M429" i="137"/>
  <c r="K429" i="137"/>
  <c r="J429" i="137"/>
  <c r="N429" i="137" s="1"/>
  <c r="O429" i="137" s="1"/>
  <c r="I429" i="137"/>
  <c r="M428" i="137"/>
  <c r="K428" i="137"/>
  <c r="J428" i="137"/>
  <c r="I428" i="137"/>
  <c r="M427" i="137"/>
  <c r="K427" i="137"/>
  <c r="J427" i="137"/>
  <c r="I427" i="137"/>
  <c r="M426" i="137"/>
  <c r="K426" i="137"/>
  <c r="J426" i="137"/>
  <c r="I426" i="137"/>
  <c r="M425" i="137"/>
  <c r="M436" i="137" s="1"/>
  <c r="K425" i="137"/>
  <c r="J425" i="137"/>
  <c r="J436" i="137" s="1"/>
  <c r="I425" i="137"/>
  <c r="I436" i="137" s="1"/>
  <c r="M424" i="137"/>
  <c r="M435" i="137" s="1"/>
  <c r="K424" i="137"/>
  <c r="J424" i="137"/>
  <c r="J435" i="137" s="1"/>
  <c r="I424" i="137"/>
  <c r="I435" i="137" s="1"/>
  <c r="T416" i="137"/>
  <c r="M414" i="137"/>
  <c r="J414" i="137"/>
  <c r="I414" i="137"/>
  <c r="K414" i="137" s="1"/>
  <c r="M413" i="137"/>
  <c r="J413" i="137"/>
  <c r="I413" i="137"/>
  <c r="K413" i="137" s="1"/>
  <c r="M412" i="137"/>
  <c r="J412" i="137"/>
  <c r="I412" i="137"/>
  <c r="K412" i="137" s="1"/>
  <c r="M411" i="137"/>
  <c r="J411" i="137"/>
  <c r="I411" i="137"/>
  <c r="K411" i="137" s="1"/>
  <c r="M410" i="137"/>
  <c r="J410" i="137"/>
  <c r="N410" i="137" s="1"/>
  <c r="O410" i="137" s="1"/>
  <c r="I410" i="137"/>
  <c r="K410" i="137" s="1"/>
  <c r="M409" i="137"/>
  <c r="J409" i="137"/>
  <c r="I409" i="137"/>
  <c r="K409" i="137" s="1"/>
  <c r="M408" i="137"/>
  <c r="J408" i="137"/>
  <c r="I408" i="137"/>
  <c r="K408" i="137" s="1"/>
  <c r="M407" i="137"/>
  <c r="J407" i="137"/>
  <c r="I407" i="137"/>
  <c r="K407" i="137" s="1"/>
  <c r="M406" i="137"/>
  <c r="M417" i="137" s="1"/>
  <c r="J406" i="137"/>
  <c r="J417" i="137" s="1"/>
  <c r="I406" i="137"/>
  <c r="K406" i="137" s="1"/>
  <c r="M405" i="137"/>
  <c r="M416" i="137" s="1"/>
  <c r="J405" i="137"/>
  <c r="J416" i="137" s="1"/>
  <c r="I405" i="137"/>
  <c r="I416" i="137" s="1"/>
  <c r="M397" i="137"/>
  <c r="J397" i="137"/>
  <c r="I397" i="137"/>
  <c r="K397" i="137" s="1"/>
  <c r="M396" i="137"/>
  <c r="J396" i="137"/>
  <c r="I396" i="137"/>
  <c r="K396" i="137" s="1"/>
  <c r="M395" i="137"/>
  <c r="J395" i="137"/>
  <c r="I395" i="137"/>
  <c r="K395" i="137" s="1"/>
  <c r="M394" i="137"/>
  <c r="J394" i="137"/>
  <c r="I394" i="137"/>
  <c r="K394" i="137" s="1"/>
  <c r="M393" i="137"/>
  <c r="J393" i="137"/>
  <c r="N393" i="137" s="1"/>
  <c r="O393" i="137" s="1"/>
  <c r="I393" i="137"/>
  <c r="K393" i="137" s="1"/>
  <c r="M392" i="137"/>
  <c r="J392" i="137"/>
  <c r="I392" i="137"/>
  <c r="K392" i="137" s="1"/>
  <c r="M391" i="137"/>
  <c r="J391" i="137"/>
  <c r="I391" i="137"/>
  <c r="K391" i="137" s="1"/>
  <c r="M390" i="137"/>
  <c r="J390" i="137"/>
  <c r="I390" i="137"/>
  <c r="K390" i="137" s="1"/>
  <c r="M389" i="137"/>
  <c r="M400" i="137" s="1"/>
  <c r="J389" i="137"/>
  <c r="J400" i="137" s="1"/>
  <c r="I389" i="137"/>
  <c r="K389" i="137" s="1"/>
  <c r="M388" i="137"/>
  <c r="M399" i="137" s="1"/>
  <c r="J388" i="137"/>
  <c r="J399" i="137" s="1"/>
  <c r="I388" i="137"/>
  <c r="K388" i="137" s="1"/>
  <c r="M380" i="137"/>
  <c r="J380" i="137"/>
  <c r="I380" i="137"/>
  <c r="K380" i="137" s="1"/>
  <c r="M379" i="137"/>
  <c r="J379" i="137"/>
  <c r="I379" i="137"/>
  <c r="K379" i="137" s="1"/>
  <c r="M378" i="137"/>
  <c r="J378" i="137"/>
  <c r="I378" i="137"/>
  <c r="K378" i="137" s="1"/>
  <c r="M377" i="137"/>
  <c r="J377" i="137"/>
  <c r="I377" i="137"/>
  <c r="K377" i="137" s="1"/>
  <c r="M376" i="137"/>
  <c r="J376" i="137"/>
  <c r="N376" i="137" s="1"/>
  <c r="O376" i="137" s="1"/>
  <c r="I376" i="137"/>
  <c r="K376" i="137" s="1"/>
  <c r="M375" i="137"/>
  <c r="J375" i="137"/>
  <c r="I375" i="137"/>
  <c r="K375" i="137" s="1"/>
  <c r="M374" i="137"/>
  <c r="J374" i="137"/>
  <c r="I374" i="137"/>
  <c r="K374" i="137" s="1"/>
  <c r="M373" i="137"/>
  <c r="J373" i="137"/>
  <c r="I373" i="137"/>
  <c r="K373" i="137" s="1"/>
  <c r="M372" i="137"/>
  <c r="M383" i="137" s="1"/>
  <c r="J372" i="137"/>
  <c r="J383" i="137" s="1"/>
  <c r="I372" i="137"/>
  <c r="K372" i="137" s="1"/>
  <c r="M371" i="137"/>
  <c r="M382" i="137" s="1"/>
  <c r="J371" i="137"/>
  <c r="J382" i="137" s="1"/>
  <c r="I371" i="137"/>
  <c r="K371" i="137" s="1"/>
  <c r="S356" i="137"/>
  <c r="T367" i="137"/>
  <c r="M365" i="137"/>
  <c r="J365" i="137"/>
  <c r="I365" i="137"/>
  <c r="K365" i="137" s="1"/>
  <c r="M364" i="137"/>
  <c r="J364" i="137"/>
  <c r="I364" i="137"/>
  <c r="K364" i="137" s="1"/>
  <c r="M363" i="137"/>
  <c r="J363" i="137"/>
  <c r="I363" i="137"/>
  <c r="K363" i="137" s="1"/>
  <c r="M362" i="137"/>
  <c r="J362" i="137"/>
  <c r="I362" i="137"/>
  <c r="K362" i="137" s="1"/>
  <c r="M361" i="137"/>
  <c r="J361" i="137"/>
  <c r="N361" i="137" s="1"/>
  <c r="O361" i="137" s="1"/>
  <c r="I361" i="137"/>
  <c r="K361" i="137" s="1"/>
  <c r="M360" i="137"/>
  <c r="J360" i="137"/>
  <c r="I360" i="137"/>
  <c r="K360" i="137" s="1"/>
  <c r="M359" i="137"/>
  <c r="J359" i="137"/>
  <c r="I359" i="137"/>
  <c r="K359" i="137" s="1"/>
  <c r="M358" i="137"/>
  <c r="J358" i="137"/>
  <c r="I358" i="137"/>
  <c r="K358" i="137" s="1"/>
  <c r="M357" i="137"/>
  <c r="M368" i="137" s="1"/>
  <c r="J357" i="137"/>
  <c r="J368" i="137" s="1"/>
  <c r="I357" i="137"/>
  <c r="K357" i="137" s="1"/>
  <c r="M356" i="137"/>
  <c r="M367" i="137" s="1"/>
  <c r="J356" i="137"/>
  <c r="J367" i="137" s="1"/>
  <c r="I356" i="137"/>
  <c r="K356" i="137" s="1"/>
  <c r="T351" i="137"/>
  <c r="M348" i="137"/>
  <c r="K348" i="137"/>
  <c r="J348" i="137"/>
  <c r="I348" i="137"/>
  <c r="M347" i="137"/>
  <c r="K347" i="137"/>
  <c r="J347" i="137"/>
  <c r="I347" i="137"/>
  <c r="M346" i="137"/>
  <c r="K346" i="137"/>
  <c r="J346" i="137"/>
  <c r="I346" i="137"/>
  <c r="M345" i="137"/>
  <c r="K345" i="137"/>
  <c r="J345" i="137"/>
  <c r="I345" i="137"/>
  <c r="M344" i="137"/>
  <c r="K344" i="137"/>
  <c r="P344" i="137" s="1"/>
  <c r="Q344" i="137" s="1"/>
  <c r="J344" i="137"/>
  <c r="N344" i="137" s="1"/>
  <c r="O344" i="137" s="1"/>
  <c r="I344" i="137"/>
  <c r="M343" i="137"/>
  <c r="K343" i="137"/>
  <c r="J343" i="137"/>
  <c r="I343" i="137"/>
  <c r="M342" i="137"/>
  <c r="K342" i="137"/>
  <c r="J342" i="137"/>
  <c r="I342" i="137"/>
  <c r="M341" i="137"/>
  <c r="K341" i="137"/>
  <c r="J341" i="137"/>
  <c r="I341" i="137"/>
  <c r="M340" i="137"/>
  <c r="M351" i="137" s="1"/>
  <c r="K340" i="137"/>
  <c r="J340" i="137"/>
  <c r="J351" i="137" s="1"/>
  <c r="I340" i="137"/>
  <c r="I351" i="137" s="1"/>
  <c r="M339" i="137"/>
  <c r="M350" i="137" s="1"/>
  <c r="K339" i="137"/>
  <c r="J339" i="137"/>
  <c r="J350" i="137" s="1"/>
  <c r="I339" i="137"/>
  <c r="I350" i="137" s="1"/>
  <c r="M332" i="137"/>
  <c r="J332" i="137"/>
  <c r="I332" i="137"/>
  <c r="K332" i="137" s="1"/>
  <c r="M331" i="137"/>
  <c r="J331" i="137"/>
  <c r="I331" i="137"/>
  <c r="K331" i="137" s="1"/>
  <c r="M330" i="137"/>
  <c r="J330" i="137"/>
  <c r="I330" i="137"/>
  <c r="K330" i="137" s="1"/>
  <c r="M329" i="137"/>
  <c r="J329" i="137"/>
  <c r="I329" i="137"/>
  <c r="K329" i="137" s="1"/>
  <c r="M328" i="137"/>
  <c r="J328" i="137"/>
  <c r="N328" i="137" s="1"/>
  <c r="O328" i="137" s="1"/>
  <c r="I328" i="137"/>
  <c r="K328" i="137" s="1"/>
  <c r="M327" i="137"/>
  <c r="J327" i="137"/>
  <c r="I327" i="137"/>
  <c r="K327" i="137" s="1"/>
  <c r="M326" i="137"/>
  <c r="J326" i="137"/>
  <c r="I326" i="137"/>
  <c r="K326" i="137" s="1"/>
  <c r="M325" i="137"/>
  <c r="J325" i="137"/>
  <c r="I325" i="137"/>
  <c r="K325" i="137" s="1"/>
  <c r="M324" i="137"/>
  <c r="M335" i="137" s="1"/>
  <c r="J324" i="137"/>
  <c r="J335" i="137" s="1"/>
  <c r="I324" i="137"/>
  <c r="K324" i="137" s="1"/>
  <c r="M323" i="137"/>
  <c r="M334" i="137" s="1"/>
  <c r="J323" i="137"/>
  <c r="J334" i="137" s="1"/>
  <c r="I323" i="137"/>
  <c r="K323" i="137" s="1"/>
  <c r="M315" i="137"/>
  <c r="J315" i="137"/>
  <c r="I315" i="137"/>
  <c r="K315" i="137" s="1"/>
  <c r="M314" i="137"/>
  <c r="J314" i="137"/>
  <c r="I314" i="137"/>
  <c r="K314" i="137" s="1"/>
  <c r="M313" i="137"/>
  <c r="J313" i="137"/>
  <c r="I313" i="137"/>
  <c r="K313" i="137" s="1"/>
  <c r="M312" i="137"/>
  <c r="J312" i="137"/>
  <c r="I312" i="137"/>
  <c r="K312" i="137" s="1"/>
  <c r="M311" i="137"/>
  <c r="J311" i="137"/>
  <c r="N311" i="137" s="1"/>
  <c r="O311" i="137" s="1"/>
  <c r="I311" i="137"/>
  <c r="K311" i="137" s="1"/>
  <c r="M310" i="137"/>
  <c r="J310" i="137"/>
  <c r="I310" i="137"/>
  <c r="K310" i="137" s="1"/>
  <c r="M309" i="137"/>
  <c r="J309" i="137"/>
  <c r="I309" i="137"/>
  <c r="K309" i="137" s="1"/>
  <c r="M308" i="137"/>
  <c r="J308" i="137"/>
  <c r="I308" i="137"/>
  <c r="K308" i="137" s="1"/>
  <c r="M307" i="137"/>
  <c r="M318" i="137" s="1"/>
  <c r="J307" i="137"/>
  <c r="J318" i="137" s="1"/>
  <c r="I307" i="137"/>
  <c r="K307" i="137" s="1"/>
  <c r="M306" i="137"/>
  <c r="M317" i="137" s="1"/>
  <c r="J306" i="137"/>
  <c r="J317" i="137" s="1"/>
  <c r="I306" i="137"/>
  <c r="K306" i="137" s="1"/>
  <c r="M299" i="137"/>
  <c r="K299" i="137"/>
  <c r="J299" i="137"/>
  <c r="I299" i="137"/>
  <c r="M298" i="137"/>
  <c r="K298" i="137"/>
  <c r="J298" i="137"/>
  <c r="I298" i="137"/>
  <c r="M297" i="137"/>
  <c r="K297" i="137"/>
  <c r="J297" i="137"/>
  <c r="I297" i="137"/>
  <c r="M296" i="137"/>
  <c r="K296" i="137"/>
  <c r="J296" i="137"/>
  <c r="I296" i="137"/>
  <c r="M295" i="137"/>
  <c r="K295" i="137"/>
  <c r="P295" i="137" s="1"/>
  <c r="Q295" i="137" s="1"/>
  <c r="J295" i="137"/>
  <c r="N295" i="137" s="1"/>
  <c r="O295" i="137" s="1"/>
  <c r="I295" i="137"/>
  <c r="M294" i="137"/>
  <c r="K294" i="137"/>
  <c r="J294" i="137"/>
  <c r="I294" i="137"/>
  <c r="M293" i="137"/>
  <c r="K293" i="137"/>
  <c r="J293" i="137"/>
  <c r="I293" i="137"/>
  <c r="M292" i="137"/>
  <c r="K292" i="137"/>
  <c r="J292" i="137"/>
  <c r="I292" i="137"/>
  <c r="M291" i="137"/>
  <c r="M302" i="137" s="1"/>
  <c r="K291" i="137"/>
  <c r="J291" i="137"/>
  <c r="J302" i="137" s="1"/>
  <c r="I291" i="137"/>
  <c r="I302" i="137" s="1"/>
  <c r="M290" i="137"/>
  <c r="M301" i="137" s="1"/>
  <c r="K290" i="137"/>
  <c r="J290" i="137"/>
  <c r="J301" i="137" s="1"/>
  <c r="I290" i="137"/>
  <c r="I301" i="137" s="1"/>
  <c r="M282" i="137"/>
  <c r="J282" i="137"/>
  <c r="I282" i="137"/>
  <c r="K282" i="137" s="1"/>
  <c r="M281" i="137"/>
  <c r="J281" i="137"/>
  <c r="I281" i="137"/>
  <c r="K281" i="137" s="1"/>
  <c r="M280" i="137"/>
  <c r="J280" i="137"/>
  <c r="I280" i="137"/>
  <c r="K280" i="137" s="1"/>
  <c r="M279" i="137"/>
  <c r="J279" i="137"/>
  <c r="I279" i="137"/>
  <c r="K279" i="137" s="1"/>
  <c r="M278" i="137"/>
  <c r="J278" i="137"/>
  <c r="N278" i="137" s="1"/>
  <c r="O278" i="137" s="1"/>
  <c r="I278" i="137"/>
  <c r="K278" i="137" s="1"/>
  <c r="M277" i="137"/>
  <c r="J277" i="137"/>
  <c r="I277" i="137"/>
  <c r="K277" i="137" s="1"/>
  <c r="M276" i="137"/>
  <c r="J276" i="137"/>
  <c r="I276" i="137"/>
  <c r="K276" i="137" s="1"/>
  <c r="M275" i="137"/>
  <c r="J275" i="137"/>
  <c r="I275" i="137"/>
  <c r="K275" i="137" s="1"/>
  <c r="M274" i="137"/>
  <c r="M285" i="137" s="1"/>
  <c r="J274" i="137"/>
  <c r="J285" i="137" s="1"/>
  <c r="I274" i="137"/>
  <c r="K274" i="137" s="1"/>
  <c r="M273" i="137"/>
  <c r="M284" i="137" s="1"/>
  <c r="J273" i="137"/>
  <c r="J284" i="137" s="1"/>
  <c r="I273" i="137"/>
  <c r="K273" i="137" s="1"/>
  <c r="M268" i="137"/>
  <c r="J268" i="137"/>
  <c r="I268" i="137"/>
  <c r="K268" i="137" s="1"/>
  <c r="M267" i="137"/>
  <c r="J267" i="137"/>
  <c r="I267" i="137"/>
  <c r="K267" i="137" s="1"/>
  <c r="M266" i="137"/>
  <c r="J266" i="137"/>
  <c r="I266" i="137"/>
  <c r="K266" i="137" s="1"/>
  <c r="M265" i="137"/>
  <c r="J265" i="137"/>
  <c r="I265" i="137"/>
  <c r="K265" i="137" s="1"/>
  <c r="M264" i="137"/>
  <c r="J264" i="137"/>
  <c r="N264" i="137" s="1"/>
  <c r="O264" i="137" s="1"/>
  <c r="I264" i="137"/>
  <c r="K264" i="137" s="1"/>
  <c r="M263" i="137"/>
  <c r="J263" i="137"/>
  <c r="I263" i="137"/>
  <c r="K263" i="137" s="1"/>
  <c r="M262" i="137"/>
  <c r="J262" i="137"/>
  <c r="I262" i="137"/>
  <c r="K262" i="137" s="1"/>
  <c r="M261" i="137"/>
  <c r="J261" i="137"/>
  <c r="I261" i="137"/>
  <c r="K261" i="137" s="1"/>
  <c r="M260" i="137"/>
  <c r="M271" i="137" s="1"/>
  <c r="J260" i="137"/>
  <c r="J271" i="137" s="1"/>
  <c r="I260" i="137"/>
  <c r="K260" i="137" s="1"/>
  <c r="M259" i="137"/>
  <c r="M270" i="137" s="1"/>
  <c r="J259" i="137"/>
  <c r="J270" i="137" s="1"/>
  <c r="I259" i="137"/>
  <c r="K259" i="137" s="1"/>
  <c r="M254" i="137"/>
  <c r="K254" i="137"/>
  <c r="J254" i="137"/>
  <c r="I254" i="137"/>
  <c r="M253" i="137"/>
  <c r="K253" i="137"/>
  <c r="J253" i="137"/>
  <c r="I253" i="137"/>
  <c r="M252" i="137"/>
  <c r="K252" i="137"/>
  <c r="J252" i="137"/>
  <c r="I252" i="137"/>
  <c r="M251" i="137"/>
  <c r="K251" i="137"/>
  <c r="J251" i="137"/>
  <c r="I251" i="137"/>
  <c r="M250" i="137"/>
  <c r="K250" i="137"/>
  <c r="P250" i="137" s="1"/>
  <c r="Q250" i="137" s="1"/>
  <c r="J250" i="137"/>
  <c r="N250" i="137" s="1"/>
  <c r="O250" i="137" s="1"/>
  <c r="I250" i="137"/>
  <c r="M249" i="137"/>
  <c r="K249" i="137"/>
  <c r="J249" i="137"/>
  <c r="I249" i="137"/>
  <c r="M248" i="137"/>
  <c r="K248" i="137"/>
  <c r="J248" i="137"/>
  <c r="I248" i="137"/>
  <c r="M247" i="137"/>
  <c r="K247" i="137"/>
  <c r="J247" i="137"/>
  <c r="I247" i="137"/>
  <c r="M246" i="137"/>
  <c r="M257" i="137" s="1"/>
  <c r="K246" i="137"/>
  <c r="J246" i="137"/>
  <c r="J257" i="137" s="1"/>
  <c r="I246" i="137"/>
  <c r="I257" i="137" s="1"/>
  <c r="M245" i="137"/>
  <c r="M256" i="137" s="1"/>
  <c r="K245" i="137"/>
  <c r="J245" i="137"/>
  <c r="J256" i="137" s="1"/>
  <c r="I245" i="137"/>
  <c r="I256" i="137" s="1"/>
  <c r="M240" i="137"/>
  <c r="K240" i="137"/>
  <c r="J240" i="137"/>
  <c r="I240" i="137"/>
  <c r="M239" i="137"/>
  <c r="K239" i="137"/>
  <c r="J239" i="137"/>
  <c r="I239" i="137"/>
  <c r="M238" i="137"/>
  <c r="K238" i="137"/>
  <c r="J238" i="137"/>
  <c r="I238" i="137"/>
  <c r="M237" i="137"/>
  <c r="K237" i="137"/>
  <c r="J237" i="137"/>
  <c r="I237" i="137"/>
  <c r="M236" i="137"/>
  <c r="K236" i="137"/>
  <c r="P236" i="137" s="1"/>
  <c r="Q236" i="137" s="1"/>
  <c r="J236" i="137"/>
  <c r="N236" i="137" s="1"/>
  <c r="O236" i="137" s="1"/>
  <c r="I236" i="137"/>
  <c r="M235" i="137"/>
  <c r="K235" i="137"/>
  <c r="J235" i="137"/>
  <c r="I235" i="137"/>
  <c r="M234" i="137"/>
  <c r="K234" i="137"/>
  <c r="J234" i="137"/>
  <c r="I234" i="137"/>
  <c r="M233" i="137"/>
  <c r="K233" i="137"/>
  <c r="J233" i="137"/>
  <c r="I233" i="137"/>
  <c r="M232" i="137"/>
  <c r="M243" i="137" s="1"/>
  <c r="K232" i="137"/>
  <c r="J232" i="137"/>
  <c r="J243" i="137" s="1"/>
  <c r="I232" i="137"/>
  <c r="I243" i="137" s="1"/>
  <c r="M231" i="137"/>
  <c r="M242" i="137" s="1"/>
  <c r="K231" i="137"/>
  <c r="J231" i="137"/>
  <c r="J242" i="137" s="1"/>
  <c r="I231" i="137"/>
  <c r="I242" i="137" s="1"/>
  <c r="M226" i="137"/>
  <c r="J226" i="137"/>
  <c r="I226" i="137"/>
  <c r="K226" i="137" s="1"/>
  <c r="M225" i="137"/>
  <c r="J225" i="137"/>
  <c r="I225" i="137"/>
  <c r="K225" i="137" s="1"/>
  <c r="M224" i="137"/>
  <c r="J224" i="137"/>
  <c r="I224" i="137"/>
  <c r="K224" i="137" s="1"/>
  <c r="M223" i="137"/>
  <c r="J223" i="137"/>
  <c r="I223" i="137"/>
  <c r="K223" i="137" s="1"/>
  <c r="M222" i="137"/>
  <c r="J222" i="137"/>
  <c r="N222" i="137" s="1"/>
  <c r="O222" i="137" s="1"/>
  <c r="I222" i="137"/>
  <c r="K222" i="137" s="1"/>
  <c r="M221" i="137"/>
  <c r="J221" i="137"/>
  <c r="I221" i="137"/>
  <c r="K221" i="137" s="1"/>
  <c r="M220" i="137"/>
  <c r="J220" i="137"/>
  <c r="I220" i="137"/>
  <c r="K220" i="137" s="1"/>
  <c r="M219" i="137"/>
  <c r="J219" i="137"/>
  <c r="I219" i="137"/>
  <c r="K219" i="137" s="1"/>
  <c r="M218" i="137"/>
  <c r="M229" i="137" s="1"/>
  <c r="J218" i="137"/>
  <c r="J229" i="137" s="1"/>
  <c r="I218" i="137"/>
  <c r="K218" i="137" s="1"/>
  <c r="M217" i="137"/>
  <c r="M228" i="137" s="1"/>
  <c r="J217" i="137"/>
  <c r="J228" i="137" s="1"/>
  <c r="I217" i="137"/>
  <c r="K217" i="137" s="1"/>
  <c r="M212" i="137"/>
  <c r="K212" i="137"/>
  <c r="J212" i="137"/>
  <c r="I212" i="137"/>
  <c r="M211" i="137"/>
  <c r="K211" i="137"/>
  <c r="J211" i="137"/>
  <c r="I211" i="137"/>
  <c r="M210" i="137"/>
  <c r="K210" i="137"/>
  <c r="J210" i="137"/>
  <c r="I210" i="137"/>
  <c r="M209" i="137"/>
  <c r="K209" i="137"/>
  <c r="J209" i="137"/>
  <c r="I209" i="137"/>
  <c r="M208" i="137"/>
  <c r="K208" i="137"/>
  <c r="J208" i="137"/>
  <c r="N208" i="137" s="1"/>
  <c r="O208" i="137" s="1"/>
  <c r="I208" i="137"/>
  <c r="M207" i="137"/>
  <c r="K207" i="137"/>
  <c r="J207" i="137"/>
  <c r="I207" i="137"/>
  <c r="M206" i="137"/>
  <c r="K206" i="137"/>
  <c r="J206" i="137"/>
  <c r="I206" i="137"/>
  <c r="M205" i="137"/>
  <c r="K205" i="137"/>
  <c r="J205" i="137"/>
  <c r="I205" i="137"/>
  <c r="M204" i="137"/>
  <c r="M215" i="137" s="1"/>
  <c r="K204" i="137"/>
  <c r="J204" i="137"/>
  <c r="J215" i="137" s="1"/>
  <c r="I204" i="137"/>
  <c r="I215" i="137" s="1"/>
  <c r="M203" i="137"/>
  <c r="M214" i="137" s="1"/>
  <c r="K203" i="137"/>
  <c r="J203" i="137"/>
  <c r="J214" i="137" s="1"/>
  <c r="I203" i="137"/>
  <c r="I214" i="137" s="1"/>
  <c r="M198" i="137"/>
  <c r="K198" i="137"/>
  <c r="J198" i="137"/>
  <c r="I198" i="137"/>
  <c r="M197" i="137"/>
  <c r="K197" i="137"/>
  <c r="J197" i="137"/>
  <c r="I197" i="137"/>
  <c r="M196" i="137"/>
  <c r="K196" i="137"/>
  <c r="J196" i="137"/>
  <c r="I196" i="137"/>
  <c r="M195" i="137"/>
  <c r="K195" i="137"/>
  <c r="J195" i="137"/>
  <c r="I195" i="137"/>
  <c r="M194" i="137"/>
  <c r="K194" i="137"/>
  <c r="P194" i="137" s="1"/>
  <c r="Q194" i="137" s="1"/>
  <c r="J194" i="137"/>
  <c r="N194" i="137" s="1"/>
  <c r="O194" i="137" s="1"/>
  <c r="I194" i="137"/>
  <c r="M193" i="137"/>
  <c r="K193" i="137"/>
  <c r="J193" i="137"/>
  <c r="I193" i="137"/>
  <c r="M192" i="137"/>
  <c r="K192" i="137"/>
  <c r="J192" i="137"/>
  <c r="I192" i="137"/>
  <c r="M191" i="137"/>
  <c r="K191" i="137"/>
  <c r="J191" i="137"/>
  <c r="I191" i="137"/>
  <c r="M190" i="137"/>
  <c r="M201" i="137" s="1"/>
  <c r="K190" i="137"/>
  <c r="J190" i="137"/>
  <c r="J201" i="137" s="1"/>
  <c r="I190" i="137"/>
  <c r="I201" i="137" s="1"/>
  <c r="M189" i="137"/>
  <c r="M200" i="137" s="1"/>
  <c r="K189" i="137"/>
  <c r="J189" i="137"/>
  <c r="J200" i="137" s="1"/>
  <c r="I189" i="137"/>
  <c r="I200" i="137" s="1"/>
  <c r="M184" i="137"/>
  <c r="J184" i="137"/>
  <c r="I184" i="137"/>
  <c r="K184" i="137" s="1"/>
  <c r="M183" i="137"/>
  <c r="J183" i="137"/>
  <c r="I183" i="137"/>
  <c r="K183" i="137" s="1"/>
  <c r="M182" i="137"/>
  <c r="J182" i="137"/>
  <c r="I182" i="137"/>
  <c r="K182" i="137" s="1"/>
  <c r="M181" i="137"/>
  <c r="J181" i="137"/>
  <c r="I181" i="137"/>
  <c r="K181" i="137" s="1"/>
  <c r="M180" i="137"/>
  <c r="J180" i="137"/>
  <c r="N180" i="137" s="1"/>
  <c r="O180" i="137" s="1"/>
  <c r="I180" i="137"/>
  <c r="K180" i="137" s="1"/>
  <c r="M179" i="137"/>
  <c r="J179" i="137"/>
  <c r="I179" i="137"/>
  <c r="K179" i="137" s="1"/>
  <c r="M178" i="137"/>
  <c r="J178" i="137"/>
  <c r="I178" i="137"/>
  <c r="K178" i="137" s="1"/>
  <c r="M177" i="137"/>
  <c r="J177" i="137"/>
  <c r="I177" i="137"/>
  <c r="K177" i="137" s="1"/>
  <c r="M176" i="137"/>
  <c r="M187" i="137" s="1"/>
  <c r="J176" i="137"/>
  <c r="J187" i="137" s="1"/>
  <c r="I176" i="137"/>
  <c r="K176" i="137" s="1"/>
  <c r="M175" i="137"/>
  <c r="M186" i="137" s="1"/>
  <c r="J175" i="137"/>
  <c r="J186" i="137" s="1"/>
  <c r="I175" i="137"/>
  <c r="K175" i="137" s="1"/>
  <c r="M170" i="137"/>
  <c r="J170" i="137"/>
  <c r="I170" i="137"/>
  <c r="K170" i="137" s="1"/>
  <c r="M169" i="137"/>
  <c r="J169" i="137"/>
  <c r="I169" i="137"/>
  <c r="K169" i="137" s="1"/>
  <c r="M168" i="137"/>
  <c r="J168" i="137"/>
  <c r="I168" i="137"/>
  <c r="K168" i="137" s="1"/>
  <c r="M167" i="137"/>
  <c r="J167" i="137"/>
  <c r="I167" i="137"/>
  <c r="K167" i="137" s="1"/>
  <c r="M166" i="137"/>
  <c r="J166" i="137"/>
  <c r="N166" i="137" s="1"/>
  <c r="O166" i="137" s="1"/>
  <c r="I166" i="137"/>
  <c r="K166" i="137" s="1"/>
  <c r="M165" i="137"/>
  <c r="J165" i="137"/>
  <c r="I165" i="137"/>
  <c r="K165" i="137" s="1"/>
  <c r="M164" i="137"/>
  <c r="J164" i="137"/>
  <c r="I164" i="137"/>
  <c r="K164" i="137" s="1"/>
  <c r="M163" i="137"/>
  <c r="J163" i="137"/>
  <c r="I163" i="137"/>
  <c r="K163" i="137" s="1"/>
  <c r="M162" i="137"/>
  <c r="M173" i="137" s="1"/>
  <c r="J162" i="137"/>
  <c r="J173" i="137" s="1"/>
  <c r="I162" i="137"/>
  <c r="K162" i="137" s="1"/>
  <c r="M161" i="137"/>
  <c r="M172" i="137" s="1"/>
  <c r="J161" i="137"/>
  <c r="J172" i="137" s="1"/>
  <c r="I161" i="137"/>
  <c r="K161" i="137" s="1"/>
  <c r="M156" i="137"/>
  <c r="J156" i="137"/>
  <c r="I156" i="137"/>
  <c r="K156" i="137" s="1"/>
  <c r="M155" i="137"/>
  <c r="J155" i="137"/>
  <c r="I155" i="137"/>
  <c r="K155" i="137" s="1"/>
  <c r="M154" i="137"/>
  <c r="J154" i="137"/>
  <c r="I154" i="137"/>
  <c r="K154" i="137" s="1"/>
  <c r="M153" i="137"/>
  <c r="J153" i="137"/>
  <c r="I153" i="137"/>
  <c r="K153" i="137" s="1"/>
  <c r="M152" i="137"/>
  <c r="J152" i="137"/>
  <c r="N152" i="137" s="1"/>
  <c r="O152" i="137" s="1"/>
  <c r="I152" i="137"/>
  <c r="K152" i="137" s="1"/>
  <c r="M151" i="137"/>
  <c r="J151" i="137"/>
  <c r="I151" i="137"/>
  <c r="K151" i="137" s="1"/>
  <c r="M150" i="137"/>
  <c r="J150" i="137"/>
  <c r="I150" i="137"/>
  <c r="K150" i="137" s="1"/>
  <c r="M149" i="137"/>
  <c r="J149" i="137"/>
  <c r="I149" i="137"/>
  <c r="K149" i="137" s="1"/>
  <c r="M148" i="137"/>
  <c r="M159" i="137" s="1"/>
  <c r="J148" i="137"/>
  <c r="J159" i="137" s="1"/>
  <c r="I148" i="137"/>
  <c r="K148" i="137" s="1"/>
  <c r="M147" i="137"/>
  <c r="M158" i="137" s="1"/>
  <c r="J147" i="137"/>
  <c r="J158" i="137" s="1"/>
  <c r="I147" i="137"/>
  <c r="K147" i="137" s="1"/>
  <c r="M142" i="137"/>
  <c r="K142" i="137"/>
  <c r="J142" i="137"/>
  <c r="I142" i="137"/>
  <c r="M141" i="137"/>
  <c r="K141" i="137"/>
  <c r="J141" i="137"/>
  <c r="I141" i="137"/>
  <c r="M140" i="137"/>
  <c r="K140" i="137"/>
  <c r="J140" i="137"/>
  <c r="I140" i="137"/>
  <c r="M139" i="137"/>
  <c r="K139" i="137"/>
  <c r="J139" i="137"/>
  <c r="I139" i="137"/>
  <c r="M138" i="137"/>
  <c r="K138" i="137"/>
  <c r="P138" i="137" s="1"/>
  <c r="Q138" i="137" s="1"/>
  <c r="J138" i="137"/>
  <c r="N138" i="137" s="1"/>
  <c r="O138" i="137" s="1"/>
  <c r="I138" i="137"/>
  <c r="M137" i="137"/>
  <c r="K137" i="137"/>
  <c r="J137" i="137"/>
  <c r="I137" i="137"/>
  <c r="M136" i="137"/>
  <c r="K136" i="137"/>
  <c r="J136" i="137"/>
  <c r="I136" i="137"/>
  <c r="M135" i="137"/>
  <c r="K135" i="137"/>
  <c r="J135" i="137"/>
  <c r="I135" i="137"/>
  <c r="M134" i="137"/>
  <c r="M145" i="137" s="1"/>
  <c r="K134" i="137"/>
  <c r="J134" i="137"/>
  <c r="J145" i="137" s="1"/>
  <c r="I134" i="137"/>
  <c r="I145" i="137" s="1"/>
  <c r="M133" i="137"/>
  <c r="M144" i="137" s="1"/>
  <c r="K133" i="137"/>
  <c r="J133" i="137"/>
  <c r="J144" i="137" s="1"/>
  <c r="I133" i="137"/>
  <c r="I144" i="137" s="1"/>
  <c r="M127" i="137"/>
  <c r="K127" i="137"/>
  <c r="J127" i="137"/>
  <c r="I127" i="137"/>
  <c r="M126" i="137"/>
  <c r="K126" i="137"/>
  <c r="J126" i="137"/>
  <c r="I126" i="137"/>
  <c r="M125" i="137"/>
  <c r="K125" i="137"/>
  <c r="J125" i="137"/>
  <c r="I125" i="137"/>
  <c r="M124" i="137"/>
  <c r="K124" i="137"/>
  <c r="J124" i="137"/>
  <c r="I124" i="137"/>
  <c r="M123" i="137"/>
  <c r="K123" i="137"/>
  <c r="P123" i="137" s="1"/>
  <c r="Q123" i="137" s="1"/>
  <c r="J123" i="137"/>
  <c r="N123" i="137" s="1"/>
  <c r="O123" i="137" s="1"/>
  <c r="I123" i="137"/>
  <c r="M122" i="137"/>
  <c r="K122" i="137"/>
  <c r="J122" i="137"/>
  <c r="I122" i="137"/>
  <c r="M121" i="137"/>
  <c r="K121" i="137"/>
  <c r="J121" i="137"/>
  <c r="I121" i="137"/>
  <c r="M120" i="137"/>
  <c r="K120" i="137"/>
  <c r="J120" i="137"/>
  <c r="I120" i="137"/>
  <c r="M119" i="137"/>
  <c r="M130" i="137" s="1"/>
  <c r="K119" i="137"/>
  <c r="J119" i="137"/>
  <c r="J130" i="137" s="1"/>
  <c r="I119" i="137"/>
  <c r="I130" i="137" s="1"/>
  <c r="M118" i="137"/>
  <c r="M129" i="137" s="1"/>
  <c r="K118" i="137"/>
  <c r="J118" i="137"/>
  <c r="J129" i="137" s="1"/>
  <c r="I118" i="137"/>
  <c r="I129" i="137" s="1"/>
  <c r="M113" i="137"/>
  <c r="J113" i="137"/>
  <c r="I113" i="137"/>
  <c r="K113" i="137" s="1"/>
  <c r="M112" i="137"/>
  <c r="J112" i="137"/>
  <c r="I112" i="137"/>
  <c r="K112" i="137" s="1"/>
  <c r="M111" i="137"/>
  <c r="J111" i="137"/>
  <c r="I111" i="137"/>
  <c r="K111" i="137" s="1"/>
  <c r="M110" i="137"/>
  <c r="J110" i="137"/>
  <c r="I110" i="137"/>
  <c r="K110" i="137" s="1"/>
  <c r="M109" i="137"/>
  <c r="J109" i="137"/>
  <c r="N109" i="137" s="1"/>
  <c r="O109" i="137" s="1"/>
  <c r="I109" i="137"/>
  <c r="K109" i="137" s="1"/>
  <c r="M108" i="137"/>
  <c r="J108" i="137"/>
  <c r="I108" i="137"/>
  <c r="K108" i="137" s="1"/>
  <c r="M107" i="137"/>
  <c r="J107" i="137"/>
  <c r="I107" i="137"/>
  <c r="K107" i="137" s="1"/>
  <c r="M106" i="137"/>
  <c r="J106" i="137"/>
  <c r="I106" i="137"/>
  <c r="K106" i="137" s="1"/>
  <c r="M105" i="137"/>
  <c r="M116" i="137" s="1"/>
  <c r="J105" i="137"/>
  <c r="J116" i="137" s="1"/>
  <c r="I105" i="137"/>
  <c r="K105" i="137" s="1"/>
  <c r="M104" i="137"/>
  <c r="M115" i="137" s="1"/>
  <c r="J104" i="137"/>
  <c r="J115" i="137" s="1"/>
  <c r="I104" i="137"/>
  <c r="K104" i="137" s="1"/>
  <c r="M102" i="137"/>
  <c r="M101" i="137"/>
  <c r="M100" i="137"/>
  <c r="M99" i="137"/>
  <c r="J99" i="137"/>
  <c r="I99" i="137"/>
  <c r="K99" i="137" s="1"/>
  <c r="M98" i="137"/>
  <c r="J98" i="137"/>
  <c r="I98" i="137"/>
  <c r="K98" i="137" s="1"/>
  <c r="M97" i="137"/>
  <c r="J97" i="137"/>
  <c r="I97" i="137"/>
  <c r="K97" i="137" s="1"/>
  <c r="M96" i="137"/>
  <c r="J96" i="137"/>
  <c r="I96" i="137"/>
  <c r="K96" i="137" s="1"/>
  <c r="M95" i="137"/>
  <c r="J95" i="137"/>
  <c r="N95" i="137" s="1"/>
  <c r="O95" i="137" s="1"/>
  <c r="I95" i="137"/>
  <c r="K95" i="137" s="1"/>
  <c r="M94" i="137"/>
  <c r="J94" i="137"/>
  <c r="I94" i="137"/>
  <c r="K94" i="137" s="1"/>
  <c r="M93" i="137"/>
  <c r="J93" i="137"/>
  <c r="I93" i="137"/>
  <c r="K93" i="137" s="1"/>
  <c r="M92" i="137"/>
  <c r="J92" i="137"/>
  <c r="I92" i="137"/>
  <c r="K92" i="137" s="1"/>
  <c r="M91" i="137"/>
  <c r="J91" i="137"/>
  <c r="J102" i="137" s="1"/>
  <c r="I91" i="137"/>
  <c r="K91" i="137" s="1"/>
  <c r="M90" i="137"/>
  <c r="J90" i="137"/>
  <c r="J101" i="137" s="1"/>
  <c r="I90" i="137"/>
  <c r="K90" i="137" s="1"/>
  <c r="M84" i="137"/>
  <c r="J84" i="137"/>
  <c r="I84" i="137"/>
  <c r="K84" i="137" s="1"/>
  <c r="M83" i="137"/>
  <c r="J83" i="137"/>
  <c r="I83" i="137"/>
  <c r="K83" i="137" s="1"/>
  <c r="M82" i="137"/>
  <c r="J82" i="137"/>
  <c r="I82" i="137"/>
  <c r="K82" i="137" s="1"/>
  <c r="M81" i="137"/>
  <c r="J81" i="137"/>
  <c r="I81" i="137"/>
  <c r="K81" i="137" s="1"/>
  <c r="M80" i="137"/>
  <c r="J80" i="137"/>
  <c r="N80" i="137" s="1"/>
  <c r="O80" i="137" s="1"/>
  <c r="I80" i="137"/>
  <c r="K80" i="137" s="1"/>
  <c r="M79" i="137"/>
  <c r="J79" i="137"/>
  <c r="I79" i="137"/>
  <c r="K79" i="137" s="1"/>
  <c r="M78" i="137"/>
  <c r="J78" i="137"/>
  <c r="I78" i="137"/>
  <c r="K78" i="137" s="1"/>
  <c r="M77" i="137"/>
  <c r="J77" i="137"/>
  <c r="I77" i="137"/>
  <c r="K77" i="137" s="1"/>
  <c r="M76" i="137"/>
  <c r="M87" i="137" s="1"/>
  <c r="J76" i="137"/>
  <c r="J87" i="137" s="1"/>
  <c r="I76" i="137"/>
  <c r="K76" i="137" s="1"/>
  <c r="M75" i="137"/>
  <c r="M86" i="137" s="1"/>
  <c r="J75" i="137"/>
  <c r="J86" i="137" s="1"/>
  <c r="I75" i="137"/>
  <c r="K75" i="137" s="1"/>
  <c r="M70" i="137"/>
  <c r="K70" i="137"/>
  <c r="J70" i="137"/>
  <c r="I70" i="137"/>
  <c r="M69" i="137"/>
  <c r="K69" i="137"/>
  <c r="J69" i="137"/>
  <c r="I69" i="137"/>
  <c r="M68" i="137"/>
  <c r="K68" i="137"/>
  <c r="J68" i="137"/>
  <c r="I68" i="137"/>
  <c r="M67" i="137"/>
  <c r="K67" i="137"/>
  <c r="J67" i="137"/>
  <c r="I67" i="137"/>
  <c r="M66" i="137"/>
  <c r="K66" i="137"/>
  <c r="P66" i="137" s="1"/>
  <c r="Q66" i="137" s="1"/>
  <c r="J66" i="137"/>
  <c r="N66" i="137" s="1"/>
  <c r="O66" i="137" s="1"/>
  <c r="I66" i="137"/>
  <c r="M65" i="137"/>
  <c r="K65" i="137"/>
  <c r="J65" i="137"/>
  <c r="I65" i="137"/>
  <c r="M64" i="137"/>
  <c r="K64" i="137"/>
  <c r="J64" i="137"/>
  <c r="I64" i="137"/>
  <c r="M63" i="137"/>
  <c r="K63" i="137"/>
  <c r="J63" i="137"/>
  <c r="I63" i="137"/>
  <c r="M62" i="137"/>
  <c r="M73" i="137" s="1"/>
  <c r="K62" i="137"/>
  <c r="J62" i="137"/>
  <c r="J73" i="137" s="1"/>
  <c r="I62" i="137"/>
  <c r="I73" i="137" s="1"/>
  <c r="M61" i="137"/>
  <c r="M72" i="137" s="1"/>
  <c r="K61" i="137"/>
  <c r="J61" i="137"/>
  <c r="J72" i="137" s="1"/>
  <c r="I61" i="137"/>
  <c r="I72" i="137" s="1"/>
  <c r="M59" i="137"/>
  <c r="M58" i="137"/>
  <c r="M57" i="137"/>
  <c r="M56" i="137"/>
  <c r="K56" i="137"/>
  <c r="J56" i="137"/>
  <c r="I56" i="137"/>
  <c r="M55" i="137"/>
  <c r="K55" i="137"/>
  <c r="J55" i="137"/>
  <c r="I55" i="137"/>
  <c r="M54" i="137"/>
  <c r="K54" i="137"/>
  <c r="J54" i="137"/>
  <c r="I54" i="137"/>
  <c r="M53" i="137"/>
  <c r="K53" i="137"/>
  <c r="J53" i="137"/>
  <c r="I53" i="137"/>
  <c r="M52" i="137"/>
  <c r="K52" i="137"/>
  <c r="P52" i="137" s="1"/>
  <c r="Q52" i="137" s="1"/>
  <c r="J52" i="137"/>
  <c r="N52" i="137" s="1"/>
  <c r="O52" i="137" s="1"/>
  <c r="I52" i="137"/>
  <c r="M51" i="137"/>
  <c r="K51" i="137"/>
  <c r="J51" i="137"/>
  <c r="I51" i="137"/>
  <c r="M50" i="137"/>
  <c r="K50" i="137"/>
  <c r="J50" i="137"/>
  <c r="I50" i="137"/>
  <c r="M49" i="137"/>
  <c r="K49" i="137"/>
  <c r="J49" i="137"/>
  <c r="I49" i="137"/>
  <c r="M48" i="137"/>
  <c r="K48" i="137"/>
  <c r="J48" i="137"/>
  <c r="J59" i="137" s="1"/>
  <c r="I48" i="137"/>
  <c r="I59" i="137" s="1"/>
  <c r="M47" i="137"/>
  <c r="K47" i="137"/>
  <c r="J47" i="137"/>
  <c r="J58" i="137" s="1"/>
  <c r="I47" i="137"/>
  <c r="I58" i="137" s="1"/>
  <c r="M42" i="137"/>
  <c r="J42" i="137"/>
  <c r="I42" i="137"/>
  <c r="K42" i="137" s="1"/>
  <c r="M41" i="137"/>
  <c r="J41" i="137"/>
  <c r="I41" i="137"/>
  <c r="K41" i="137" s="1"/>
  <c r="M40" i="137"/>
  <c r="J40" i="137"/>
  <c r="I40" i="137"/>
  <c r="K40" i="137" s="1"/>
  <c r="M39" i="137"/>
  <c r="J39" i="137"/>
  <c r="I39" i="137"/>
  <c r="K39" i="137" s="1"/>
  <c r="M38" i="137"/>
  <c r="J38" i="137"/>
  <c r="N38" i="137" s="1"/>
  <c r="O38" i="137" s="1"/>
  <c r="I38" i="137"/>
  <c r="K38" i="137" s="1"/>
  <c r="M37" i="137"/>
  <c r="J37" i="137"/>
  <c r="I37" i="137"/>
  <c r="K37" i="137" s="1"/>
  <c r="M36" i="137"/>
  <c r="J36" i="137"/>
  <c r="I36" i="137"/>
  <c r="K36" i="137" s="1"/>
  <c r="M35" i="137"/>
  <c r="J35" i="137"/>
  <c r="I35" i="137"/>
  <c r="K35" i="137" s="1"/>
  <c r="M34" i="137"/>
  <c r="J34" i="137"/>
  <c r="J45" i="137" s="1"/>
  <c r="I34" i="137"/>
  <c r="K34" i="137" s="1"/>
  <c r="M33" i="137"/>
  <c r="M44" i="137" s="1"/>
  <c r="J33" i="137"/>
  <c r="J44" i="137" s="1"/>
  <c r="I33" i="137"/>
  <c r="K33" i="137" s="1"/>
  <c r="M27" i="137"/>
  <c r="K27" i="137"/>
  <c r="J27" i="137"/>
  <c r="I27" i="137"/>
  <c r="M26" i="137"/>
  <c r="K26" i="137"/>
  <c r="J26" i="137"/>
  <c r="I26" i="137"/>
  <c r="M25" i="137"/>
  <c r="K25" i="137"/>
  <c r="J25" i="137"/>
  <c r="I25" i="137"/>
  <c r="M24" i="137"/>
  <c r="K24" i="137"/>
  <c r="J24" i="137"/>
  <c r="I24" i="137"/>
  <c r="M23" i="137"/>
  <c r="K23" i="137"/>
  <c r="J23" i="137"/>
  <c r="N23" i="137" s="1"/>
  <c r="O23" i="137" s="1"/>
  <c r="I23" i="137"/>
  <c r="M22" i="137"/>
  <c r="K22" i="137"/>
  <c r="J22" i="137"/>
  <c r="I22" i="137"/>
  <c r="M21" i="137"/>
  <c r="K21" i="137"/>
  <c r="J21" i="137"/>
  <c r="I21" i="137"/>
  <c r="M20" i="137"/>
  <c r="K20" i="137"/>
  <c r="J20" i="137"/>
  <c r="I20" i="137"/>
  <c r="M19" i="137"/>
  <c r="M30" i="137" s="1"/>
  <c r="K19" i="137"/>
  <c r="J19" i="137"/>
  <c r="J30" i="137" s="1"/>
  <c r="I19" i="137"/>
  <c r="I30" i="137" s="1"/>
  <c r="M18" i="137"/>
  <c r="M29" i="137" s="1"/>
  <c r="K18" i="137"/>
  <c r="J18" i="137"/>
  <c r="J29" i="137" s="1"/>
  <c r="I18" i="137"/>
  <c r="I29" i="137" s="1"/>
  <c r="M4" i="137"/>
  <c r="M5" i="137"/>
  <c r="M6" i="137"/>
  <c r="M7" i="137"/>
  <c r="M8" i="137"/>
  <c r="M9" i="137"/>
  <c r="M10" i="137"/>
  <c r="M11" i="137"/>
  <c r="M12" i="137"/>
  <c r="M15" i="137" s="1"/>
  <c r="M3" i="137"/>
  <c r="J12" i="137"/>
  <c r="I12" i="137"/>
  <c r="J11" i="137"/>
  <c r="I11" i="137"/>
  <c r="J10" i="137"/>
  <c r="I10" i="137"/>
  <c r="J9" i="137"/>
  <c r="I9" i="137"/>
  <c r="J8" i="137"/>
  <c r="I8" i="137"/>
  <c r="J7" i="137"/>
  <c r="I7" i="137"/>
  <c r="K7" i="137" s="1"/>
  <c r="R7" i="137" s="1"/>
  <c r="J6" i="137"/>
  <c r="I6" i="137"/>
  <c r="J5" i="137"/>
  <c r="I5" i="137"/>
  <c r="K5" i="137" s="1"/>
  <c r="S5" i="137" s="1"/>
  <c r="T5" i="137" s="1"/>
  <c r="J4" i="137"/>
  <c r="J15" i="137" s="1"/>
  <c r="I4" i="137"/>
  <c r="J3" i="137"/>
  <c r="I3" i="137"/>
  <c r="V589" i="137"/>
  <c r="V588" i="137"/>
  <c r="V587" i="137"/>
  <c r="C587" i="137"/>
  <c r="V573" i="137"/>
  <c r="V572" i="137"/>
  <c r="V571" i="137"/>
  <c r="C571" i="137"/>
  <c r="V556" i="137"/>
  <c r="V555" i="137"/>
  <c r="V554" i="137"/>
  <c r="C554" i="137"/>
  <c r="V540" i="137"/>
  <c r="V539" i="137"/>
  <c r="V538" i="137"/>
  <c r="C538" i="137"/>
  <c r="V524" i="137"/>
  <c r="V523" i="137"/>
  <c r="V522" i="137"/>
  <c r="C522" i="137"/>
  <c r="V504" i="137"/>
  <c r="V503" i="137"/>
  <c r="V502" i="137"/>
  <c r="C502" i="137"/>
  <c r="V487" i="137"/>
  <c r="V486" i="137"/>
  <c r="V485" i="137"/>
  <c r="C485" i="137"/>
  <c r="V470" i="137"/>
  <c r="V469" i="137"/>
  <c r="V468" i="137"/>
  <c r="C468" i="137"/>
  <c r="V453" i="137"/>
  <c r="V452" i="137"/>
  <c r="V451" i="137"/>
  <c r="C451" i="137"/>
  <c r="V436" i="137"/>
  <c r="V435" i="137"/>
  <c r="V434" i="137"/>
  <c r="C434" i="137"/>
  <c r="V417" i="137"/>
  <c r="V416" i="137"/>
  <c r="V415" i="137"/>
  <c r="C415" i="137"/>
  <c r="V400" i="137"/>
  <c r="V399" i="137"/>
  <c r="V398" i="137"/>
  <c r="C398" i="137"/>
  <c r="V383" i="137"/>
  <c r="V382" i="137"/>
  <c r="V381" i="137"/>
  <c r="C381" i="137"/>
  <c r="V368" i="137"/>
  <c r="V367" i="137"/>
  <c r="V366" i="137"/>
  <c r="C366" i="137"/>
  <c r="V351" i="137"/>
  <c r="V350" i="137"/>
  <c r="V349" i="137"/>
  <c r="C349" i="137"/>
  <c r="V335" i="137"/>
  <c r="V334" i="137"/>
  <c r="V333" i="137"/>
  <c r="C333" i="137"/>
  <c r="V318" i="137"/>
  <c r="V317" i="137"/>
  <c r="V316" i="137"/>
  <c r="C316" i="137"/>
  <c r="V302" i="137"/>
  <c r="V301" i="137"/>
  <c r="V300" i="137"/>
  <c r="C300" i="137"/>
  <c r="V285" i="137"/>
  <c r="V284" i="137"/>
  <c r="V283" i="137"/>
  <c r="C283" i="137"/>
  <c r="V271" i="137"/>
  <c r="V270" i="137"/>
  <c r="V269" i="137"/>
  <c r="C269" i="137"/>
  <c r="V257" i="137"/>
  <c r="V256" i="137"/>
  <c r="V255" i="137"/>
  <c r="C255" i="137"/>
  <c r="V243" i="137"/>
  <c r="V242" i="137"/>
  <c r="V241" i="137"/>
  <c r="C241" i="137"/>
  <c r="V229" i="137"/>
  <c r="V228" i="137"/>
  <c r="V227" i="137"/>
  <c r="C227" i="137"/>
  <c r="V215" i="137"/>
  <c r="V214" i="137"/>
  <c r="V213" i="137"/>
  <c r="C213" i="137"/>
  <c r="V201" i="137"/>
  <c r="V200" i="137"/>
  <c r="V199" i="137"/>
  <c r="C199" i="137"/>
  <c r="V187" i="137"/>
  <c r="V186" i="137"/>
  <c r="V185" i="137"/>
  <c r="C185" i="137"/>
  <c r="V173" i="137"/>
  <c r="V172" i="137"/>
  <c r="V171" i="137"/>
  <c r="C171" i="137"/>
  <c r="V159" i="137"/>
  <c r="V158" i="137"/>
  <c r="V157" i="137"/>
  <c r="C157" i="137"/>
  <c r="V145" i="137"/>
  <c r="V144" i="137"/>
  <c r="V143" i="137"/>
  <c r="C143" i="137"/>
  <c r="D143" i="137" s="1"/>
  <c r="V130" i="137"/>
  <c r="V129" i="137"/>
  <c r="V128" i="137"/>
  <c r="C128" i="137"/>
  <c r="V116" i="137"/>
  <c r="V115" i="137"/>
  <c r="V114" i="137"/>
  <c r="C114" i="137"/>
  <c r="V102" i="137"/>
  <c r="V101" i="137"/>
  <c r="V100" i="137"/>
  <c r="C100" i="137"/>
  <c r="V87" i="137"/>
  <c r="V86" i="137"/>
  <c r="V85" i="137"/>
  <c r="C85" i="137"/>
  <c r="V73" i="137"/>
  <c r="V72" i="137"/>
  <c r="V71" i="137"/>
  <c r="C71" i="137"/>
  <c r="V59" i="137"/>
  <c r="V58" i="137"/>
  <c r="V57" i="137"/>
  <c r="C57" i="137"/>
  <c r="V45" i="137"/>
  <c r="V44" i="137"/>
  <c r="V43" i="137"/>
  <c r="C43" i="137"/>
  <c r="V30" i="137"/>
  <c r="V29" i="137"/>
  <c r="V28" i="137"/>
  <c r="C28" i="137"/>
  <c r="V15" i="137"/>
  <c r="V14" i="137"/>
  <c r="V13" i="137"/>
  <c r="E13" i="137"/>
  <c r="D13" i="137"/>
  <c r="C13" i="137"/>
  <c r="L579" i="137" l="1"/>
  <c r="S579" i="137"/>
  <c r="T579" i="137" s="1"/>
  <c r="R579" i="137"/>
  <c r="N579" i="137"/>
  <c r="O579" i="137" s="1"/>
  <c r="L583" i="137"/>
  <c r="S583" i="137"/>
  <c r="T583" i="137" s="1"/>
  <c r="R583" i="137"/>
  <c r="N583" i="137"/>
  <c r="O583" i="137" s="1"/>
  <c r="P578" i="137"/>
  <c r="Q578" i="137" s="1"/>
  <c r="L578" i="137"/>
  <c r="K589" i="137"/>
  <c r="S578" i="137"/>
  <c r="T578" i="137" s="1"/>
  <c r="R578" i="137"/>
  <c r="N578" i="137"/>
  <c r="O578" i="137" s="1"/>
  <c r="P582" i="137"/>
  <c r="Q582" i="137" s="1"/>
  <c r="L582" i="137"/>
  <c r="S582" i="137"/>
  <c r="T582" i="137" s="1"/>
  <c r="R582" i="137"/>
  <c r="P586" i="137"/>
  <c r="Q586" i="137" s="1"/>
  <c r="L586" i="137"/>
  <c r="S586" i="137"/>
  <c r="T586" i="137" s="1"/>
  <c r="R586" i="137"/>
  <c r="N586" i="137"/>
  <c r="O586" i="137" s="1"/>
  <c r="L577" i="137"/>
  <c r="K588" i="137"/>
  <c r="K587" i="137"/>
  <c r="S577" i="137"/>
  <c r="T577" i="137" s="1"/>
  <c r="R577" i="137"/>
  <c r="N577" i="137"/>
  <c r="O577" i="137" s="1"/>
  <c r="L581" i="137"/>
  <c r="S581" i="137"/>
  <c r="T581" i="137" s="1"/>
  <c r="R581" i="137"/>
  <c r="N581" i="137"/>
  <c r="O581" i="137" s="1"/>
  <c r="L585" i="137"/>
  <c r="S585" i="137"/>
  <c r="T585" i="137" s="1"/>
  <c r="R585" i="137"/>
  <c r="N585" i="137"/>
  <c r="O585" i="137" s="1"/>
  <c r="L580" i="137"/>
  <c r="S580" i="137"/>
  <c r="T580" i="137" s="1"/>
  <c r="R580" i="137"/>
  <c r="N580" i="137"/>
  <c r="O580" i="137" s="1"/>
  <c r="L584" i="137"/>
  <c r="P584" i="137" s="1"/>
  <c r="Q584" i="137" s="1"/>
  <c r="S584" i="137"/>
  <c r="T584" i="137" s="1"/>
  <c r="R584" i="137"/>
  <c r="N584" i="137"/>
  <c r="O584" i="137" s="1"/>
  <c r="I587" i="137"/>
  <c r="I588" i="137"/>
  <c r="I589" i="137"/>
  <c r="J587" i="137"/>
  <c r="M587" i="137"/>
  <c r="L563" i="137"/>
  <c r="S563" i="137"/>
  <c r="T563" i="137" s="1"/>
  <c r="R563" i="137"/>
  <c r="N563" i="137"/>
  <c r="O563" i="137" s="1"/>
  <c r="P567" i="137"/>
  <c r="Q567" i="137" s="1"/>
  <c r="L567" i="137"/>
  <c r="S567" i="137"/>
  <c r="T567" i="137" s="1"/>
  <c r="R567" i="137"/>
  <c r="N567" i="137"/>
  <c r="O567" i="137" s="1"/>
  <c r="L562" i="137"/>
  <c r="P562" i="137" s="1"/>
  <c r="Q562" i="137" s="1"/>
  <c r="K573" i="137"/>
  <c r="S562" i="137"/>
  <c r="T562" i="137" s="1"/>
  <c r="R562" i="137"/>
  <c r="N562" i="137"/>
  <c r="O562" i="137" s="1"/>
  <c r="P566" i="137"/>
  <c r="Q566" i="137" s="1"/>
  <c r="L566" i="137"/>
  <c r="S566" i="137"/>
  <c r="T566" i="137" s="1"/>
  <c r="R566" i="137"/>
  <c r="L570" i="137"/>
  <c r="S570" i="137"/>
  <c r="T570" i="137" s="1"/>
  <c r="R570" i="137"/>
  <c r="N570" i="137"/>
  <c r="O570" i="137" s="1"/>
  <c r="P561" i="137"/>
  <c r="Q561" i="137" s="1"/>
  <c r="L561" i="137"/>
  <c r="K572" i="137"/>
  <c r="K571" i="137"/>
  <c r="S561" i="137"/>
  <c r="T561" i="137" s="1"/>
  <c r="R561" i="137"/>
  <c r="N561" i="137"/>
  <c r="O561" i="137" s="1"/>
  <c r="L565" i="137"/>
  <c r="S565" i="137"/>
  <c r="T565" i="137" s="1"/>
  <c r="R565" i="137"/>
  <c r="N565" i="137"/>
  <c r="O565" i="137" s="1"/>
  <c r="L569" i="137"/>
  <c r="S569" i="137"/>
  <c r="T569" i="137" s="1"/>
  <c r="R569" i="137"/>
  <c r="N569" i="137"/>
  <c r="O569" i="137" s="1"/>
  <c r="L564" i="137"/>
  <c r="S564" i="137"/>
  <c r="T564" i="137" s="1"/>
  <c r="R564" i="137"/>
  <c r="N564" i="137"/>
  <c r="O564" i="137" s="1"/>
  <c r="L568" i="137"/>
  <c r="S568" i="137"/>
  <c r="T568" i="137" s="1"/>
  <c r="R568" i="137"/>
  <c r="N568" i="137"/>
  <c r="O568" i="137" s="1"/>
  <c r="I571" i="137"/>
  <c r="I572" i="137"/>
  <c r="I573" i="137"/>
  <c r="J571" i="137"/>
  <c r="M571" i="137"/>
  <c r="P544" i="137"/>
  <c r="Q544" i="137" s="1"/>
  <c r="P548" i="137"/>
  <c r="Q548" i="137" s="1"/>
  <c r="I554" i="137"/>
  <c r="N544" i="137"/>
  <c r="O544" i="137" s="1"/>
  <c r="R544" i="137"/>
  <c r="N545" i="137"/>
  <c r="O545" i="137" s="1"/>
  <c r="R545" i="137"/>
  <c r="N546" i="137"/>
  <c r="O546" i="137" s="1"/>
  <c r="R546" i="137"/>
  <c r="N547" i="137"/>
  <c r="O547" i="137" s="1"/>
  <c r="R547" i="137"/>
  <c r="N548" i="137"/>
  <c r="O548" i="137" s="1"/>
  <c r="R548" i="137"/>
  <c r="R549" i="137"/>
  <c r="N550" i="137"/>
  <c r="O550" i="137" s="1"/>
  <c r="R550" i="137"/>
  <c r="N551" i="137"/>
  <c r="O551" i="137" s="1"/>
  <c r="R551" i="137"/>
  <c r="N552" i="137"/>
  <c r="O552" i="137" s="1"/>
  <c r="R552" i="137"/>
  <c r="N553" i="137"/>
  <c r="O553" i="137" s="1"/>
  <c r="R553" i="137"/>
  <c r="J554" i="137"/>
  <c r="S544" i="137"/>
  <c r="T544" i="137" s="1"/>
  <c r="S545" i="137"/>
  <c r="T545" i="137" s="1"/>
  <c r="S546" i="137"/>
  <c r="T546" i="137" s="1"/>
  <c r="S547" i="137"/>
  <c r="T547" i="137" s="1"/>
  <c r="S548" i="137"/>
  <c r="T548" i="137" s="1"/>
  <c r="S549" i="137"/>
  <c r="T549" i="137" s="1"/>
  <c r="S550" i="137"/>
  <c r="T550" i="137" s="1"/>
  <c r="S551" i="137"/>
  <c r="T551" i="137" s="1"/>
  <c r="S552" i="137"/>
  <c r="T552" i="137" s="1"/>
  <c r="S553" i="137"/>
  <c r="T553" i="137" s="1"/>
  <c r="K554" i="137"/>
  <c r="K555" i="137"/>
  <c r="K556" i="137"/>
  <c r="L544" i="137"/>
  <c r="L545" i="137"/>
  <c r="L546" i="137"/>
  <c r="L547" i="137"/>
  <c r="L548" i="137"/>
  <c r="L549" i="137"/>
  <c r="L550" i="137"/>
  <c r="L551" i="137"/>
  <c r="L552" i="137"/>
  <c r="P552" i="137" s="1"/>
  <c r="Q552" i="137" s="1"/>
  <c r="L553" i="137"/>
  <c r="M554" i="137"/>
  <c r="L530" i="137"/>
  <c r="S530" i="137"/>
  <c r="T530" i="137" s="1"/>
  <c r="R530" i="137"/>
  <c r="N530" i="137"/>
  <c r="O530" i="137" s="1"/>
  <c r="L534" i="137"/>
  <c r="S534" i="137"/>
  <c r="T534" i="137" s="1"/>
  <c r="R534" i="137"/>
  <c r="N534" i="137"/>
  <c r="O534" i="137" s="1"/>
  <c r="P529" i="137"/>
  <c r="Q529" i="137" s="1"/>
  <c r="L529" i="137"/>
  <c r="K540" i="137"/>
  <c r="S529" i="137"/>
  <c r="T529" i="137" s="1"/>
  <c r="R529" i="137"/>
  <c r="N529" i="137"/>
  <c r="O529" i="137" s="1"/>
  <c r="P533" i="137"/>
  <c r="Q533" i="137" s="1"/>
  <c r="L533" i="137"/>
  <c r="S533" i="137"/>
  <c r="T533" i="137" s="1"/>
  <c r="R533" i="137"/>
  <c r="P537" i="137"/>
  <c r="Q537" i="137" s="1"/>
  <c r="L537" i="137"/>
  <c r="S537" i="137"/>
  <c r="T537" i="137" s="1"/>
  <c r="R537" i="137"/>
  <c r="N537" i="137"/>
  <c r="O537" i="137" s="1"/>
  <c r="L528" i="137"/>
  <c r="K539" i="137"/>
  <c r="K538" i="137"/>
  <c r="S528" i="137"/>
  <c r="T528" i="137" s="1"/>
  <c r="R528" i="137"/>
  <c r="N528" i="137"/>
  <c r="O528" i="137" s="1"/>
  <c r="L532" i="137"/>
  <c r="S532" i="137"/>
  <c r="T532" i="137" s="1"/>
  <c r="R532" i="137"/>
  <c r="N532" i="137"/>
  <c r="O532" i="137" s="1"/>
  <c r="L536" i="137"/>
  <c r="S536" i="137"/>
  <c r="T536" i="137" s="1"/>
  <c r="R536" i="137"/>
  <c r="N536" i="137"/>
  <c r="O536" i="137" s="1"/>
  <c r="P531" i="137"/>
  <c r="Q531" i="137" s="1"/>
  <c r="L531" i="137"/>
  <c r="S531" i="137"/>
  <c r="T531" i="137" s="1"/>
  <c r="R531" i="137"/>
  <c r="N531" i="137"/>
  <c r="O531" i="137" s="1"/>
  <c r="L535" i="137"/>
  <c r="S535" i="137"/>
  <c r="T535" i="137" s="1"/>
  <c r="R535" i="137"/>
  <c r="N535" i="137"/>
  <c r="O535" i="137" s="1"/>
  <c r="I538" i="137"/>
  <c r="I539" i="137"/>
  <c r="I540" i="137"/>
  <c r="J538" i="137"/>
  <c r="M538" i="137"/>
  <c r="P512" i="137"/>
  <c r="Q512" i="137" s="1"/>
  <c r="P516" i="137"/>
  <c r="Q516" i="137" s="1"/>
  <c r="P521" i="137"/>
  <c r="Q521" i="137" s="1"/>
  <c r="I522" i="137"/>
  <c r="N512" i="137"/>
  <c r="O512" i="137" s="1"/>
  <c r="R512" i="137"/>
  <c r="N513" i="137"/>
  <c r="O513" i="137" s="1"/>
  <c r="R513" i="137"/>
  <c r="N514" i="137"/>
  <c r="O514" i="137" s="1"/>
  <c r="R514" i="137"/>
  <c r="N515" i="137"/>
  <c r="O515" i="137" s="1"/>
  <c r="R515" i="137"/>
  <c r="N516" i="137"/>
  <c r="O516" i="137" s="1"/>
  <c r="R516" i="137"/>
  <c r="R517" i="137"/>
  <c r="N518" i="137"/>
  <c r="O518" i="137" s="1"/>
  <c r="R518" i="137"/>
  <c r="N519" i="137"/>
  <c r="O519" i="137" s="1"/>
  <c r="R519" i="137"/>
  <c r="N520" i="137"/>
  <c r="O520" i="137" s="1"/>
  <c r="R520" i="137"/>
  <c r="N521" i="137"/>
  <c r="O521" i="137" s="1"/>
  <c r="R521" i="137"/>
  <c r="J522" i="137"/>
  <c r="S512" i="137"/>
  <c r="T512" i="137" s="1"/>
  <c r="S513" i="137"/>
  <c r="T513" i="137" s="1"/>
  <c r="S514" i="137"/>
  <c r="T514" i="137" s="1"/>
  <c r="S515" i="137"/>
  <c r="T515" i="137" s="1"/>
  <c r="S516" i="137"/>
  <c r="T516" i="137" s="1"/>
  <c r="S517" i="137"/>
  <c r="T517" i="137" s="1"/>
  <c r="S518" i="137"/>
  <c r="T518" i="137" s="1"/>
  <c r="S519" i="137"/>
  <c r="T519" i="137" s="1"/>
  <c r="S520" i="137"/>
  <c r="T520" i="137" s="1"/>
  <c r="S521" i="137"/>
  <c r="T521" i="137" s="1"/>
  <c r="K522" i="137"/>
  <c r="K523" i="137"/>
  <c r="K524" i="137"/>
  <c r="L512" i="137"/>
  <c r="L513" i="137"/>
  <c r="L514" i="137"/>
  <c r="P514" i="137" s="1"/>
  <c r="Q514" i="137" s="1"/>
  <c r="L515" i="137"/>
  <c r="L516" i="137"/>
  <c r="L517" i="137"/>
  <c r="L518" i="137"/>
  <c r="L519" i="137"/>
  <c r="L520" i="137"/>
  <c r="L521" i="137"/>
  <c r="M522" i="137"/>
  <c r="L494" i="137"/>
  <c r="S494" i="137"/>
  <c r="T494" i="137" s="1"/>
  <c r="R494" i="137"/>
  <c r="N494" i="137"/>
  <c r="O494" i="137" s="1"/>
  <c r="L498" i="137"/>
  <c r="S498" i="137"/>
  <c r="T498" i="137" s="1"/>
  <c r="R498" i="137"/>
  <c r="N498" i="137"/>
  <c r="O498" i="137" s="1"/>
  <c r="P493" i="137"/>
  <c r="Q493" i="137" s="1"/>
  <c r="L493" i="137"/>
  <c r="K504" i="137"/>
  <c r="S493" i="137"/>
  <c r="T493" i="137" s="1"/>
  <c r="R493" i="137"/>
  <c r="N493" i="137"/>
  <c r="O493" i="137" s="1"/>
  <c r="P497" i="137"/>
  <c r="Q497" i="137" s="1"/>
  <c r="L497" i="137"/>
  <c r="S497" i="137"/>
  <c r="T497" i="137" s="1"/>
  <c r="R497" i="137"/>
  <c r="L501" i="137"/>
  <c r="S501" i="137"/>
  <c r="T501" i="137" s="1"/>
  <c r="R501" i="137"/>
  <c r="N501" i="137"/>
  <c r="O501" i="137" s="1"/>
  <c r="L492" i="137"/>
  <c r="K503" i="137"/>
  <c r="K502" i="137"/>
  <c r="S492" i="137"/>
  <c r="T492" i="137" s="1"/>
  <c r="R492" i="137"/>
  <c r="N492" i="137"/>
  <c r="O492" i="137" s="1"/>
  <c r="L496" i="137"/>
  <c r="S496" i="137"/>
  <c r="T496" i="137" s="1"/>
  <c r="R496" i="137"/>
  <c r="N496" i="137"/>
  <c r="O496" i="137" s="1"/>
  <c r="L500" i="137"/>
  <c r="P500" i="137" s="1"/>
  <c r="Q500" i="137" s="1"/>
  <c r="S500" i="137"/>
  <c r="T500" i="137" s="1"/>
  <c r="R500" i="137"/>
  <c r="N500" i="137"/>
  <c r="O500" i="137" s="1"/>
  <c r="L495" i="137"/>
  <c r="S495" i="137"/>
  <c r="T495" i="137" s="1"/>
  <c r="R495" i="137"/>
  <c r="N495" i="137"/>
  <c r="O495" i="137" s="1"/>
  <c r="L499" i="137"/>
  <c r="S499" i="137"/>
  <c r="T499" i="137" s="1"/>
  <c r="R499" i="137"/>
  <c r="N499" i="137"/>
  <c r="O499" i="137" s="1"/>
  <c r="I502" i="137"/>
  <c r="I503" i="137"/>
  <c r="I504" i="137"/>
  <c r="J502" i="137"/>
  <c r="M502" i="137"/>
  <c r="L477" i="137"/>
  <c r="S477" i="137"/>
  <c r="T477" i="137" s="1"/>
  <c r="R477" i="137"/>
  <c r="N477" i="137"/>
  <c r="O477" i="137" s="1"/>
  <c r="L481" i="137"/>
  <c r="S481" i="137"/>
  <c r="T481" i="137" s="1"/>
  <c r="R481" i="137"/>
  <c r="N481" i="137"/>
  <c r="O481" i="137" s="1"/>
  <c r="P476" i="137"/>
  <c r="Q476" i="137" s="1"/>
  <c r="L476" i="137"/>
  <c r="K487" i="137"/>
  <c r="S476" i="137"/>
  <c r="T476" i="137" s="1"/>
  <c r="R476" i="137"/>
  <c r="N476" i="137"/>
  <c r="O476" i="137" s="1"/>
  <c r="P480" i="137"/>
  <c r="Q480" i="137" s="1"/>
  <c r="L480" i="137"/>
  <c r="S480" i="137"/>
  <c r="T480" i="137" s="1"/>
  <c r="R480" i="137"/>
  <c r="P484" i="137"/>
  <c r="Q484" i="137" s="1"/>
  <c r="L484" i="137"/>
  <c r="S484" i="137"/>
  <c r="T484" i="137" s="1"/>
  <c r="R484" i="137"/>
  <c r="N484" i="137"/>
  <c r="O484" i="137" s="1"/>
  <c r="L475" i="137"/>
  <c r="K486" i="137"/>
  <c r="K485" i="137"/>
  <c r="S475" i="137"/>
  <c r="T475" i="137" s="1"/>
  <c r="R475" i="137"/>
  <c r="N475" i="137"/>
  <c r="O475" i="137" s="1"/>
  <c r="L479" i="137"/>
  <c r="S479" i="137"/>
  <c r="T479" i="137" s="1"/>
  <c r="R479" i="137"/>
  <c r="N479" i="137"/>
  <c r="O479" i="137" s="1"/>
  <c r="L483" i="137"/>
  <c r="S483" i="137"/>
  <c r="T483" i="137" s="1"/>
  <c r="R483" i="137"/>
  <c r="N483" i="137"/>
  <c r="O483" i="137" s="1"/>
  <c r="L478" i="137"/>
  <c r="S478" i="137"/>
  <c r="T478" i="137" s="1"/>
  <c r="R478" i="137"/>
  <c r="N478" i="137"/>
  <c r="O478" i="137" s="1"/>
  <c r="L482" i="137"/>
  <c r="S482" i="137"/>
  <c r="T482" i="137" s="1"/>
  <c r="R482" i="137"/>
  <c r="N482" i="137"/>
  <c r="O482" i="137" s="1"/>
  <c r="I485" i="137"/>
  <c r="I486" i="137"/>
  <c r="I487" i="137"/>
  <c r="J485" i="137"/>
  <c r="M485" i="137"/>
  <c r="L460" i="137"/>
  <c r="P460" i="137" s="1"/>
  <c r="Q460" i="137" s="1"/>
  <c r="S460" i="137"/>
  <c r="T460" i="137" s="1"/>
  <c r="R460" i="137"/>
  <c r="N460" i="137"/>
  <c r="O460" i="137" s="1"/>
  <c r="L464" i="137"/>
  <c r="S464" i="137"/>
  <c r="T464" i="137" s="1"/>
  <c r="R464" i="137"/>
  <c r="N464" i="137"/>
  <c r="O464" i="137" s="1"/>
  <c r="L459" i="137"/>
  <c r="K470" i="137"/>
  <c r="S459" i="137"/>
  <c r="T459" i="137" s="1"/>
  <c r="R459" i="137"/>
  <c r="N459" i="137"/>
  <c r="O459" i="137" s="1"/>
  <c r="P463" i="137"/>
  <c r="Q463" i="137" s="1"/>
  <c r="L463" i="137"/>
  <c r="S463" i="137"/>
  <c r="T463" i="137" s="1"/>
  <c r="R463" i="137"/>
  <c r="L467" i="137"/>
  <c r="S467" i="137"/>
  <c r="T467" i="137" s="1"/>
  <c r="R467" i="137"/>
  <c r="N467" i="137"/>
  <c r="O467" i="137" s="1"/>
  <c r="P462" i="137"/>
  <c r="Q462" i="137" s="1"/>
  <c r="L462" i="137"/>
  <c r="S462" i="137"/>
  <c r="T462" i="137" s="1"/>
  <c r="R462" i="137"/>
  <c r="N462" i="137"/>
  <c r="O462" i="137" s="1"/>
  <c r="L458" i="137"/>
  <c r="K469" i="137"/>
  <c r="K468" i="137"/>
  <c r="S458" i="137"/>
  <c r="T458" i="137" s="1"/>
  <c r="R458" i="137"/>
  <c r="N458" i="137"/>
  <c r="O458" i="137" s="1"/>
  <c r="L466" i="137"/>
  <c r="S466" i="137"/>
  <c r="T466" i="137" s="1"/>
  <c r="R466" i="137"/>
  <c r="N466" i="137"/>
  <c r="O466" i="137" s="1"/>
  <c r="L461" i="137"/>
  <c r="S461" i="137"/>
  <c r="T461" i="137" s="1"/>
  <c r="R461" i="137"/>
  <c r="N461" i="137"/>
  <c r="O461" i="137" s="1"/>
  <c r="L465" i="137"/>
  <c r="S465" i="137"/>
  <c r="T465" i="137" s="1"/>
  <c r="R465" i="137"/>
  <c r="N465" i="137"/>
  <c r="O465" i="137" s="1"/>
  <c r="I468" i="137"/>
  <c r="I469" i="137"/>
  <c r="I470" i="137"/>
  <c r="J468" i="137"/>
  <c r="M468" i="137"/>
  <c r="L443" i="137"/>
  <c r="S443" i="137"/>
  <c r="T443" i="137" s="1"/>
  <c r="R443" i="137"/>
  <c r="N443" i="137"/>
  <c r="O443" i="137" s="1"/>
  <c r="L447" i="137"/>
  <c r="S447" i="137"/>
  <c r="T447" i="137" s="1"/>
  <c r="R447" i="137"/>
  <c r="N447" i="137"/>
  <c r="O447" i="137" s="1"/>
  <c r="L442" i="137"/>
  <c r="K453" i="137"/>
  <c r="S442" i="137"/>
  <c r="T442" i="137" s="1"/>
  <c r="R442" i="137"/>
  <c r="N442" i="137"/>
  <c r="O442" i="137" s="1"/>
  <c r="P446" i="137"/>
  <c r="Q446" i="137" s="1"/>
  <c r="L446" i="137"/>
  <c r="S446" i="137"/>
  <c r="T446" i="137" s="1"/>
  <c r="R446" i="137"/>
  <c r="L450" i="137"/>
  <c r="S450" i="137"/>
  <c r="T450" i="137" s="1"/>
  <c r="R450" i="137"/>
  <c r="N450" i="137"/>
  <c r="O450" i="137" s="1"/>
  <c r="P441" i="137"/>
  <c r="Q441" i="137" s="1"/>
  <c r="L441" i="137"/>
  <c r="K452" i="137"/>
  <c r="K451" i="137"/>
  <c r="S441" i="137"/>
  <c r="T441" i="137" s="1"/>
  <c r="R441" i="137"/>
  <c r="N441" i="137"/>
  <c r="O441" i="137" s="1"/>
  <c r="L445" i="137"/>
  <c r="S445" i="137"/>
  <c r="T445" i="137" s="1"/>
  <c r="R445" i="137"/>
  <c r="N445" i="137"/>
  <c r="O445" i="137" s="1"/>
  <c r="L449" i="137"/>
  <c r="S449" i="137"/>
  <c r="T449" i="137" s="1"/>
  <c r="R449" i="137"/>
  <c r="N449" i="137"/>
  <c r="O449" i="137" s="1"/>
  <c r="L444" i="137"/>
  <c r="S444" i="137"/>
  <c r="T444" i="137" s="1"/>
  <c r="R444" i="137"/>
  <c r="N444" i="137"/>
  <c r="O444" i="137" s="1"/>
  <c r="L448" i="137"/>
  <c r="S448" i="137"/>
  <c r="T448" i="137" s="1"/>
  <c r="R448" i="137"/>
  <c r="N448" i="137"/>
  <c r="O448" i="137" s="1"/>
  <c r="I451" i="137"/>
  <c r="I452" i="137"/>
  <c r="I453" i="137"/>
  <c r="J451" i="137"/>
  <c r="M451" i="137"/>
  <c r="P424" i="137"/>
  <c r="Q424" i="137" s="1"/>
  <c r="P426" i="137"/>
  <c r="Q426" i="137" s="1"/>
  <c r="P429" i="137"/>
  <c r="Q429" i="137" s="1"/>
  <c r="I434" i="137"/>
  <c r="N424" i="137"/>
  <c r="O424" i="137" s="1"/>
  <c r="R424" i="137"/>
  <c r="N425" i="137"/>
  <c r="O425" i="137" s="1"/>
  <c r="R425" i="137"/>
  <c r="N426" i="137"/>
  <c r="O426" i="137" s="1"/>
  <c r="R426" i="137"/>
  <c r="N427" i="137"/>
  <c r="O427" i="137" s="1"/>
  <c r="R427" i="137"/>
  <c r="N428" i="137"/>
  <c r="O428" i="137" s="1"/>
  <c r="R428" i="137"/>
  <c r="R429" i="137"/>
  <c r="N430" i="137"/>
  <c r="O430" i="137" s="1"/>
  <c r="R430" i="137"/>
  <c r="N431" i="137"/>
  <c r="O431" i="137" s="1"/>
  <c r="R431" i="137"/>
  <c r="N432" i="137"/>
  <c r="O432" i="137" s="1"/>
  <c r="R432" i="137"/>
  <c r="N433" i="137"/>
  <c r="O433" i="137" s="1"/>
  <c r="R433" i="137"/>
  <c r="J434" i="137"/>
  <c r="S424" i="137"/>
  <c r="T424" i="137" s="1"/>
  <c r="S425" i="137"/>
  <c r="T425" i="137" s="1"/>
  <c r="S426" i="137"/>
  <c r="T426" i="137" s="1"/>
  <c r="S427" i="137"/>
  <c r="T427" i="137" s="1"/>
  <c r="S428" i="137"/>
  <c r="T428" i="137" s="1"/>
  <c r="S429" i="137"/>
  <c r="T429" i="137" s="1"/>
  <c r="S430" i="137"/>
  <c r="T430" i="137" s="1"/>
  <c r="S431" i="137"/>
  <c r="T431" i="137" s="1"/>
  <c r="S432" i="137"/>
  <c r="T432" i="137" s="1"/>
  <c r="S433" i="137"/>
  <c r="T433" i="137" s="1"/>
  <c r="K434" i="137"/>
  <c r="K435" i="137"/>
  <c r="K436" i="137"/>
  <c r="L424" i="137"/>
  <c r="L425" i="137"/>
  <c r="L426" i="137"/>
  <c r="L427" i="137"/>
  <c r="L428" i="137"/>
  <c r="P428" i="137" s="1"/>
  <c r="Q428" i="137" s="1"/>
  <c r="L429" i="137"/>
  <c r="L430" i="137"/>
  <c r="L431" i="137"/>
  <c r="P431" i="137" s="1"/>
  <c r="Q431" i="137" s="1"/>
  <c r="L432" i="137"/>
  <c r="P432" i="137" s="1"/>
  <c r="Q432" i="137" s="1"/>
  <c r="L433" i="137"/>
  <c r="M434" i="137"/>
  <c r="L407" i="137"/>
  <c r="S407" i="137"/>
  <c r="T407" i="137" s="1"/>
  <c r="R407" i="137"/>
  <c r="N407" i="137"/>
  <c r="O407" i="137" s="1"/>
  <c r="L411" i="137"/>
  <c r="S411" i="137"/>
  <c r="T411" i="137" s="1"/>
  <c r="R411" i="137"/>
  <c r="N411" i="137"/>
  <c r="O411" i="137" s="1"/>
  <c r="L406" i="137"/>
  <c r="K417" i="137"/>
  <c r="S406" i="137"/>
  <c r="T406" i="137" s="1"/>
  <c r="R406" i="137"/>
  <c r="N406" i="137"/>
  <c r="O406" i="137" s="1"/>
  <c r="P410" i="137"/>
  <c r="Q410" i="137" s="1"/>
  <c r="L410" i="137"/>
  <c r="S410" i="137"/>
  <c r="T410" i="137" s="1"/>
  <c r="R410" i="137"/>
  <c r="L414" i="137"/>
  <c r="S414" i="137"/>
  <c r="T414" i="137" s="1"/>
  <c r="R414" i="137"/>
  <c r="N414" i="137"/>
  <c r="O414" i="137" s="1"/>
  <c r="L409" i="137"/>
  <c r="S409" i="137"/>
  <c r="T409" i="137" s="1"/>
  <c r="R409" i="137"/>
  <c r="N409" i="137"/>
  <c r="O409" i="137" s="1"/>
  <c r="L413" i="137"/>
  <c r="S413" i="137"/>
  <c r="T413" i="137" s="1"/>
  <c r="R413" i="137"/>
  <c r="N413" i="137"/>
  <c r="O413" i="137" s="1"/>
  <c r="L408" i="137"/>
  <c r="S408" i="137"/>
  <c r="T408" i="137" s="1"/>
  <c r="R408" i="137"/>
  <c r="N408" i="137"/>
  <c r="O408" i="137" s="1"/>
  <c r="L412" i="137"/>
  <c r="S412" i="137"/>
  <c r="T412" i="137" s="1"/>
  <c r="R412" i="137"/>
  <c r="N412" i="137"/>
  <c r="O412" i="137" s="1"/>
  <c r="J415" i="137"/>
  <c r="I417" i="137"/>
  <c r="K405" i="137"/>
  <c r="I415" i="137"/>
  <c r="M415" i="137"/>
  <c r="L390" i="137"/>
  <c r="S390" i="137"/>
  <c r="T390" i="137" s="1"/>
  <c r="R390" i="137"/>
  <c r="N390" i="137"/>
  <c r="O390" i="137" s="1"/>
  <c r="L394" i="137"/>
  <c r="S394" i="137"/>
  <c r="T394" i="137" s="1"/>
  <c r="R394" i="137"/>
  <c r="N394" i="137"/>
  <c r="O394" i="137" s="1"/>
  <c r="P389" i="137"/>
  <c r="Q389" i="137" s="1"/>
  <c r="L389" i="137"/>
  <c r="K400" i="137"/>
  <c r="S389" i="137"/>
  <c r="T389" i="137" s="1"/>
  <c r="R389" i="137"/>
  <c r="N389" i="137"/>
  <c r="O389" i="137" s="1"/>
  <c r="P393" i="137"/>
  <c r="Q393" i="137" s="1"/>
  <c r="L393" i="137"/>
  <c r="S393" i="137"/>
  <c r="T393" i="137" s="1"/>
  <c r="R393" i="137"/>
  <c r="L397" i="137"/>
  <c r="S397" i="137"/>
  <c r="T397" i="137" s="1"/>
  <c r="R397" i="137"/>
  <c r="N397" i="137"/>
  <c r="O397" i="137" s="1"/>
  <c r="P388" i="137"/>
  <c r="Q388" i="137" s="1"/>
  <c r="L388" i="137"/>
  <c r="K399" i="137"/>
  <c r="K398" i="137"/>
  <c r="S388" i="137"/>
  <c r="T388" i="137" s="1"/>
  <c r="R388" i="137"/>
  <c r="N388" i="137"/>
  <c r="O388" i="137" s="1"/>
  <c r="L392" i="137"/>
  <c r="S392" i="137"/>
  <c r="T392" i="137" s="1"/>
  <c r="R392" i="137"/>
  <c r="N392" i="137"/>
  <c r="O392" i="137" s="1"/>
  <c r="L396" i="137"/>
  <c r="S396" i="137"/>
  <c r="T396" i="137" s="1"/>
  <c r="R396" i="137"/>
  <c r="N396" i="137"/>
  <c r="O396" i="137" s="1"/>
  <c r="P391" i="137"/>
  <c r="Q391" i="137" s="1"/>
  <c r="L391" i="137"/>
  <c r="S391" i="137"/>
  <c r="T391" i="137" s="1"/>
  <c r="R391" i="137"/>
  <c r="N391" i="137"/>
  <c r="O391" i="137" s="1"/>
  <c r="L395" i="137"/>
  <c r="S395" i="137"/>
  <c r="T395" i="137" s="1"/>
  <c r="R395" i="137"/>
  <c r="N395" i="137"/>
  <c r="O395" i="137" s="1"/>
  <c r="I398" i="137"/>
  <c r="I399" i="137"/>
  <c r="I400" i="137"/>
  <c r="J398" i="137"/>
  <c r="M398" i="137"/>
  <c r="L373" i="137"/>
  <c r="S373" i="137"/>
  <c r="T373" i="137" s="1"/>
  <c r="R373" i="137"/>
  <c r="N373" i="137"/>
  <c r="O373" i="137" s="1"/>
  <c r="L377" i="137"/>
  <c r="S377" i="137"/>
  <c r="T377" i="137" s="1"/>
  <c r="R377" i="137"/>
  <c r="N377" i="137"/>
  <c r="O377" i="137" s="1"/>
  <c r="L372" i="137"/>
  <c r="P372" i="137" s="1"/>
  <c r="Q372" i="137" s="1"/>
  <c r="K383" i="137"/>
  <c r="S372" i="137"/>
  <c r="T372" i="137" s="1"/>
  <c r="R372" i="137"/>
  <c r="N372" i="137"/>
  <c r="O372" i="137" s="1"/>
  <c r="P376" i="137"/>
  <c r="Q376" i="137" s="1"/>
  <c r="L376" i="137"/>
  <c r="S376" i="137"/>
  <c r="T376" i="137" s="1"/>
  <c r="R376" i="137"/>
  <c r="L380" i="137"/>
  <c r="S380" i="137"/>
  <c r="T380" i="137" s="1"/>
  <c r="R380" i="137"/>
  <c r="N380" i="137"/>
  <c r="O380" i="137" s="1"/>
  <c r="P371" i="137"/>
  <c r="Q371" i="137" s="1"/>
  <c r="L371" i="137"/>
  <c r="K382" i="137"/>
  <c r="K381" i="137"/>
  <c r="S371" i="137"/>
  <c r="T371" i="137" s="1"/>
  <c r="R371" i="137"/>
  <c r="N371" i="137"/>
  <c r="O371" i="137" s="1"/>
  <c r="L375" i="137"/>
  <c r="S375" i="137"/>
  <c r="T375" i="137" s="1"/>
  <c r="R375" i="137"/>
  <c r="N375" i="137"/>
  <c r="O375" i="137" s="1"/>
  <c r="L379" i="137"/>
  <c r="S379" i="137"/>
  <c r="T379" i="137" s="1"/>
  <c r="R379" i="137"/>
  <c r="N379" i="137"/>
  <c r="O379" i="137" s="1"/>
  <c r="L374" i="137"/>
  <c r="S374" i="137"/>
  <c r="T374" i="137" s="1"/>
  <c r="R374" i="137"/>
  <c r="N374" i="137"/>
  <c r="O374" i="137" s="1"/>
  <c r="L378" i="137"/>
  <c r="S378" i="137"/>
  <c r="T378" i="137" s="1"/>
  <c r="R378" i="137"/>
  <c r="N378" i="137"/>
  <c r="O378" i="137" s="1"/>
  <c r="I381" i="137"/>
  <c r="I382" i="137"/>
  <c r="I383" i="137"/>
  <c r="J381" i="137"/>
  <c r="M381" i="137"/>
  <c r="L358" i="137"/>
  <c r="S358" i="137"/>
  <c r="T358" i="137" s="1"/>
  <c r="R358" i="137"/>
  <c r="N358" i="137"/>
  <c r="O358" i="137" s="1"/>
  <c r="L362" i="137"/>
  <c r="S362" i="137"/>
  <c r="T362" i="137" s="1"/>
  <c r="R362" i="137"/>
  <c r="N362" i="137"/>
  <c r="O362" i="137" s="1"/>
  <c r="P357" i="137"/>
  <c r="Q357" i="137" s="1"/>
  <c r="L357" i="137"/>
  <c r="K368" i="137"/>
  <c r="S357" i="137"/>
  <c r="T357" i="137" s="1"/>
  <c r="R357" i="137"/>
  <c r="N357" i="137"/>
  <c r="O357" i="137" s="1"/>
  <c r="P361" i="137"/>
  <c r="Q361" i="137" s="1"/>
  <c r="L361" i="137"/>
  <c r="S361" i="137"/>
  <c r="T361" i="137" s="1"/>
  <c r="R361" i="137"/>
  <c r="P365" i="137"/>
  <c r="Q365" i="137" s="1"/>
  <c r="L365" i="137"/>
  <c r="S365" i="137"/>
  <c r="T365" i="137" s="1"/>
  <c r="R365" i="137"/>
  <c r="N365" i="137"/>
  <c r="O365" i="137" s="1"/>
  <c r="L356" i="137"/>
  <c r="K367" i="137"/>
  <c r="K366" i="137"/>
  <c r="T356" i="137"/>
  <c r="R356" i="137"/>
  <c r="N356" i="137"/>
  <c r="O356" i="137" s="1"/>
  <c r="L360" i="137"/>
  <c r="S360" i="137"/>
  <c r="T360" i="137" s="1"/>
  <c r="R360" i="137"/>
  <c r="N360" i="137"/>
  <c r="O360" i="137" s="1"/>
  <c r="L364" i="137"/>
  <c r="S364" i="137"/>
  <c r="T364" i="137" s="1"/>
  <c r="R364" i="137"/>
  <c r="N364" i="137"/>
  <c r="O364" i="137" s="1"/>
  <c r="L359" i="137"/>
  <c r="S359" i="137"/>
  <c r="T359" i="137" s="1"/>
  <c r="R359" i="137"/>
  <c r="N359" i="137"/>
  <c r="O359" i="137" s="1"/>
  <c r="L363" i="137"/>
  <c r="S363" i="137"/>
  <c r="T363" i="137" s="1"/>
  <c r="R363" i="137"/>
  <c r="N363" i="137"/>
  <c r="O363" i="137" s="1"/>
  <c r="I366" i="137"/>
  <c r="I367" i="137"/>
  <c r="I368" i="137"/>
  <c r="J366" i="137"/>
  <c r="M366" i="137"/>
  <c r="P339" i="137"/>
  <c r="Q339" i="137" s="1"/>
  <c r="P348" i="137"/>
  <c r="Q348" i="137" s="1"/>
  <c r="I349" i="137"/>
  <c r="N339" i="137"/>
  <c r="O339" i="137" s="1"/>
  <c r="R339" i="137"/>
  <c r="N340" i="137"/>
  <c r="O340" i="137" s="1"/>
  <c r="R340" i="137"/>
  <c r="N341" i="137"/>
  <c r="O341" i="137" s="1"/>
  <c r="R341" i="137"/>
  <c r="N342" i="137"/>
  <c r="O342" i="137" s="1"/>
  <c r="R342" i="137"/>
  <c r="N343" i="137"/>
  <c r="O343" i="137" s="1"/>
  <c r="R343" i="137"/>
  <c r="R344" i="137"/>
  <c r="N345" i="137"/>
  <c r="O345" i="137" s="1"/>
  <c r="R345" i="137"/>
  <c r="N346" i="137"/>
  <c r="O346" i="137" s="1"/>
  <c r="R346" i="137"/>
  <c r="N347" i="137"/>
  <c r="O347" i="137" s="1"/>
  <c r="R347" i="137"/>
  <c r="N348" i="137"/>
  <c r="O348" i="137" s="1"/>
  <c r="R348" i="137"/>
  <c r="J349" i="137"/>
  <c r="S339" i="137"/>
  <c r="T339" i="137" s="1"/>
  <c r="S340" i="137"/>
  <c r="T340" i="137" s="1"/>
  <c r="S341" i="137"/>
  <c r="T341" i="137" s="1"/>
  <c r="S342" i="137"/>
  <c r="T342" i="137" s="1"/>
  <c r="S343" i="137"/>
  <c r="T343" i="137" s="1"/>
  <c r="S344" i="137"/>
  <c r="T344" i="137" s="1"/>
  <c r="S345" i="137"/>
  <c r="T345" i="137" s="1"/>
  <c r="S346" i="137"/>
  <c r="T346" i="137" s="1"/>
  <c r="S347" i="137"/>
  <c r="T347" i="137" s="1"/>
  <c r="S348" i="137"/>
  <c r="T348" i="137" s="1"/>
  <c r="K349" i="137"/>
  <c r="K350" i="137"/>
  <c r="K351" i="137"/>
  <c r="L339" i="137"/>
  <c r="L340" i="137"/>
  <c r="L341" i="137"/>
  <c r="L342" i="137"/>
  <c r="L343" i="137"/>
  <c r="P343" i="137" s="1"/>
  <c r="Q343" i="137" s="1"/>
  <c r="L344" i="137"/>
  <c r="L345" i="137"/>
  <c r="L346" i="137"/>
  <c r="P346" i="137" s="1"/>
  <c r="Q346" i="137" s="1"/>
  <c r="L347" i="137"/>
  <c r="L348" i="137"/>
  <c r="M349" i="137"/>
  <c r="L325" i="137"/>
  <c r="S325" i="137"/>
  <c r="T325" i="137" s="1"/>
  <c r="R325" i="137"/>
  <c r="N325" i="137"/>
  <c r="O325" i="137" s="1"/>
  <c r="L329" i="137"/>
  <c r="S329" i="137"/>
  <c r="T329" i="137" s="1"/>
  <c r="R329" i="137"/>
  <c r="N329" i="137"/>
  <c r="O329" i="137" s="1"/>
  <c r="P324" i="137"/>
  <c r="Q324" i="137" s="1"/>
  <c r="L324" i="137"/>
  <c r="K335" i="137"/>
  <c r="S324" i="137"/>
  <c r="T324" i="137" s="1"/>
  <c r="R324" i="137"/>
  <c r="N324" i="137"/>
  <c r="O324" i="137" s="1"/>
  <c r="P328" i="137"/>
  <c r="Q328" i="137" s="1"/>
  <c r="L328" i="137"/>
  <c r="S328" i="137"/>
  <c r="T328" i="137" s="1"/>
  <c r="R328" i="137"/>
  <c r="P332" i="137"/>
  <c r="Q332" i="137" s="1"/>
  <c r="L332" i="137"/>
  <c r="S332" i="137"/>
  <c r="T332" i="137" s="1"/>
  <c r="R332" i="137"/>
  <c r="N332" i="137"/>
  <c r="O332" i="137" s="1"/>
  <c r="L323" i="137"/>
  <c r="K334" i="137"/>
  <c r="K333" i="137"/>
  <c r="S323" i="137"/>
  <c r="T323" i="137" s="1"/>
  <c r="R323" i="137"/>
  <c r="N323" i="137"/>
  <c r="O323" i="137" s="1"/>
  <c r="L327" i="137"/>
  <c r="S327" i="137"/>
  <c r="T327" i="137" s="1"/>
  <c r="R327" i="137"/>
  <c r="N327" i="137"/>
  <c r="O327" i="137" s="1"/>
  <c r="L331" i="137"/>
  <c r="P331" i="137" s="1"/>
  <c r="Q331" i="137" s="1"/>
  <c r="S331" i="137"/>
  <c r="T331" i="137" s="1"/>
  <c r="R331" i="137"/>
  <c r="N331" i="137"/>
  <c r="O331" i="137" s="1"/>
  <c r="L326" i="137"/>
  <c r="S326" i="137"/>
  <c r="T326" i="137" s="1"/>
  <c r="R326" i="137"/>
  <c r="N326" i="137"/>
  <c r="O326" i="137" s="1"/>
  <c r="L330" i="137"/>
  <c r="S330" i="137"/>
  <c r="T330" i="137" s="1"/>
  <c r="R330" i="137"/>
  <c r="N330" i="137"/>
  <c r="O330" i="137" s="1"/>
  <c r="I333" i="137"/>
  <c r="I334" i="137"/>
  <c r="I335" i="137"/>
  <c r="J333" i="137"/>
  <c r="M333" i="137"/>
  <c r="L308" i="137"/>
  <c r="S308" i="137"/>
  <c r="T308" i="137" s="1"/>
  <c r="R308" i="137"/>
  <c r="N308" i="137"/>
  <c r="O308" i="137" s="1"/>
  <c r="L312" i="137"/>
  <c r="S312" i="137"/>
  <c r="T312" i="137" s="1"/>
  <c r="R312" i="137"/>
  <c r="N312" i="137"/>
  <c r="O312" i="137" s="1"/>
  <c r="P307" i="137"/>
  <c r="Q307" i="137" s="1"/>
  <c r="L307" i="137"/>
  <c r="K318" i="137"/>
  <c r="S307" i="137"/>
  <c r="T307" i="137" s="1"/>
  <c r="R307" i="137"/>
  <c r="N307" i="137"/>
  <c r="O307" i="137" s="1"/>
  <c r="P311" i="137"/>
  <c r="Q311" i="137" s="1"/>
  <c r="L311" i="137"/>
  <c r="S311" i="137"/>
  <c r="T311" i="137" s="1"/>
  <c r="R311" i="137"/>
  <c r="L315" i="137"/>
  <c r="S315" i="137"/>
  <c r="T315" i="137" s="1"/>
  <c r="R315" i="137"/>
  <c r="N315" i="137"/>
  <c r="O315" i="137" s="1"/>
  <c r="L306" i="137"/>
  <c r="K317" i="137"/>
  <c r="K316" i="137"/>
  <c r="S306" i="137"/>
  <c r="T306" i="137" s="1"/>
  <c r="R306" i="137"/>
  <c r="N306" i="137"/>
  <c r="O306" i="137" s="1"/>
  <c r="L310" i="137"/>
  <c r="S310" i="137"/>
  <c r="T310" i="137" s="1"/>
  <c r="R310" i="137"/>
  <c r="N310" i="137"/>
  <c r="O310" i="137" s="1"/>
  <c r="L314" i="137"/>
  <c r="S314" i="137"/>
  <c r="T314" i="137" s="1"/>
  <c r="R314" i="137"/>
  <c r="N314" i="137"/>
  <c r="O314" i="137" s="1"/>
  <c r="L309" i="137"/>
  <c r="S309" i="137"/>
  <c r="T309" i="137" s="1"/>
  <c r="R309" i="137"/>
  <c r="N309" i="137"/>
  <c r="O309" i="137" s="1"/>
  <c r="L313" i="137"/>
  <c r="S313" i="137"/>
  <c r="T313" i="137" s="1"/>
  <c r="R313" i="137"/>
  <c r="N313" i="137"/>
  <c r="O313" i="137" s="1"/>
  <c r="I316" i="137"/>
  <c r="I317" i="137"/>
  <c r="I318" i="137"/>
  <c r="J316" i="137"/>
  <c r="M316" i="137"/>
  <c r="P290" i="137"/>
  <c r="Q290" i="137" s="1"/>
  <c r="P294" i="137"/>
  <c r="Q294" i="137" s="1"/>
  <c r="P299" i="137"/>
  <c r="Q299" i="137" s="1"/>
  <c r="I300" i="137"/>
  <c r="N290" i="137"/>
  <c r="O290" i="137" s="1"/>
  <c r="R290" i="137"/>
  <c r="N291" i="137"/>
  <c r="O291" i="137" s="1"/>
  <c r="R291" i="137"/>
  <c r="N292" i="137"/>
  <c r="O292" i="137" s="1"/>
  <c r="R292" i="137"/>
  <c r="N293" i="137"/>
  <c r="O293" i="137" s="1"/>
  <c r="R293" i="137"/>
  <c r="N294" i="137"/>
  <c r="O294" i="137" s="1"/>
  <c r="R294" i="137"/>
  <c r="R295" i="137"/>
  <c r="N296" i="137"/>
  <c r="O296" i="137" s="1"/>
  <c r="R296" i="137"/>
  <c r="N297" i="137"/>
  <c r="O297" i="137" s="1"/>
  <c r="R297" i="137"/>
  <c r="N298" i="137"/>
  <c r="O298" i="137" s="1"/>
  <c r="R298" i="137"/>
  <c r="N299" i="137"/>
  <c r="O299" i="137" s="1"/>
  <c r="R299" i="137"/>
  <c r="J300" i="137"/>
  <c r="S290" i="137"/>
  <c r="T290" i="137" s="1"/>
  <c r="S291" i="137"/>
  <c r="T291" i="137" s="1"/>
  <c r="S292" i="137"/>
  <c r="T292" i="137" s="1"/>
  <c r="S293" i="137"/>
  <c r="T293" i="137" s="1"/>
  <c r="S294" i="137"/>
  <c r="T294" i="137" s="1"/>
  <c r="S295" i="137"/>
  <c r="T295" i="137" s="1"/>
  <c r="S296" i="137"/>
  <c r="T296" i="137" s="1"/>
  <c r="S297" i="137"/>
  <c r="T297" i="137" s="1"/>
  <c r="S298" i="137"/>
  <c r="T298" i="137" s="1"/>
  <c r="S299" i="137"/>
  <c r="T299" i="137" s="1"/>
  <c r="K300" i="137"/>
  <c r="K301" i="137"/>
  <c r="K302" i="137"/>
  <c r="L290" i="137"/>
  <c r="L291" i="137"/>
  <c r="L292" i="137"/>
  <c r="P292" i="137" s="1"/>
  <c r="Q292" i="137" s="1"/>
  <c r="L293" i="137"/>
  <c r="L294" i="137"/>
  <c r="L295" i="137"/>
  <c r="L296" i="137"/>
  <c r="L297" i="137"/>
  <c r="L298" i="137"/>
  <c r="P298" i="137" s="1"/>
  <c r="Q298" i="137" s="1"/>
  <c r="L299" i="137"/>
  <c r="M300" i="137"/>
  <c r="L275" i="137"/>
  <c r="S275" i="137"/>
  <c r="T275" i="137" s="1"/>
  <c r="R275" i="137"/>
  <c r="N275" i="137"/>
  <c r="O275" i="137" s="1"/>
  <c r="L279" i="137"/>
  <c r="P279" i="137" s="1"/>
  <c r="Q279" i="137" s="1"/>
  <c r="S279" i="137"/>
  <c r="T279" i="137" s="1"/>
  <c r="R279" i="137"/>
  <c r="N279" i="137"/>
  <c r="O279" i="137" s="1"/>
  <c r="P274" i="137"/>
  <c r="Q274" i="137" s="1"/>
  <c r="L274" i="137"/>
  <c r="K285" i="137"/>
  <c r="S274" i="137"/>
  <c r="T274" i="137" s="1"/>
  <c r="R274" i="137"/>
  <c r="N274" i="137"/>
  <c r="O274" i="137" s="1"/>
  <c r="P278" i="137"/>
  <c r="Q278" i="137" s="1"/>
  <c r="L278" i="137"/>
  <c r="S278" i="137"/>
  <c r="T278" i="137" s="1"/>
  <c r="R278" i="137"/>
  <c r="L282" i="137"/>
  <c r="S282" i="137"/>
  <c r="T282" i="137" s="1"/>
  <c r="R282" i="137"/>
  <c r="N282" i="137"/>
  <c r="O282" i="137" s="1"/>
  <c r="L273" i="137"/>
  <c r="K284" i="137"/>
  <c r="K283" i="137"/>
  <c r="S273" i="137"/>
  <c r="T273" i="137" s="1"/>
  <c r="R273" i="137"/>
  <c r="N273" i="137"/>
  <c r="O273" i="137" s="1"/>
  <c r="L277" i="137"/>
  <c r="S277" i="137"/>
  <c r="T277" i="137" s="1"/>
  <c r="R277" i="137"/>
  <c r="N277" i="137"/>
  <c r="O277" i="137" s="1"/>
  <c r="L281" i="137"/>
  <c r="S281" i="137"/>
  <c r="T281" i="137" s="1"/>
  <c r="R281" i="137"/>
  <c r="N281" i="137"/>
  <c r="O281" i="137" s="1"/>
  <c r="L276" i="137"/>
  <c r="S276" i="137"/>
  <c r="T276" i="137" s="1"/>
  <c r="R276" i="137"/>
  <c r="N276" i="137"/>
  <c r="O276" i="137" s="1"/>
  <c r="L280" i="137"/>
  <c r="P280" i="137" s="1"/>
  <c r="Q280" i="137" s="1"/>
  <c r="S280" i="137"/>
  <c r="T280" i="137" s="1"/>
  <c r="R280" i="137"/>
  <c r="N280" i="137"/>
  <c r="O280" i="137" s="1"/>
  <c r="I283" i="137"/>
  <c r="I284" i="137"/>
  <c r="I285" i="137"/>
  <c r="J283" i="137"/>
  <c r="M283" i="137"/>
  <c r="L261" i="137"/>
  <c r="S261" i="137"/>
  <c r="T261" i="137" s="1"/>
  <c r="R261" i="137"/>
  <c r="N261" i="137"/>
  <c r="O261" i="137" s="1"/>
  <c r="L265" i="137"/>
  <c r="S265" i="137"/>
  <c r="T265" i="137" s="1"/>
  <c r="R265" i="137"/>
  <c r="N265" i="137"/>
  <c r="O265" i="137" s="1"/>
  <c r="L260" i="137"/>
  <c r="K271" i="137"/>
  <c r="S260" i="137"/>
  <c r="T260" i="137" s="1"/>
  <c r="R260" i="137"/>
  <c r="N260" i="137"/>
  <c r="O260" i="137" s="1"/>
  <c r="P264" i="137"/>
  <c r="Q264" i="137" s="1"/>
  <c r="L264" i="137"/>
  <c r="S264" i="137"/>
  <c r="T264" i="137" s="1"/>
  <c r="R264" i="137"/>
  <c r="L268" i="137"/>
  <c r="S268" i="137"/>
  <c r="T268" i="137" s="1"/>
  <c r="R268" i="137"/>
  <c r="N268" i="137"/>
  <c r="O268" i="137" s="1"/>
  <c r="P259" i="137"/>
  <c r="Q259" i="137" s="1"/>
  <c r="L259" i="137"/>
  <c r="K270" i="137"/>
  <c r="K269" i="137"/>
  <c r="S259" i="137"/>
  <c r="T259" i="137" s="1"/>
  <c r="R259" i="137"/>
  <c r="N259" i="137"/>
  <c r="O259" i="137" s="1"/>
  <c r="P263" i="137"/>
  <c r="Q263" i="137" s="1"/>
  <c r="L263" i="137"/>
  <c r="S263" i="137"/>
  <c r="T263" i="137" s="1"/>
  <c r="R263" i="137"/>
  <c r="N263" i="137"/>
  <c r="O263" i="137" s="1"/>
  <c r="P267" i="137"/>
  <c r="Q267" i="137" s="1"/>
  <c r="L267" i="137"/>
  <c r="S267" i="137"/>
  <c r="T267" i="137" s="1"/>
  <c r="R267" i="137"/>
  <c r="N267" i="137"/>
  <c r="O267" i="137" s="1"/>
  <c r="L262" i="137"/>
  <c r="S262" i="137"/>
  <c r="T262" i="137" s="1"/>
  <c r="R262" i="137"/>
  <c r="N262" i="137"/>
  <c r="O262" i="137" s="1"/>
  <c r="L266" i="137"/>
  <c r="P266" i="137" s="1"/>
  <c r="Q266" i="137" s="1"/>
  <c r="S266" i="137"/>
  <c r="T266" i="137" s="1"/>
  <c r="R266" i="137"/>
  <c r="N266" i="137"/>
  <c r="O266" i="137" s="1"/>
  <c r="I269" i="137"/>
  <c r="I270" i="137"/>
  <c r="I271" i="137"/>
  <c r="J269" i="137"/>
  <c r="M269" i="137"/>
  <c r="P245" i="137"/>
  <c r="Q245" i="137" s="1"/>
  <c r="P249" i="137"/>
  <c r="Q249" i="137" s="1"/>
  <c r="P254" i="137"/>
  <c r="Q254" i="137" s="1"/>
  <c r="I255" i="137"/>
  <c r="N245" i="137"/>
  <c r="O245" i="137" s="1"/>
  <c r="R245" i="137"/>
  <c r="N246" i="137"/>
  <c r="O246" i="137" s="1"/>
  <c r="R246" i="137"/>
  <c r="N247" i="137"/>
  <c r="O247" i="137" s="1"/>
  <c r="R247" i="137"/>
  <c r="N248" i="137"/>
  <c r="O248" i="137" s="1"/>
  <c r="R248" i="137"/>
  <c r="N249" i="137"/>
  <c r="O249" i="137" s="1"/>
  <c r="R249" i="137"/>
  <c r="R250" i="137"/>
  <c r="N251" i="137"/>
  <c r="O251" i="137" s="1"/>
  <c r="R251" i="137"/>
  <c r="N252" i="137"/>
  <c r="O252" i="137" s="1"/>
  <c r="R252" i="137"/>
  <c r="N253" i="137"/>
  <c r="O253" i="137" s="1"/>
  <c r="R253" i="137"/>
  <c r="N254" i="137"/>
  <c r="O254" i="137" s="1"/>
  <c r="R254" i="137"/>
  <c r="J255" i="137"/>
  <c r="S245" i="137"/>
  <c r="T245" i="137" s="1"/>
  <c r="S246" i="137"/>
  <c r="T246" i="137" s="1"/>
  <c r="S247" i="137"/>
  <c r="T247" i="137" s="1"/>
  <c r="S248" i="137"/>
  <c r="T248" i="137" s="1"/>
  <c r="S249" i="137"/>
  <c r="T249" i="137" s="1"/>
  <c r="S250" i="137"/>
  <c r="T250" i="137" s="1"/>
  <c r="S251" i="137"/>
  <c r="T251" i="137" s="1"/>
  <c r="S252" i="137"/>
  <c r="T252" i="137" s="1"/>
  <c r="S253" i="137"/>
  <c r="T253" i="137" s="1"/>
  <c r="S254" i="137"/>
  <c r="T254" i="137" s="1"/>
  <c r="K255" i="137"/>
  <c r="K256" i="137"/>
  <c r="K257" i="137"/>
  <c r="L245" i="137"/>
  <c r="L246" i="137"/>
  <c r="L247" i="137"/>
  <c r="L248" i="137"/>
  <c r="L249" i="137"/>
  <c r="L250" i="137"/>
  <c r="L251" i="137"/>
  <c r="L252" i="137"/>
  <c r="L253" i="137"/>
  <c r="P253" i="137" s="1"/>
  <c r="Q253" i="137" s="1"/>
  <c r="L254" i="137"/>
  <c r="M255" i="137"/>
  <c r="P231" i="137"/>
  <c r="Q231" i="137" s="1"/>
  <c r="P235" i="137"/>
  <c r="Q235" i="137" s="1"/>
  <c r="P240" i="137"/>
  <c r="Q240" i="137" s="1"/>
  <c r="I241" i="137"/>
  <c r="N231" i="137"/>
  <c r="O231" i="137" s="1"/>
  <c r="R231" i="137"/>
  <c r="N232" i="137"/>
  <c r="O232" i="137" s="1"/>
  <c r="R232" i="137"/>
  <c r="N233" i="137"/>
  <c r="O233" i="137" s="1"/>
  <c r="R233" i="137"/>
  <c r="N234" i="137"/>
  <c r="O234" i="137" s="1"/>
  <c r="R234" i="137"/>
  <c r="N235" i="137"/>
  <c r="O235" i="137" s="1"/>
  <c r="R235" i="137"/>
  <c r="R236" i="137"/>
  <c r="N237" i="137"/>
  <c r="O237" i="137" s="1"/>
  <c r="R237" i="137"/>
  <c r="N238" i="137"/>
  <c r="O238" i="137" s="1"/>
  <c r="R238" i="137"/>
  <c r="N239" i="137"/>
  <c r="O239" i="137" s="1"/>
  <c r="R239" i="137"/>
  <c r="N240" i="137"/>
  <c r="O240" i="137" s="1"/>
  <c r="R240" i="137"/>
  <c r="J241" i="137"/>
  <c r="S231" i="137"/>
  <c r="T231" i="137" s="1"/>
  <c r="S232" i="137"/>
  <c r="T232" i="137" s="1"/>
  <c r="S233" i="137"/>
  <c r="T233" i="137" s="1"/>
  <c r="S234" i="137"/>
  <c r="T234" i="137" s="1"/>
  <c r="S235" i="137"/>
  <c r="T235" i="137" s="1"/>
  <c r="S236" i="137"/>
  <c r="T236" i="137" s="1"/>
  <c r="S237" i="137"/>
  <c r="T237" i="137" s="1"/>
  <c r="S238" i="137"/>
  <c r="T238" i="137" s="1"/>
  <c r="S239" i="137"/>
  <c r="T239" i="137" s="1"/>
  <c r="S240" i="137"/>
  <c r="T240" i="137" s="1"/>
  <c r="K241" i="137"/>
  <c r="K242" i="137"/>
  <c r="K243" i="137"/>
  <c r="L231" i="137"/>
  <c r="L232" i="137"/>
  <c r="L233" i="137"/>
  <c r="L234" i="137"/>
  <c r="L235" i="137"/>
  <c r="L236" i="137"/>
  <c r="L237" i="137"/>
  <c r="L238" i="137"/>
  <c r="P238" i="137" s="1"/>
  <c r="Q238" i="137" s="1"/>
  <c r="L239" i="137"/>
  <c r="P239" i="137" s="1"/>
  <c r="Q239" i="137" s="1"/>
  <c r="L240" i="137"/>
  <c r="M241" i="137"/>
  <c r="L219" i="137"/>
  <c r="S219" i="137"/>
  <c r="T219" i="137" s="1"/>
  <c r="R219" i="137"/>
  <c r="N219" i="137"/>
  <c r="O219" i="137" s="1"/>
  <c r="L223" i="137"/>
  <c r="S223" i="137"/>
  <c r="T223" i="137" s="1"/>
  <c r="R223" i="137"/>
  <c r="N223" i="137"/>
  <c r="O223" i="137" s="1"/>
  <c r="P218" i="137"/>
  <c r="Q218" i="137" s="1"/>
  <c r="L218" i="137"/>
  <c r="K229" i="137"/>
  <c r="S218" i="137"/>
  <c r="T218" i="137" s="1"/>
  <c r="R218" i="137"/>
  <c r="N218" i="137"/>
  <c r="O218" i="137" s="1"/>
  <c r="P222" i="137"/>
  <c r="Q222" i="137" s="1"/>
  <c r="L222" i="137"/>
  <c r="S222" i="137"/>
  <c r="T222" i="137" s="1"/>
  <c r="R222" i="137"/>
  <c r="L226" i="137"/>
  <c r="S226" i="137"/>
  <c r="T226" i="137" s="1"/>
  <c r="R226" i="137"/>
  <c r="N226" i="137"/>
  <c r="O226" i="137" s="1"/>
  <c r="L217" i="137"/>
  <c r="P217" i="137" s="1"/>
  <c r="Q217" i="137" s="1"/>
  <c r="K228" i="137"/>
  <c r="K227" i="137"/>
  <c r="S217" i="137"/>
  <c r="T217" i="137" s="1"/>
  <c r="R217" i="137"/>
  <c r="N217" i="137"/>
  <c r="O217" i="137" s="1"/>
  <c r="L221" i="137"/>
  <c r="S221" i="137"/>
  <c r="T221" i="137" s="1"/>
  <c r="R221" i="137"/>
  <c r="N221" i="137"/>
  <c r="O221" i="137" s="1"/>
  <c r="L225" i="137"/>
  <c r="S225" i="137"/>
  <c r="T225" i="137" s="1"/>
  <c r="R225" i="137"/>
  <c r="N225" i="137"/>
  <c r="O225" i="137" s="1"/>
  <c r="L220" i="137"/>
  <c r="S220" i="137"/>
  <c r="T220" i="137" s="1"/>
  <c r="R220" i="137"/>
  <c r="N220" i="137"/>
  <c r="O220" i="137" s="1"/>
  <c r="L224" i="137"/>
  <c r="S224" i="137"/>
  <c r="T224" i="137" s="1"/>
  <c r="R224" i="137"/>
  <c r="N224" i="137"/>
  <c r="O224" i="137" s="1"/>
  <c r="I227" i="137"/>
  <c r="I228" i="137"/>
  <c r="I229" i="137"/>
  <c r="J227" i="137"/>
  <c r="M227" i="137"/>
  <c r="P203" i="137"/>
  <c r="Q203" i="137" s="1"/>
  <c r="P205" i="137"/>
  <c r="Q205" i="137" s="1"/>
  <c r="P208" i="137"/>
  <c r="Q208" i="137" s="1"/>
  <c r="I213" i="137"/>
  <c r="O203" i="137"/>
  <c r="R203" i="137"/>
  <c r="N204" i="137"/>
  <c r="O204" i="137" s="1"/>
  <c r="R204" i="137"/>
  <c r="N205" i="137"/>
  <c r="O205" i="137" s="1"/>
  <c r="R205" i="137"/>
  <c r="N206" i="137"/>
  <c r="O206" i="137" s="1"/>
  <c r="R206" i="137"/>
  <c r="N207" i="137"/>
  <c r="O207" i="137" s="1"/>
  <c r="R207" i="137"/>
  <c r="R208" i="137"/>
  <c r="N209" i="137"/>
  <c r="O209" i="137" s="1"/>
  <c r="R209" i="137"/>
  <c r="N210" i="137"/>
  <c r="O210" i="137" s="1"/>
  <c r="R210" i="137"/>
  <c r="N211" i="137"/>
  <c r="O211" i="137" s="1"/>
  <c r="R211" i="137"/>
  <c r="N212" i="137"/>
  <c r="O212" i="137" s="1"/>
  <c r="R212" i="137"/>
  <c r="J213" i="137"/>
  <c r="S203" i="137"/>
  <c r="T203" i="137" s="1"/>
  <c r="S204" i="137"/>
  <c r="T204" i="137" s="1"/>
  <c r="S205" i="137"/>
  <c r="T205" i="137" s="1"/>
  <c r="S206" i="137"/>
  <c r="T206" i="137" s="1"/>
  <c r="S207" i="137"/>
  <c r="T207" i="137" s="1"/>
  <c r="S208" i="137"/>
  <c r="T208" i="137" s="1"/>
  <c r="S209" i="137"/>
  <c r="T209" i="137" s="1"/>
  <c r="S210" i="137"/>
  <c r="T210" i="137" s="1"/>
  <c r="S211" i="137"/>
  <c r="T211" i="137" s="1"/>
  <c r="S212" i="137"/>
  <c r="T212" i="137" s="1"/>
  <c r="K213" i="137"/>
  <c r="K214" i="137"/>
  <c r="L203" i="137"/>
  <c r="L204" i="137"/>
  <c r="L205" i="137"/>
  <c r="L206" i="137"/>
  <c r="P206" i="137" s="1"/>
  <c r="Q206" i="137" s="1"/>
  <c r="L207" i="137"/>
  <c r="P207" i="137" s="1"/>
  <c r="Q207" i="137" s="1"/>
  <c r="L208" i="137"/>
  <c r="L209" i="137"/>
  <c r="L210" i="137"/>
  <c r="P210" i="137" s="1"/>
  <c r="Q210" i="137" s="1"/>
  <c r="L211" i="137"/>
  <c r="L212" i="137"/>
  <c r="M213" i="137"/>
  <c r="P189" i="137"/>
  <c r="Q189" i="137" s="1"/>
  <c r="P193" i="137"/>
  <c r="Q193" i="137" s="1"/>
  <c r="P198" i="137"/>
  <c r="Q198" i="137" s="1"/>
  <c r="I199" i="137"/>
  <c r="N189" i="137"/>
  <c r="O189" i="137" s="1"/>
  <c r="R189" i="137"/>
  <c r="N190" i="137"/>
  <c r="O190" i="137" s="1"/>
  <c r="R190" i="137"/>
  <c r="N191" i="137"/>
  <c r="O191" i="137" s="1"/>
  <c r="R191" i="137"/>
  <c r="N192" i="137"/>
  <c r="O192" i="137" s="1"/>
  <c r="R192" i="137"/>
  <c r="N193" i="137"/>
  <c r="O193" i="137" s="1"/>
  <c r="R193" i="137"/>
  <c r="R194" i="137"/>
  <c r="N195" i="137"/>
  <c r="O195" i="137" s="1"/>
  <c r="R195" i="137"/>
  <c r="N196" i="137"/>
  <c r="O196" i="137" s="1"/>
  <c r="R196" i="137"/>
  <c r="N197" i="137"/>
  <c r="O197" i="137" s="1"/>
  <c r="R197" i="137"/>
  <c r="N198" i="137"/>
  <c r="O198" i="137" s="1"/>
  <c r="R198" i="137"/>
  <c r="J199" i="137"/>
  <c r="S189" i="137"/>
  <c r="T189" i="137" s="1"/>
  <c r="S190" i="137"/>
  <c r="T190" i="137" s="1"/>
  <c r="S191" i="137"/>
  <c r="T191" i="137" s="1"/>
  <c r="S192" i="137"/>
  <c r="T192" i="137" s="1"/>
  <c r="S193" i="137"/>
  <c r="T193" i="137" s="1"/>
  <c r="S194" i="137"/>
  <c r="T194" i="137" s="1"/>
  <c r="S195" i="137"/>
  <c r="T195" i="137" s="1"/>
  <c r="S196" i="137"/>
  <c r="T196" i="137" s="1"/>
  <c r="S197" i="137"/>
  <c r="T197" i="137" s="1"/>
  <c r="S198" i="137"/>
  <c r="T198" i="137" s="1"/>
  <c r="K199" i="137"/>
  <c r="K200" i="137"/>
  <c r="K201" i="137"/>
  <c r="L189" i="137"/>
  <c r="L190" i="137"/>
  <c r="L191" i="137"/>
  <c r="L192" i="137"/>
  <c r="L193" i="137"/>
  <c r="L194" i="137"/>
  <c r="L195" i="137"/>
  <c r="L196" i="137"/>
  <c r="L197" i="137"/>
  <c r="L198" i="137"/>
  <c r="M199" i="137"/>
  <c r="L177" i="137"/>
  <c r="S177" i="137"/>
  <c r="T177" i="137" s="1"/>
  <c r="R177" i="137"/>
  <c r="N177" i="137"/>
  <c r="O177" i="137" s="1"/>
  <c r="L181" i="137"/>
  <c r="S181" i="137"/>
  <c r="T181" i="137" s="1"/>
  <c r="R181" i="137"/>
  <c r="N181" i="137"/>
  <c r="O181" i="137" s="1"/>
  <c r="L176" i="137"/>
  <c r="P176" i="137" s="1"/>
  <c r="Q176" i="137" s="1"/>
  <c r="K187" i="137"/>
  <c r="S176" i="137"/>
  <c r="T176" i="137" s="1"/>
  <c r="R176" i="137"/>
  <c r="N176" i="137"/>
  <c r="O176" i="137" s="1"/>
  <c r="P180" i="137"/>
  <c r="Q180" i="137" s="1"/>
  <c r="L180" i="137"/>
  <c r="S180" i="137"/>
  <c r="T180" i="137" s="1"/>
  <c r="R180" i="137"/>
  <c r="L184" i="137"/>
  <c r="S184" i="137"/>
  <c r="T184" i="137" s="1"/>
  <c r="R184" i="137"/>
  <c r="N184" i="137"/>
  <c r="O184" i="137" s="1"/>
  <c r="L175" i="137"/>
  <c r="P175" i="137" s="1"/>
  <c r="Q175" i="137" s="1"/>
  <c r="K186" i="137"/>
  <c r="K185" i="137"/>
  <c r="S175" i="137"/>
  <c r="T175" i="137" s="1"/>
  <c r="R175" i="137"/>
  <c r="N175" i="137"/>
  <c r="O175" i="137" s="1"/>
  <c r="L179" i="137"/>
  <c r="S179" i="137"/>
  <c r="T179" i="137" s="1"/>
  <c r="R179" i="137"/>
  <c r="N179" i="137"/>
  <c r="O179" i="137" s="1"/>
  <c r="L183" i="137"/>
  <c r="S183" i="137"/>
  <c r="T183" i="137" s="1"/>
  <c r="R183" i="137"/>
  <c r="N183" i="137"/>
  <c r="O183" i="137" s="1"/>
  <c r="L178" i="137"/>
  <c r="S178" i="137"/>
  <c r="T178" i="137" s="1"/>
  <c r="R178" i="137"/>
  <c r="N178" i="137"/>
  <c r="O178" i="137" s="1"/>
  <c r="L182" i="137"/>
  <c r="S182" i="137"/>
  <c r="T182" i="137" s="1"/>
  <c r="R182" i="137"/>
  <c r="N182" i="137"/>
  <c r="O182" i="137" s="1"/>
  <c r="I185" i="137"/>
  <c r="I186" i="137"/>
  <c r="I187" i="137"/>
  <c r="J185" i="137"/>
  <c r="M185" i="137"/>
  <c r="L163" i="137"/>
  <c r="S163" i="137"/>
  <c r="T163" i="137" s="1"/>
  <c r="R163" i="137"/>
  <c r="N163" i="137"/>
  <c r="O163" i="137" s="1"/>
  <c r="L167" i="137"/>
  <c r="S167" i="137"/>
  <c r="T167" i="137" s="1"/>
  <c r="R167" i="137"/>
  <c r="N167" i="137"/>
  <c r="O167" i="137" s="1"/>
  <c r="P162" i="137"/>
  <c r="Q162" i="137" s="1"/>
  <c r="L162" i="137"/>
  <c r="S162" i="137"/>
  <c r="T162" i="137" s="1"/>
  <c r="R162" i="137"/>
  <c r="N162" i="137"/>
  <c r="O162" i="137" s="1"/>
  <c r="P166" i="137"/>
  <c r="Q166" i="137" s="1"/>
  <c r="L166" i="137"/>
  <c r="S166" i="137"/>
  <c r="T166" i="137" s="1"/>
  <c r="R166" i="137"/>
  <c r="L170" i="137"/>
  <c r="S170" i="137"/>
  <c r="T170" i="137" s="1"/>
  <c r="R170" i="137"/>
  <c r="N170" i="137"/>
  <c r="O170" i="137" s="1"/>
  <c r="L161" i="137"/>
  <c r="K172" i="137"/>
  <c r="K171" i="137"/>
  <c r="S161" i="137"/>
  <c r="T161" i="137" s="1"/>
  <c r="R161" i="137"/>
  <c r="N161" i="137"/>
  <c r="O161" i="137" s="1"/>
  <c r="L165" i="137"/>
  <c r="S165" i="137"/>
  <c r="T165" i="137" s="1"/>
  <c r="R165" i="137"/>
  <c r="N165" i="137"/>
  <c r="O165" i="137" s="1"/>
  <c r="L169" i="137"/>
  <c r="S169" i="137"/>
  <c r="T169" i="137" s="1"/>
  <c r="R169" i="137"/>
  <c r="N169" i="137"/>
  <c r="O169" i="137" s="1"/>
  <c r="L164" i="137"/>
  <c r="S164" i="137"/>
  <c r="T164" i="137" s="1"/>
  <c r="R164" i="137"/>
  <c r="N164" i="137"/>
  <c r="O164" i="137" s="1"/>
  <c r="L168" i="137"/>
  <c r="S168" i="137"/>
  <c r="T168" i="137" s="1"/>
  <c r="R168" i="137"/>
  <c r="N168" i="137"/>
  <c r="O168" i="137" s="1"/>
  <c r="I171" i="137"/>
  <c r="I172" i="137"/>
  <c r="I173" i="137"/>
  <c r="J171" i="137"/>
  <c r="M171" i="137"/>
  <c r="L149" i="137"/>
  <c r="S149" i="137"/>
  <c r="T149" i="137" s="1"/>
  <c r="R149" i="137"/>
  <c r="N149" i="137"/>
  <c r="O149" i="137" s="1"/>
  <c r="L153" i="137"/>
  <c r="S153" i="137"/>
  <c r="T153" i="137" s="1"/>
  <c r="R153" i="137"/>
  <c r="N153" i="137"/>
  <c r="O153" i="137" s="1"/>
  <c r="P148" i="137"/>
  <c r="Q148" i="137" s="1"/>
  <c r="L148" i="137"/>
  <c r="K159" i="137"/>
  <c r="S148" i="137"/>
  <c r="T148" i="137" s="1"/>
  <c r="R148" i="137"/>
  <c r="N148" i="137"/>
  <c r="O148" i="137" s="1"/>
  <c r="P152" i="137"/>
  <c r="Q152" i="137" s="1"/>
  <c r="L152" i="137"/>
  <c r="S152" i="137"/>
  <c r="T152" i="137" s="1"/>
  <c r="R152" i="137"/>
  <c r="L156" i="137"/>
  <c r="S156" i="137"/>
  <c r="T156" i="137" s="1"/>
  <c r="R156" i="137"/>
  <c r="N156" i="137"/>
  <c r="O156" i="137" s="1"/>
  <c r="L147" i="137"/>
  <c r="K158" i="137"/>
  <c r="K157" i="137"/>
  <c r="S147" i="137"/>
  <c r="T147" i="137" s="1"/>
  <c r="R147" i="137"/>
  <c r="N147" i="137"/>
  <c r="O147" i="137" s="1"/>
  <c r="L151" i="137"/>
  <c r="S151" i="137"/>
  <c r="T151" i="137" s="1"/>
  <c r="R151" i="137"/>
  <c r="N151" i="137"/>
  <c r="O151" i="137" s="1"/>
  <c r="L155" i="137"/>
  <c r="S155" i="137"/>
  <c r="T155" i="137" s="1"/>
  <c r="R155" i="137"/>
  <c r="N155" i="137"/>
  <c r="O155" i="137" s="1"/>
  <c r="L150" i="137"/>
  <c r="S150" i="137"/>
  <c r="T150" i="137" s="1"/>
  <c r="R150" i="137"/>
  <c r="N150" i="137"/>
  <c r="O150" i="137" s="1"/>
  <c r="L154" i="137"/>
  <c r="S154" i="137"/>
  <c r="T154" i="137" s="1"/>
  <c r="R154" i="137"/>
  <c r="N154" i="137"/>
  <c r="O154" i="137" s="1"/>
  <c r="I157" i="137"/>
  <c r="I158" i="137"/>
  <c r="I159" i="137"/>
  <c r="J157" i="137"/>
  <c r="M157" i="137"/>
  <c r="P133" i="137"/>
  <c r="Q133" i="137" s="1"/>
  <c r="P137" i="137"/>
  <c r="Q137" i="137" s="1"/>
  <c r="I143" i="137"/>
  <c r="N133" i="137"/>
  <c r="O133" i="137" s="1"/>
  <c r="R133" i="137"/>
  <c r="N134" i="137"/>
  <c r="O134" i="137" s="1"/>
  <c r="R134" i="137"/>
  <c r="N135" i="137"/>
  <c r="O135" i="137" s="1"/>
  <c r="R135" i="137"/>
  <c r="N136" i="137"/>
  <c r="O136" i="137" s="1"/>
  <c r="R136" i="137"/>
  <c r="N137" i="137"/>
  <c r="O137" i="137" s="1"/>
  <c r="R137" i="137"/>
  <c r="R138" i="137"/>
  <c r="N139" i="137"/>
  <c r="O139" i="137" s="1"/>
  <c r="R139" i="137"/>
  <c r="N140" i="137"/>
  <c r="O140" i="137" s="1"/>
  <c r="R140" i="137"/>
  <c r="N141" i="137"/>
  <c r="O141" i="137" s="1"/>
  <c r="R141" i="137"/>
  <c r="N142" i="137"/>
  <c r="O142" i="137" s="1"/>
  <c r="R142" i="137"/>
  <c r="J143" i="137"/>
  <c r="S133" i="137"/>
  <c r="T133" i="137" s="1"/>
  <c r="S134" i="137"/>
  <c r="T134" i="137" s="1"/>
  <c r="S135" i="137"/>
  <c r="T135" i="137" s="1"/>
  <c r="S136" i="137"/>
  <c r="T136" i="137" s="1"/>
  <c r="S137" i="137"/>
  <c r="T137" i="137" s="1"/>
  <c r="S138" i="137"/>
  <c r="T138" i="137" s="1"/>
  <c r="S139" i="137"/>
  <c r="T139" i="137" s="1"/>
  <c r="S140" i="137"/>
  <c r="T140" i="137" s="1"/>
  <c r="S141" i="137"/>
  <c r="T141" i="137" s="1"/>
  <c r="S142" i="137"/>
  <c r="T142" i="137" s="1"/>
  <c r="K143" i="137"/>
  <c r="K144" i="137"/>
  <c r="K145" i="137"/>
  <c r="L133" i="137"/>
  <c r="L134" i="137"/>
  <c r="L135" i="137"/>
  <c r="L136" i="137"/>
  <c r="L137" i="137"/>
  <c r="L138" i="137"/>
  <c r="L139" i="137"/>
  <c r="P139" i="137" s="1"/>
  <c r="Q139" i="137" s="1"/>
  <c r="L140" i="137"/>
  <c r="P140" i="137" s="1"/>
  <c r="Q140" i="137" s="1"/>
  <c r="L141" i="137"/>
  <c r="L142" i="137"/>
  <c r="P142" i="137" s="1"/>
  <c r="Q142" i="137" s="1"/>
  <c r="M143" i="137"/>
  <c r="P118" i="137"/>
  <c r="Q118" i="137" s="1"/>
  <c r="P122" i="137"/>
  <c r="Q122" i="137" s="1"/>
  <c r="P127" i="137"/>
  <c r="Q127" i="137" s="1"/>
  <c r="I128" i="137"/>
  <c r="N118" i="137"/>
  <c r="O118" i="137" s="1"/>
  <c r="R118" i="137"/>
  <c r="N119" i="137"/>
  <c r="O119" i="137" s="1"/>
  <c r="R119" i="137"/>
  <c r="N120" i="137"/>
  <c r="O120" i="137" s="1"/>
  <c r="R120" i="137"/>
  <c r="N121" i="137"/>
  <c r="O121" i="137" s="1"/>
  <c r="R121" i="137"/>
  <c r="N122" i="137"/>
  <c r="O122" i="137" s="1"/>
  <c r="R122" i="137"/>
  <c r="R123" i="137"/>
  <c r="N124" i="137"/>
  <c r="O124" i="137" s="1"/>
  <c r="R124" i="137"/>
  <c r="N125" i="137"/>
  <c r="O125" i="137" s="1"/>
  <c r="R125" i="137"/>
  <c r="N126" i="137"/>
  <c r="O126" i="137" s="1"/>
  <c r="R126" i="137"/>
  <c r="N127" i="137"/>
  <c r="O127" i="137" s="1"/>
  <c r="R127" i="137"/>
  <c r="J128" i="137"/>
  <c r="S118" i="137"/>
  <c r="T118" i="137" s="1"/>
  <c r="S119" i="137"/>
  <c r="T119" i="137" s="1"/>
  <c r="S120" i="137"/>
  <c r="T120" i="137" s="1"/>
  <c r="S121" i="137"/>
  <c r="T121" i="137" s="1"/>
  <c r="S122" i="137"/>
  <c r="T122" i="137" s="1"/>
  <c r="S123" i="137"/>
  <c r="T123" i="137" s="1"/>
  <c r="S124" i="137"/>
  <c r="T124" i="137" s="1"/>
  <c r="S125" i="137"/>
  <c r="T125" i="137" s="1"/>
  <c r="S126" i="137"/>
  <c r="T126" i="137" s="1"/>
  <c r="S127" i="137"/>
  <c r="T127" i="137" s="1"/>
  <c r="K128" i="137"/>
  <c r="K129" i="137"/>
  <c r="K130" i="137"/>
  <c r="L118" i="137"/>
  <c r="L119" i="137"/>
  <c r="L120" i="137"/>
  <c r="L121" i="137"/>
  <c r="L122" i="137"/>
  <c r="L123" i="137"/>
  <c r="L124" i="137"/>
  <c r="L125" i="137"/>
  <c r="P125" i="137" s="1"/>
  <c r="Q125" i="137" s="1"/>
  <c r="L126" i="137"/>
  <c r="L127" i="137"/>
  <c r="M128" i="137"/>
  <c r="L106" i="137"/>
  <c r="S106" i="137"/>
  <c r="T106" i="137" s="1"/>
  <c r="R106" i="137"/>
  <c r="N106" i="137"/>
  <c r="O106" i="137" s="1"/>
  <c r="L110" i="137"/>
  <c r="S110" i="137"/>
  <c r="T110" i="137" s="1"/>
  <c r="R110" i="137"/>
  <c r="N110" i="137"/>
  <c r="O110" i="137" s="1"/>
  <c r="L105" i="137"/>
  <c r="K116" i="137"/>
  <c r="S105" i="137"/>
  <c r="T105" i="137" s="1"/>
  <c r="R105" i="137"/>
  <c r="N105" i="137"/>
  <c r="O105" i="137" s="1"/>
  <c r="P109" i="137"/>
  <c r="Q109" i="137" s="1"/>
  <c r="L109" i="137"/>
  <c r="S109" i="137"/>
  <c r="T109" i="137" s="1"/>
  <c r="R109" i="137"/>
  <c r="L113" i="137"/>
  <c r="S113" i="137"/>
  <c r="T113" i="137" s="1"/>
  <c r="R113" i="137"/>
  <c r="N113" i="137"/>
  <c r="O113" i="137" s="1"/>
  <c r="P104" i="137"/>
  <c r="Q104" i="137" s="1"/>
  <c r="L104" i="137"/>
  <c r="K115" i="137"/>
  <c r="K114" i="137"/>
  <c r="S104" i="137"/>
  <c r="T104" i="137" s="1"/>
  <c r="R104" i="137"/>
  <c r="N104" i="137"/>
  <c r="O104" i="137" s="1"/>
  <c r="L108" i="137"/>
  <c r="S108" i="137"/>
  <c r="T108" i="137" s="1"/>
  <c r="R108" i="137"/>
  <c r="N108" i="137"/>
  <c r="O108" i="137" s="1"/>
  <c r="P112" i="137"/>
  <c r="Q112" i="137" s="1"/>
  <c r="L112" i="137"/>
  <c r="S112" i="137"/>
  <c r="T112" i="137" s="1"/>
  <c r="R112" i="137"/>
  <c r="N112" i="137"/>
  <c r="O112" i="137" s="1"/>
  <c r="L107" i="137"/>
  <c r="S107" i="137"/>
  <c r="T107" i="137" s="1"/>
  <c r="R107" i="137"/>
  <c r="N107" i="137"/>
  <c r="O107" i="137" s="1"/>
  <c r="L111" i="137"/>
  <c r="P111" i="137" s="1"/>
  <c r="Q111" i="137" s="1"/>
  <c r="S111" i="137"/>
  <c r="T111" i="137" s="1"/>
  <c r="R111" i="137"/>
  <c r="N111" i="137"/>
  <c r="O111" i="137" s="1"/>
  <c r="I114" i="137"/>
  <c r="I115" i="137"/>
  <c r="I116" i="137"/>
  <c r="J114" i="137"/>
  <c r="M114" i="137"/>
  <c r="S93" i="137"/>
  <c r="T93" i="137" s="1"/>
  <c r="R93" i="137"/>
  <c r="N93" i="137"/>
  <c r="O93" i="137" s="1"/>
  <c r="L93" i="137"/>
  <c r="S97" i="137"/>
  <c r="T97" i="137" s="1"/>
  <c r="R97" i="137"/>
  <c r="N97" i="137"/>
  <c r="O97" i="137" s="1"/>
  <c r="P97" i="137"/>
  <c r="Q97" i="137" s="1"/>
  <c r="L97" i="137"/>
  <c r="P92" i="137"/>
  <c r="Q92" i="137" s="1"/>
  <c r="S92" i="137"/>
  <c r="T92" i="137" s="1"/>
  <c r="R92" i="137"/>
  <c r="N92" i="137"/>
  <c r="O92" i="137" s="1"/>
  <c r="L92" i="137"/>
  <c r="S96" i="137"/>
  <c r="T96" i="137" s="1"/>
  <c r="R96" i="137"/>
  <c r="N96" i="137"/>
  <c r="O96" i="137" s="1"/>
  <c r="P96" i="137"/>
  <c r="Q96" i="137" s="1"/>
  <c r="L96" i="137"/>
  <c r="K102" i="137"/>
  <c r="S91" i="137"/>
  <c r="T91" i="137" s="1"/>
  <c r="R91" i="137"/>
  <c r="R102" i="137" s="1"/>
  <c r="N91" i="137"/>
  <c r="O91" i="137" s="1"/>
  <c r="L91" i="137"/>
  <c r="P91" i="137"/>
  <c r="Q91" i="137" s="1"/>
  <c r="S95" i="137"/>
  <c r="T95" i="137" s="1"/>
  <c r="R95" i="137"/>
  <c r="P95" i="137"/>
  <c r="Q95" i="137" s="1"/>
  <c r="L95" i="137"/>
  <c r="L99" i="137"/>
  <c r="S99" i="137"/>
  <c r="T99" i="137" s="1"/>
  <c r="R99" i="137"/>
  <c r="N99" i="137"/>
  <c r="O99" i="137" s="1"/>
  <c r="P99" i="137"/>
  <c r="Q99" i="137" s="1"/>
  <c r="K101" i="137"/>
  <c r="K100" i="137"/>
  <c r="S90" i="137"/>
  <c r="T90" i="137" s="1"/>
  <c r="R90" i="137"/>
  <c r="N90" i="137"/>
  <c r="O90" i="137" s="1"/>
  <c r="L90" i="137"/>
  <c r="P90" i="137"/>
  <c r="Q90" i="137" s="1"/>
  <c r="L94" i="137"/>
  <c r="S94" i="137"/>
  <c r="T94" i="137" s="1"/>
  <c r="R94" i="137"/>
  <c r="N94" i="137"/>
  <c r="O94" i="137" s="1"/>
  <c r="P94" i="137"/>
  <c r="Q94" i="137" s="1"/>
  <c r="S98" i="137"/>
  <c r="T98" i="137" s="1"/>
  <c r="R98" i="137"/>
  <c r="N98" i="137"/>
  <c r="O98" i="137" s="1"/>
  <c r="P98" i="137"/>
  <c r="Q98" i="137" s="1"/>
  <c r="L98" i="137"/>
  <c r="I100" i="137"/>
  <c r="I101" i="137"/>
  <c r="I102" i="137"/>
  <c r="J100" i="137"/>
  <c r="L77" i="137"/>
  <c r="S77" i="137"/>
  <c r="T77" i="137" s="1"/>
  <c r="R77" i="137"/>
  <c r="N77" i="137"/>
  <c r="O77" i="137" s="1"/>
  <c r="L81" i="137"/>
  <c r="S81" i="137"/>
  <c r="T81" i="137" s="1"/>
  <c r="R81" i="137"/>
  <c r="N81" i="137"/>
  <c r="O81" i="137" s="1"/>
  <c r="P76" i="137"/>
  <c r="Q76" i="137" s="1"/>
  <c r="L76" i="137"/>
  <c r="K87" i="137"/>
  <c r="S76" i="137"/>
  <c r="T76" i="137" s="1"/>
  <c r="R76" i="137"/>
  <c r="N76" i="137"/>
  <c r="O76" i="137" s="1"/>
  <c r="P80" i="137"/>
  <c r="Q80" i="137" s="1"/>
  <c r="L80" i="137"/>
  <c r="S80" i="137"/>
  <c r="T80" i="137" s="1"/>
  <c r="R80" i="137"/>
  <c r="L84" i="137"/>
  <c r="S84" i="137"/>
  <c r="T84" i="137" s="1"/>
  <c r="R84" i="137"/>
  <c r="N84" i="137"/>
  <c r="O84" i="137" s="1"/>
  <c r="L75" i="137"/>
  <c r="K86" i="137"/>
  <c r="K85" i="137"/>
  <c r="S75" i="137"/>
  <c r="T75" i="137" s="1"/>
  <c r="R75" i="137"/>
  <c r="N75" i="137"/>
  <c r="O75" i="137" s="1"/>
  <c r="L79" i="137"/>
  <c r="S79" i="137"/>
  <c r="T79" i="137" s="1"/>
  <c r="R79" i="137"/>
  <c r="N79" i="137"/>
  <c r="O79" i="137" s="1"/>
  <c r="L83" i="137"/>
  <c r="P83" i="137" s="1"/>
  <c r="Q83" i="137" s="1"/>
  <c r="S83" i="137"/>
  <c r="T83" i="137" s="1"/>
  <c r="R83" i="137"/>
  <c r="N83" i="137"/>
  <c r="O83" i="137" s="1"/>
  <c r="L78" i="137"/>
  <c r="S78" i="137"/>
  <c r="T78" i="137" s="1"/>
  <c r="R78" i="137"/>
  <c r="N78" i="137"/>
  <c r="O78" i="137" s="1"/>
  <c r="L82" i="137"/>
  <c r="P82" i="137" s="1"/>
  <c r="Q82" i="137" s="1"/>
  <c r="S82" i="137"/>
  <c r="T82" i="137" s="1"/>
  <c r="R82" i="137"/>
  <c r="N82" i="137"/>
  <c r="O82" i="137" s="1"/>
  <c r="I85" i="137"/>
  <c r="I86" i="137"/>
  <c r="I87" i="137"/>
  <c r="J85" i="137"/>
  <c r="M85" i="137"/>
  <c r="P68" i="137"/>
  <c r="Q68" i="137" s="1"/>
  <c r="P70" i="137"/>
  <c r="Q70" i="137" s="1"/>
  <c r="I71" i="137"/>
  <c r="N61" i="137"/>
  <c r="O61" i="137" s="1"/>
  <c r="R61" i="137"/>
  <c r="N62" i="137"/>
  <c r="O62" i="137" s="1"/>
  <c r="R62" i="137"/>
  <c r="N63" i="137"/>
  <c r="O63" i="137" s="1"/>
  <c r="R63" i="137"/>
  <c r="N64" i="137"/>
  <c r="O64" i="137" s="1"/>
  <c r="R64" i="137"/>
  <c r="N65" i="137"/>
  <c r="O65" i="137" s="1"/>
  <c r="R65" i="137"/>
  <c r="R66" i="137"/>
  <c r="N67" i="137"/>
  <c r="O67" i="137" s="1"/>
  <c r="R67" i="137"/>
  <c r="N68" i="137"/>
  <c r="O68" i="137" s="1"/>
  <c r="R68" i="137"/>
  <c r="N69" i="137"/>
  <c r="O69" i="137" s="1"/>
  <c r="R69" i="137"/>
  <c r="N70" i="137"/>
  <c r="O70" i="137" s="1"/>
  <c r="R70" i="137"/>
  <c r="J71" i="137"/>
  <c r="S61" i="137"/>
  <c r="T61" i="137" s="1"/>
  <c r="S62" i="137"/>
  <c r="T62" i="137" s="1"/>
  <c r="S63" i="137"/>
  <c r="T63" i="137" s="1"/>
  <c r="S64" i="137"/>
  <c r="T64" i="137" s="1"/>
  <c r="S65" i="137"/>
  <c r="T65" i="137" s="1"/>
  <c r="S66" i="137"/>
  <c r="T66" i="137" s="1"/>
  <c r="S67" i="137"/>
  <c r="T67" i="137" s="1"/>
  <c r="S68" i="137"/>
  <c r="T68" i="137" s="1"/>
  <c r="S69" i="137"/>
  <c r="T69" i="137" s="1"/>
  <c r="S70" i="137"/>
  <c r="T70" i="137" s="1"/>
  <c r="K71" i="137"/>
  <c r="K72" i="137"/>
  <c r="K73" i="137"/>
  <c r="L61" i="137"/>
  <c r="L62" i="137"/>
  <c r="P62" i="137" s="1"/>
  <c r="Q62" i="137" s="1"/>
  <c r="L63" i="137"/>
  <c r="L64" i="137"/>
  <c r="L65" i="137"/>
  <c r="L66" i="137"/>
  <c r="L67" i="137"/>
  <c r="P67" i="137" s="1"/>
  <c r="Q67" i="137" s="1"/>
  <c r="L68" i="137"/>
  <c r="L69" i="137"/>
  <c r="L70" i="137"/>
  <c r="M71" i="137"/>
  <c r="P47" i="137"/>
  <c r="Q47" i="137" s="1"/>
  <c r="I57" i="137"/>
  <c r="N47" i="137"/>
  <c r="O47" i="137" s="1"/>
  <c r="R47" i="137"/>
  <c r="N48" i="137"/>
  <c r="O48" i="137" s="1"/>
  <c r="R48" i="137"/>
  <c r="N49" i="137"/>
  <c r="O49" i="137" s="1"/>
  <c r="R49" i="137"/>
  <c r="N50" i="137"/>
  <c r="O50" i="137" s="1"/>
  <c r="R50" i="137"/>
  <c r="N51" i="137"/>
  <c r="O51" i="137" s="1"/>
  <c r="R51" i="137"/>
  <c r="R52" i="137"/>
  <c r="N53" i="137"/>
  <c r="O53" i="137" s="1"/>
  <c r="R53" i="137"/>
  <c r="N54" i="137"/>
  <c r="O54" i="137" s="1"/>
  <c r="R54" i="137"/>
  <c r="N55" i="137"/>
  <c r="O55" i="137" s="1"/>
  <c r="R55" i="137"/>
  <c r="N56" i="137"/>
  <c r="O56" i="137" s="1"/>
  <c r="R56" i="137"/>
  <c r="J57" i="137"/>
  <c r="S47" i="137"/>
  <c r="T47" i="137" s="1"/>
  <c r="S48" i="137"/>
  <c r="T48" i="137" s="1"/>
  <c r="S49" i="137"/>
  <c r="T49" i="137" s="1"/>
  <c r="S50" i="137"/>
  <c r="T50" i="137" s="1"/>
  <c r="S51" i="137"/>
  <c r="T51" i="137" s="1"/>
  <c r="S52" i="137"/>
  <c r="T52" i="137" s="1"/>
  <c r="S53" i="137"/>
  <c r="T53" i="137" s="1"/>
  <c r="S54" i="137"/>
  <c r="T54" i="137" s="1"/>
  <c r="S55" i="137"/>
  <c r="T55" i="137" s="1"/>
  <c r="S56" i="137"/>
  <c r="T56" i="137" s="1"/>
  <c r="K57" i="137"/>
  <c r="K58" i="137"/>
  <c r="K59" i="137"/>
  <c r="L47" i="137"/>
  <c r="L48" i="137"/>
  <c r="L49" i="137"/>
  <c r="L50" i="137"/>
  <c r="L51" i="137"/>
  <c r="L52" i="137"/>
  <c r="L53" i="137"/>
  <c r="L54" i="137"/>
  <c r="P54" i="137" s="1"/>
  <c r="Q54" i="137" s="1"/>
  <c r="L55" i="137"/>
  <c r="P55" i="137" s="1"/>
  <c r="Q55" i="137" s="1"/>
  <c r="L56" i="137"/>
  <c r="P56" i="137" s="1"/>
  <c r="Q56" i="137" s="1"/>
  <c r="L35" i="137"/>
  <c r="S35" i="137"/>
  <c r="T35" i="137" s="1"/>
  <c r="R35" i="137"/>
  <c r="N35" i="137"/>
  <c r="O35" i="137" s="1"/>
  <c r="L39" i="137"/>
  <c r="S39" i="137"/>
  <c r="T39" i="137" s="1"/>
  <c r="R39" i="137"/>
  <c r="N39" i="137"/>
  <c r="O39" i="137" s="1"/>
  <c r="P34" i="137"/>
  <c r="Q34" i="137" s="1"/>
  <c r="L34" i="137"/>
  <c r="K45" i="137"/>
  <c r="S34" i="137"/>
  <c r="T34" i="137" s="1"/>
  <c r="R34" i="137"/>
  <c r="N34" i="137"/>
  <c r="O34" i="137" s="1"/>
  <c r="P38" i="137"/>
  <c r="Q38" i="137" s="1"/>
  <c r="L38" i="137"/>
  <c r="S38" i="137"/>
  <c r="T38" i="137" s="1"/>
  <c r="R38" i="137"/>
  <c r="L42" i="137"/>
  <c r="S42" i="137"/>
  <c r="T42" i="137" s="1"/>
  <c r="R42" i="137"/>
  <c r="N42" i="137"/>
  <c r="O42" i="137" s="1"/>
  <c r="L33" i="137"/>
  <c r="P33" i="137" s="1"/>
  <c r="Q33" i="137" s="1"/>
  <c r="K44" i="137"/>
  <c r="K43" i="137"/>
  <c r="S33" i="137"/>
  <c r="T33" i="137" s="1"/>
  <c r="R33" i="137"/>
  <c r="N33" i="137"/>
  <c r="O33" i="137" s="1"/>
  <c r="L37" i="137"/>
  <c r="S37" i="137"/>
  <c r="T37" i="137" s="1"/>
  <c r="R37" i="137"/>
  <c r="N37" i="137"/>
  <c r="O37" i="137" s="1"/>
  <c r="L41" i="137"/>
  <c r="S41" i="137"/>
  <c r="T41" i="137" s="1"/>
  <c r="R41" i="137"/>
  <c r="N41" i="137"/>
  <c r="O41" i="137" s="1"/>
  <c r="L36" i="137"/>
  <c r="S36" i="137"/>
  <c r="T36" i="137" s="1"/>
  <c r="R36" i="137"/>
  <c r="N36" i="137"/>
  <c r="O36" i="137" s="1"/>
  <c r="L40" i="137"/>
  <c r="P40" i="137" s="1"/>
  <c r="Q40" i="137" s="1"/>
  <c r="S40" i="137"/>
  <c r="T40" i="137" s="1"/>
  <c r="R40" i="137"/>
  <c r="N40" i="137"/>
  <c r="O40" i="137" s="1"/>
  <c r="I43" i="137"/>
  <c r="I44" i="137"/>
  <c r="I45" i="137"/>
  <c r="J43" i="137"/>
  <c r="M43" i="137"/>
  <c r="P18" i="137"/>
  <c r="Q18" i="137" s="1"/>
  <c r="P20" i="137"/>
  <c r="Q20" i="137" s="1"/>
  <c r="P22" i="137"/>
  <c r="Q22" i="137" s="1"/>
  <c r="P23" i="137"/>
  <c r="Q23" i="137" s="1"/>
  <c r="I28" i="137"/>
  <c r="N18" i="137"/>
  <c r="O18" i="137" s="1"/>
  <c r="R18" i="137"/>
  <c r="N19" i="137"/>
  <c r="O19" i="137" s="1"/>
  <c r="R19" i="137"/>
  <c r="N20" i="137"/>
  <c r="O20" i="137" s="1"/>
  <c r="R20" i="137"/>
  <c r="N21" i="137"/>
  <c r="O21" i="137" s="1"/>
  <c r="R21" i="137"/>
  <c r="N22" i="137"/>
  <c r="O22" i="137" s="1"/>
  <c r="R22" i="137"/>
  <c r="R23" i="137"/>
  <c r="N24" i="137"/>
  <c r="O24" i="137" s="1"/>
  <c r="R24" i="137"/>
  <c r="N25" i="137"/>
  <c r="O25" i="137" s="1"/>
  <c r="R25" i="137"/>
  <c r="N26" i="137"/>
  <c r="O26" i="137" s="1"/>
  <c r="R26" i="137"/>
  <c r="N27" i="137"/>
  <c r="O27" i="137" s="1"/>
  <c r="R27" i="137"/>
  <c r="J28" i="137"/>
  <c r="S18" i="137"/>
  <c r="T18" i="137" s="1"/>
  <c r="S19" i="137"/>
  <c r="T19" i="137" s="1"/>
  <c r="S20" i="137"/>
  <c r="T20" i="137" s="1"/>
  <c r="S21" i="137"/>
  <c r="T21" i="137" s="1"/>
  <c r="S22" i="137"/>
  <c r="T22" i="137" s="1"/>
  <c r="S23" i="137"/>
  <c r="T23" i="137" s="1"/>
  <c r="S24" i="137"/>
  <c r="T24" i="137" s="1"/>
  <c r="S25" i="137"/>
  <c r="T25" i="137" s="1"/>
  <c r="S26" i="137"/>
  <c r="T26" i="137" s="1"/>
  <c r="S27" i="137"/>
  <c r="T27" i="137" s="1"/>
  <c r="K28" i="137"/>
  <c r="K29" i="137"/>
  <c r="K30" i="137"/>
  <c r="L18" i="137"/>
  <c r="L19" i="137"/>
  <c r="L20" i="137"/>
  <c r="L21" i="137"/>
  <c r="L22" i="137"/>
  <c r="L23" i="137"/>
  <c r="L24" i="137"/>
  <c r="L25" i="137"/>
  <c r="L26" i="137"/>
  <c r="P26" i="137" s="1"/>
  <c r="Q26" i="137" s="1"/>
  <c r="L27" i="137"/>
  <c r="P27" i="137" s="1"/>
  <c r="Q27" i="137" s="1"/>
  <c r="M28" i="137"/>
  <c r="K9" i="137"/>
  <c r="R5" i="137"/>
  <c r="S7" i="137"/>
  <c r="T7" i="137" s="1"/>
  <c r="K11" i="137"/>
  <c r="K6" i="137"/>
  <c r="N6" i="137" s="1"/>
  <c r="O6" i="137" s="1"/>
  <c r="K8" i="137"/>
  <c r="K10" i="137"/>
  <c r="K12" i="137"/>
  <c r="L11" i="137"/>
  <c r="N11" i="137"/>
  <c r="L6" i="137"/>
  <c r="N10" i="137"/>
  <c r="P10" i="137" s="1"/>
  <c r="L10" i="137"/>
  <c r="N12" i="137"/>
  <c r="L12" i="137"/>
  <c r="N5" i="137"/>
  <c r="P5" i="137" s="1"/>
  <c r="Q5" i="137" s="1"/>
  <c r="L5" i="137"/>
  <c r="L7" i="137"/>
  <c r="N7" i="137"/>
  <c r="N9" i="137"/>
  <c r="P9" i="137" s="1"/>
  <c r="Q9" i="137" s="1"/>
  <c r="L9" i="137"/>
  <c r="N8" i="137"/>
  <c r="P8" i="137" s="1"/>
  <c r="Q8" i="137" s="1"/>
  <c r="I13" i="137"/>
  <c r="K3" i="137"/>
  <c r="J13" i="137"/>
  <c r="K4" i="137"/>
  <c r="P11" i="137"/>
  <c r="P7" i="137"/>
  <c r="P6" i="137"/>
  <c r="M14" i="137"/>
  <c r="O8" i="137"/>
  <c r="O12" i="137"/>
  <c r="O11" i="137"/>
  <c r="Q7" i="137"/>
  <c r="O7" i="137"/>
  <c r="O10" i="137"/>
  <c r="I14" i="137"/>
  <c r="M13" i="137"/>
  <c r="J14" i="137"/>
  <c r="I15" i="137"/>
  <c r="C14" i="137"/>
  <c r="G3" i="126"/>
  <c r="F18" i="126"/>
  <c r="O588" i="137" l="1"/>
  <c r="O587" i="137"/>
  <c r="O589" i="137"/>
  <c r="P580" i="137"/>
  <c r="Q580" i="137" s="1"/>
  <c r="R588" i="137"/>
  <c r="R587" i="137"/>
  <c r="R589" i="137"/>
  <c r="Q589" i="137"/>
  <c r="P585" i="137"/>
  <c r="Q585" i="137" s="1"/>
  <c r="T588" i="137"/>
  <c r="T587" i="137"/>
  <c r="P577" i="137"/>
  <c r="Q577" i="137" s="1"/>
  <c r="T589" i="137"/>
  <c r="P583" i="137"/>
  <c r="Q583" i="137" s="1"/>
  <c r="P581" i="137"/>
  <c r="Q581" i="137" s="1"/>
  <c r="P579" i="137"/>
  <c r="Q579" i="137" s="1"/>
  <c r="P568" i="137"/>
  <c r="Q568" i="137" s="1"/>
  <c r="O572" i="137"/>
  <c r="O571" i="137"/>
  <c r="O573" i="137"/>
  <c r="P564" i="137"/>
  <c r="Q564" i="137" s="1"/>
  <c r="R572" i="137"/>
  <c r="R571" i="137"/>
  <c r="R573" i="137"/>
  <c r="P569" i="137"/>
  <c r="Q569" i="137" s="1"/>
  <c r="T572" i="137"/>
  <c r="T571" i="137"/>
  <c r="Q572" i="137"/>
  <c r="T573" i="137"/>
  <c r="P565" i="137"/>
  <c r="Q565" i="137" s="1"/>
  <c r="P570" i="137"/>
  <c r="Q570" i="137" s="1"/>
  <c r="Q573" i="137" s="1"/>
  <c r="P563" i="137"/>
  <c r="Q563" i="137" s="1"/>
  <c r="Q571" i="137" s="1"/>
  <c r="T556" i="137"/>
  <c r="R555" i="137"/>
  <c r="R554" i="137"/>
  <c r="P547" i="137"/>
  <c r="Q547" i="137" s="1"/>
  <c r="T555" i="137"/>
  <c r="T554" i="137"/>
  <c r="O555" i="137"/>
  <c r="O554" i="137"/>
  <c r="P551" i="137"/>
  <c r="Q551" i="137" s="1"/>
  <c r="P546" i="137"/>
  <c r="Q546" i="137" s="1"/>
  <c r="Q555" i="137" s="1"/>
  <c r="R556" i="137"/>
  <c r="P550" i="137"/>
  <c r="Q550" i="137" s="1"/>
  <c r="P545" i="137"/>
  <c r="Q545" i="137" s="1"/>
  <c r="Q556" i="137" s="1"/>
  <c r="O556" i="137"/>
  <c r="P553" i="137"/>
  <c r="Q553" i="137" s="1"/>
  <c r="Q554" i="137"/>
  <c r="P535" i="137"/>
  <c r="Q535" i="137" s="1"/>
  <c r="Q540" i="137" s="1"/>
  <c r="O539" i="137"/>
  <c r="O538" i="137"/>
  <c r="O540" i="137"/>
  <c r="R539" i="137"/>
  <c r="R538" i="137"/>
  <c r="R540" i="137"/>
  <c r="P536" i="137"/>
  <c r="Q536" i="137" s="1"/>
  <c r="T539" i="137"/>
  <c r="T538" i="137"/>
  <c r="P528" i="137"/>
  <c r="Q528" i="137" s="1"/>
  <c r="T540" i="137"/>
  <c r="P534" i="137"/>
  <c r="Q534" i="137" s="1"/>
  <c r="P532" i="137"/>
  <c r="Q532" i="137" s="1"/>
  <c r="P530" i="137"/>
  <c r="Q530" i="137" s="1"/>
  <c r="T524" i="137"/>
  <c r="R523" i="137"/>
  <c r="R522" i="137"/>
  <c r="P520" i="137"/>
  <c r="Q520" i="137" s="1"/>
  <c r="P515" i="137"/>
  <c r="Q515" i="137" s="1"/>
  <c r="T523" i="137"/>
  <c r="T522" i="137"/>
  <c r="O523" i="137"/>
  <c r="O522" i="137"/>
  <c r="P519" i="137"/>
  <c r="Q519" i="137" s="1"/>
  <c r="R524" i="137"/>
  <c r="P518" i="137"/>
  <c r="Q518" i="137" s="1"/>
  <c r="Q523" i="137" s="1"/>
  <c r="P513" i="137"/>
  <c r="Q513" i="137" s="1"/>
  <c r="Q524" i="137" s="1"/>
  <c r="O524" i="137"/>
  <c r="P499" i="137"/>
  <c r="Q499" i="137" s="1"/>
  <c r="O503" i="137"/>
  <c r="O502" i="137"/>
  <c r="O504" i="137"/>
  <c r="P495" i="137"/>
  <c r="Q495" i="137" s="1"/>
  <c r="R503" i="137"/>
  <c r="R502" i="137"/>
  <c r="R504" i="137"/>
  <c r="Q504" i="137"/>
  <c r="T503" i="137"/>
  <c r="T502" i="137"/>
  <c r="P492" i="137"/>
  <c r="Q492" i="137" s="1"/>
  <c r="T504" i="137"/>
  <c r="P498" i="137"/>
  <c r="Q498" i="137" s="1"/>
  <c r="P496" i="137"/>
  <c r="Q496" i="137" s="1"/>
  <c r="P501" i="137"/>
  <c r="Q501" i="137" s="1"/>
  <c r="P494" i="137"/>
  <c r="Q494" i="137" s="1"/>
  <c r="P482" i="137"/>
  <c r="Q482" i="137" s="1"/>
  <c r="O486" i="137"/>
  <c r="O485" i="137"/>
  <c r="O487" i="137"/>
  <c r="P478" i="137"/>
  <c r="Q478" i="137" s="1"/>
  <c r="R486" i="137"/>
  <c r="R485" i="137"/>
  <c r="R487" i="137"/>
  <c r="Q487" i="137"/>
  <c r="P483" i="137"/>
  <c r="Q483" i="137" s="1"/>
  <c r="T486" i="137"/>
  <c r="T485" i="137"/>
  <c r="P475" i="137"/>
  <c r="Q475" i="137" s="1"/>
  <c r="T487" i="137"/>
  <c r="P481" i="137"/>
  <c r="Q481" i="137" s="1"/>
  <c r="P479" i="137"/>
  <c r="Q479" i="137" s="1"/>
  <c r="P477" i="137"/>
  <c r="Q477" i="137" s="1"/>
  <c r="P465" i="137"/>
  <c r="Q465" i="137" s="1"/>
  <c r="R469" i="137"/>
  <c r="R468" i="137"/>
  <c r="O470" i="137"/>
  <c r="P461" i="137"/>
  <c r="Q461" i="137" s="1"/>
  <c r="T469" i="137"/>
  <c r="T468" i="137"/>
  <c r="P458" i="137"/>
  <c r="Q458" i="137" s="1"/>
  <c r="R470" i="137"/>
  <c r="P459" i="137"/>
  <c r="Q459" i="137" s="1"/>
  <c r="P466" i="137"/>
  <c r="Q466" i="137" s="1"/>
  <c r="T470" i="137"/>
  <c r="P464" i="137"/>
  <c r="Q464" i="137" s="1"/>
  <c r="O469" i="137"/>
  <c r="O468" i="137"/>
  <c r="P467" i="137"/>
  <c r="Q467" i="137" s="1"/>
  <c r="P448" i="137"/>
  <c r="Q448" i="137" s="1"/>
  <c r="O452" i="137"/>
  <c r="O451" i="137"/>
  <c r="O453" i="137"/>
  <c r="P444" i="137"/>
  <c r="Q444" i="137" s="1"/>
  <c r="R452" i="137"/>
  <c r="R451" i="137"/>
  <c r="R453" i="137"/>
  <c r="P442" i="137"/>
  <c r="Q442" i="137" s="1"/>
  <c r="Q451" i="137" s="1"/>
  <c r="P449" i="137"/>
  <c r="Q449" i="137" s="1"/>
  <c r="T452" i="137"/>
  <c r="T451" i="137"/>
  <c r="T453" i="137"/>
  <c r="P447" i="137"/>
  <c r="Q447" i="137" s="1"/>
  <c r="P445" i="137"/>
  <c r="Q445" i="137" s="1"/>
  <c r="Q452" i="137" s="1"/>
  <c r="P450" i="137"/>
  <c r="Q450" i="137" s="1"/>
  <c r="P443" i="137"/>
  <c r="Q443" i="137" s="1"/>
  <c r="T435" i="137"/>
  <c r="T434" i="137"/>
  <c r="O435" i="137"/>
  <c r="O434" i="137"/>
  <c r="P427" i="137"/>
  <c r="Q427" i="137" s="1"/>
  <c r="R436" i="137"/>
  <c r="P430" i="137"/>
  <c r="Q430" i="137" s="1"/>
  <c r="Q435" i="137" s="1"/>
  <c r="O436" i="137"/>
  <c r="P433" i="137"/>
  <c r="Q433" i="137" s="1"/>
  <c r="Q434" i="137" s="1"/>
  <c r="P425" i="137"/>
  <c r="Q425" i="137" s="1"/>
  <c r="T436" i="137"/>
  <c r="R435" i="137"/>
  <c r="R434" i="137"/>
  <c r="L405" i="137"/>
  <c r="P405" i="137" s="1"/>
  <c r="Q405" i="137" s="1"/>
  <c r="K416" i="137"/>
  <c r="K415" i="137"/>
  <c r="S405" i="137"/>
  <c r="T405" i="137" s="1"/>
  <c r="R405" i="137"/>
  <c r="N405" i="137"/>
  <c r="O405" i="137" s="1"/>
  <c r="P408" i="137"/>
  <c r="Q408" i="137" s="1"/>
  <c r="O417" i="137"/>
  <c r="P413" i="137"/>
  <c r="Q413" i="137" s="1"/>
  <c r="R417" i="137"/>
  <c r="P406" i="137"/>
  <c r="Q406" i="137" s="1"/>
  <c r="P409" i="137"/>
  <c r="Q409" i="137" s="1"/>
  <c r="T417" i="137"/>
  <c r="P411" i="137"/>
  <c r="Q411" i="137" s="1"/>
  <c r="P412" i="137"/>
  <c r="Q412" i="137" s="1"/>
  <c r="P414" i="137"/>
  <c r="Q414" i="137" s="1"/>
  <c r="P407" i="137"/>
  <c r="Q407" i="137" s="1"/>
  <c r="P395" i="137"/>
  <c r="Q395" i="137" s="1"/>
  <c r="Q400" i="137" s="1"/>
  <c r="O399" i="137"/>
  <c r="O398" i="137"/>
  <c r="O400" i="137"/>
  <c r="R399" i="137"/>
  <c r="R398" i="137"/>
  <c r="R400" i="137"/>
  <c r="P396" i="137"/>
  <c r="Q396" i="137" s="1"/>
  <c r="T399" i="137"/>
  <c r="T398" i="137"/>
  <c r="Q398" i="137"/>
  <c r="T400" i="137"/>
  <c r="P394" i="137"/>
  <c r="Q394" i="137" s="1"/>
  <c r="P392" i="137"/>
  <c r="Q392" i="137" s="1"/>
  <c r="P397" i="137"/>
  <c r="Q397" i="137" s="1"/>
  <c r="P390" i="137"/>
  <c r="Q390" i="137" s="1"/>
  <c r="Q399" i="137" s="1"/>
  <c r="P378" i="137"/>
  <c r="Q378" i="137" s="1"/>
  <c r="O382" i="137"/>
  <c r="O381" i="137"/>
  <c r="O383" i="137"/>
  <c r="P374" i="137"/>
  <c r="Q374" i="137" s="1"/>
  <c r="Q383" i="137" s="1"/>
  <c r="R382" i="137"/>
  <c r="R381" i="137"/>
  <c r="R383" i="137"/>
  <c r="P379" i="137"/>
  <c r="Q379" i="137" s="1"/>
  <c r="T382" i="137"/>
  <c r="T381" i="137"/>
  <c r="T383" i="137"/>
  <c r="P377" i="137"/>
  <c r="Q377" i="137" s="1"/>
  <c r="P375" i="137"/>
  <c r="Q375" i="137" s="1"/>
  <c r="Q382" i="137" s="1"/>
  <c r="P380" i="137"/>
  <c r="Q380" i="137" s="1"/>
  <c r="Q381" i="137" s="1"/>
  <c r="P373" i="137"/>
  <c r="Q373" i="137" s="1"/>
  <c r="P363" i="137"/>
  <c r="Q363" i="137" s="1"/>
  <c r="O367" i="137"/>
  <c r="O366" i="137"/>
  <c r="O368" i="137"/>
  <c r="P359" i="137"/>
  <c r="Q359" i="137" s="1"/>
  <c r="R367" i="137"/>
  <c r="R366" i="137"/>
  <c r="R368" i="137"/>
  <c r="Q368" i="137"/>
  <c r="P364" i="137"/>
  <c r="Q364" i="137" s="1"/>
  <c r="T366" i="137"/>
  <c r="P356" i="137"/>
  <c r="Q356" i="137" s="1"/>
  <c r="T368" i="137"/>
  <c r="P362" i="137"/>
  <c r="Q362" i="137" s="1"/>
  <c r="P360" i="137"/>
  <c r="Q360" i="137" s="1"/>
  <c r="P358" i="137"/>
  <c r="Q358" i="137" s="1"/>
  <c r="R350" i="137"/>
  <c r="R349" i="137"/>
  <c r="P347" i="137"/>
  <c r="Q347" i="137" s="1"/>
  <c r="P342" i="137"/>
  <c r="Q342" i="137" s="1"/>
  <c r="T350" i="137"/>
  <c r="T349" i="137"/>
  <c r="O350" i="137"/>
  <c r="O349" i="137"/>
  <c r="P341" i="137"/>
  <c r="Q341" i="137" s="1"/>
  <c r="Q350" i="137" s="1"/>
  <c r="R351" i="137"/>
  <c r="P345" i="137"/>
  <c r="Q345" i="137" s="1"/>
  <c r="P340" i="137"/>
  <c r="Q340" i="137" s="1"/>
  <c r="Q351" i="137" s="1"/>
  <c r="O351" i="137"/>
  <c r="P330" i="137"/>
  <c r="Q330" i="137" s="1"/>
  <c r="O334" i="137"/>
  <c r="O333" i="137"/>
  <c r="O335" i="137"/>
  <c r="P326" i="137"/>
  <c r="Q326" i="137" s="1"/>
  <c r="Q335" i="137" s="1"/>
  <c r="R334" i="137"/>
  <c r="R333" i="137"/>
  <c r="R335" i="137"/>
  <c r="T334" i="137"/>
  <c r="T333" i="137"/>
  <c r="P323" i="137"/>
  <c r="Q323" i="137" s="1"/>
  <c r="T335" i="137"/>
  <c r="P329" i="137"/>
  <c r="Q329" i="137" s="1"/>
  <c r="P327" i="137"/>
  <c r="Q327" i="137" s="1"/>
  <c r="P325" i="137"/>
  <c r="Q325" i="137" s="1"/>
  <c r="P313" i="137"/>
  <c r="Q313" i="137" s="1"/>
  <c r="O317" i="137"/>
  <c r="O316" i="137"/>
  <c r="O318" i="137"/>
  <c r="P309" i="137"/>
  <c r="Q309" i="137" s="1"/>
  <c r="R317" i="137"/>
  <c r="R316" i="137"/>
  <c r="R318" i="137"/>
  <c r="P314" i="137"/>
  <c r="Q314" i="137" s="1"/>
  <c r="T317" i="137"/>
  <c r="T316" i="137"/>
  <c r="P306" i="137"/>
  <c r="Q306" i="137" s="1"/>
  <c r="T318" i="137"/>
  <c r="P312" i="137"/>
  <c r="Q312" i="137" s="1"/>
  <c r="P310" i="137"/>
  <c r="Q310" i="137" s="1"/>
  <c r="P315" i="137"/>
  <c r="Q315" i="137" s="1"/>
  <c r="Q318" i="137" s="1"/>
  <c r="P308" i="137"/>
  <c r="Q308" i="137" s="1"/>
  <c r="T302" i="137"/>
  <c r="R301" i="137"/>
  <c r="R300" i="137"/>
  <c r="P293" i="137"/>
  <c r="Q293" i="137" s="1"/>
  <c r="T301" i="137"/>
  <c r="T300" i="137"/>
  <c r="O301" i="137"/>
  <c r="O300" i="137"/>
  <c r="P297" i="137"/>
  <c r="Q297" i="137" s="1"/>
  <c r="Q300" i="137" s="1"/>
  <c r="R302" i="137"/>
  <c r="P296" i="137"/>
  <c r="Q296" i="137" s="1"/>
  <c r="P291" i="137"/>
  <c r="Q291" i="137" s="1"/>
  <c r="O302" i="137"/>
  <c r="Q301" i="137"/>
  <c r="O284" i="137"/>
  <c r="O283" i="137"/>
  <c r="O285" i="137"/>
  <c r="P276" i="137"/>
  <c r="Q276" i="137" s="1"/>
  <c r="R284" i="137"/>
  <c r="R283" i="137"/>
  <c r="R285" i="137"/>
  <c r="P281" i="137"/>
  <c r="Q281" i="137" s="1"/>
  <c r="T284" i="137"/>
  <c r="T283" i="137"/>
  <c r="P273" i="137"/>
  <c r="Q273" i="137" s="1"/>
  <c r="T285" i="137"/>
  <c r="P277" i="137"/>
  <c r="Q277" i="137" s="1"/>
  <c r="P282" i="137"/>
  <c r="Q282" i="137" s="1"/>
  <c r="Q285" i="137" s="1"/>
  <c r="P275" i="137"/>
  <c r="Q275" i="137" s="1"/>
  <c r="O270" i="137"/>
  <c r="O269" i="137"/>
  <c r="O271" i="137"/>
  <c r="P262" i="137"/>
  <c r="Q262" i="137" s="1"/>
  <c r="R270" i="137"/>
  <c r="R269" i="137"/>
  <c r="R271" i="137"/>
  <c r="P260" i="137"/>
  <c r="Q260" i="137" s="1"/>
  <c r="T270" i="137"/>
  <c r="T269" i="137"/>
  <c r="Q270" i="137"/>
  <c r="T271" i="137"/>
  <c r="P265" i="137"/>
  <c r="Q265" i="137" s="1"/>
  <c r="P268" i="137"/>
  <c r="Q268" i="137" s="1"/>
  <c r="P261" i="137"/>
  <c r="Q261" i="137" s="1"/>
  <c r="Q269" i="137" s="1"/>
  <c r="T257" i="137"/>
  <c r="R256" i="137"/>
  <c r="R255" i="137"/>
  <c r="P248" i="137"/>
  <c r="Q248" i="137" s="1"/>
  <c r="T256" i="137"/>
  <c r="T255" i="137"/>
  <c r="O256" i="137"/>
  <c r="O255" i="137"/>
  <c r="P252" i="137"/>
  <c r="Q252" i="137" s="1"/>
  <c r="P247" i="137"/>
  <c r="Q247" i="137" s="1"/>
  <c r="R257" i="137"/>
  <c r="P251" i="137"/>
  <c r="Q251" i="137" s="1"/>
  <c r="P246" i="137"/>
  <c r="Q246" i="137" s="1"/>
  <c r="Q257" i="137" s="1"/>
  <c r="O257" i="137"/>
  <c r="Q256" i="137"/>
  <c r="T243" i="137"/>
  <c r="R242" i="137"/>
  <c r="R241" i="137"/>
  <c r="P234" i="137"/>
  <c r="Q234" i="137" s="1"/>
  <c r="T242" i="137"/>
  <c r="T241" i="137"/>
  <c r="O242" i="137"/>
  <c r="O241" i="137"/>
  <c r="P233" i="137"/>
  <c r="Q233" i="137" s="1"/>
  <c r="Q242" i="137" s="1"/>
  <c r="R243" i="137"/>
  <c r="P237" i="137"/>
  <c r="Q237" i="137" s="1"/>
  <c r="P232" i="137"/>
  <c r="Q232" i="137" s="1"/>
  <c r="Q243" i="137" s="1"/>
  <c r="O243" i="137"/>
  <c r="P224" i="137"/>
  <c r="Q224" i="137" s="1"/>
  <c r="O228" i="137"/>
  <c r="O227" i="137"/>
  <c r="O229" i="137"/>
  <c r="P220" i="137"/>
  <c r="Q220" i="137" s="1"/>
  <c r="R228" i="137"/>
  <c r="R227" i="137"/>
  <c r="R229" i="137"/>
  <c r="Q229" i="137"/>
  <c r="P225" i="137"/>
  <c r="Q225" i="137" s="1"/>
  <c r="T228" i="137"/>
  <c r="T227" i="137"/>
  <c r="T229" i="137"/>
  <c r="P223" i="137"/>
  <c r="Q223" i="137" s="1"/>
  <c r="P221" i="137"/>
  <c r="Q221" i="137" s="1"/>
  <c r="P226" i="137"/>
  <c r="Q226" i="137" s="1"/>
  <c r="P219" i="137"/>
  <c r="Q219" i="137" s="1"/>
  <c r="Q228" i="137" s="1"/>
  <c r="T214" i="137"/>
  <c r="T213" i="137"/>
  <c r="O214" i="137"/>
  <c r="O213" i="137"/>
  <c r="R215" i="137"/>
  <c r="P209" i="137"/>
  <c r="Q209" i="137" s="1"/>
  <c r="O215" i="137"/>
  <c r="P212" i="137"/>
  <c r="Q212" i="137" s="1"/>
  <c r="P204" i="137"/>
  <c r="Q204" i="137" s="1"/>
  <c r="Q215" i="137" s="1"/>
  <c r="T215" i="137"/>
  <c r="R214" i="137"/>
  <c r="R213" i="137"/>
  <c r="P211" i="137"/>
  <c r="Q211" i="137" s="1"/>
  <c r="Q214" i="137" s="1"/>
  <c r="T201" i="137"/>
  <c r="R200" i="137"/>
  <c r="R199" i="137"/>
  <c r="P197" i="137"/>
  <c r="Q197" i="137" s="1"/>
  <c r="Q199" i="137" s="1"/>
  <c r="P192" i="137"/>
  <c r="Q192" i="137" s="1"/>
  <c r="T200" i="137"/>
  <c r="T199" i="137"/>
  <c r="O200" i="137"/>
  <c r="O199" i="137"/>
  <c r="P196" i="137"/>
  <c r="Q196" i="137" s="1"/>
  <c r="P191" i="137"/>
  <c r="Q191" i="137" s="1"/>
  <c r="R201" i="137"/>
  <c r="P195" i="137"/>
  <c r="Q195" i="137" s="1"/>
  <c r="P190" i="137"/>
  <c r="Q190" i="137" s="1"/>
  <c r="Q201" i="137" s="1"/>
  <c r="O201" i="137"/>
  <c r="Q187" i="137"/>
  <c r="P182" i="137"/>
  <c r="Q182" i="137" s="1"/>
  <c r="O186" i="137"/>
  <c r="O185" i="137"/>
  <c r="O187" i="137"/>
  <c r="P178" i="137"/>
  <c r="Q178" i="137" s="1"/>
  <c r="R186" i="137"/>
  <c r="R185" i="137"/>
  <c r="R187" i="137"/>
  <c r="P183" i="137"/>
  <c r="Q183" i="137" s="1"/>
  <c r="T186" i="137"/>
  <c r="T185" i="137"/>
  <c r="T187" i="137"/>
  <c r="P181" i="137"/>
  <c r="Q181" i="137" s="1"/>
  <c r="P179" i="137"/>
  <c r="Q179" i="137" s="1"/>
  <c r="P184" i="137"/>
  <c r="Q184" i="137" s="1"/>
  <c r="P177" i="137"/>
  <c r="Q177" i="137" s="1"/>
  <c r="Q186" i="137" s="1"/>
  <c r="P168" i="137"/>
  <c r="Q168" i="137" s="1"/>
  <c r="O172" i="137"/>
  <c r="O171" i="137"/>
  <c r="O173" i="137"/>
  <c r="P164" i="137"/>
  <c r="Q164" i="137" s="1"/>
  <c r="R172" i="137"/>
  <c r="R171" i="137"/>
  <c r="R173" i="137"/>
  <c r="P169" i="137"/>
  <c r="Q169" i="137" s="1"/>
  <c r="T172" i="137"/>
  <c r="T171" i="137"/>
  <c r="P161" i="137"/>
  <c r="Q161" i="137" s="1"/>
  <c r="T173" i="137"/>
  <c r="P167" i="137"/>
  <c r="Q167" i="137" s="1"/>
  <c r="P165" i="137"/>
  <c r="Q165" i="137" s="1"/>
  <c r="P170" i="137"/>
  <c r="Q170" i="137" s="1"/>
  <c r="Q173" i="137" s="1"/>
  <c r="P163" i="137"/>
  <c r="Q163" i="137" s="1"/>
  <c r="P154" i="137"/>
  <c r="Q154" i="137" s="1"/>
  <c r="O158" i="137"/>
  <c r="O157" i="137"/>
  <c r="O159" i="137"/>
  <c r="P150" i="137"/>
  <c r="Q150" i="137" s="1"/>
  <c r="R158" i="137"/>
  <c r="R157" i="137"/>
  <c r="R159" i="137"/>
  <c r="P155" i="137"/>
  <c r="Q155" i="137" s="1"/>
  <c r="T158" i="137"/>
  <c r="T157" i="137"/>
  <c r="P147" i="137"/>
  <c r="Q147" i="137" s="1"/>
  <c r="T159" i="137"/>
  <c r="P153" i="137"/>
  <c r="Q153" i="137" s="1"/>
  <c r="P151" i="137"/>
  <c r="Q151" i="137" s="1"/>
  <c r="P156" i="137"/>
  <c r="Q156" i="137" s="1"/>
  <c r="Q159" i="137" s="1"/>
  <c r="P149" i="137"/>
  <c r="Q149" i="137" s="1"/>
  <c r="T145" i="137"/>
  <c r="R144" i="137"/>
  <c r="R143" i="137"/>
  <c r="P141" i="137"/>
  <c r="Q141" i="137" s="1"/>
  <c r="P136" i="137"/>
  <c r="Q136" i="137" s="1"/>
  <c r="T144" i="137"/>
  <c r="T143" i="137"/>
  <c r="O144" i="137"/>
  <c r="O143" i="137"/>
  <c r="P135" i="137"/>
  <c r="Q135" i="137" s="1"/>
  <c r="R145" i="137"/>
  <c r="P134" i="137"/>
  <c r="Q134" i="137" s="1"/>
  <c r="O145" i="137"/>
  <c r="Q144" i="137"/>
  <c r="T130" i="137"/>
  <c r="R129" i="137"/>
  <c r="R128" i="137"/>
  <c r="P126" i="137"/>
  <c r="Q126" i="137" s="1"/>
  <c r="P121" i="137"/>
  <c r="Q121" i="137" s="1"/>
  <c r="T129" i="137"/>
  <c r="T128" i="137"/>
  <c r="O129" i="137"/>
  <c r="O128" i="137"/>
  <c r="P120" i="137"/>
  <c r="Q120" i="137" s="1"/>
  <c r="Q129" i="137" s="1"/>
  <c r="R130" i="137"/>
  <c r="P124" i="137"/>
  <c r="Q124" i="137" s="1"/>
  <c r="P119" i="137"/>
  <c r="Q119" i="137" s="1"/>
  <c r="Q130" i="137" s="1"/>
  <c r="O130" i="137"/>
  <c r="O115" i="137"/>
  <c r="O114" i="137"/>
  <c r="O116" i="137"/>
  <c r="P107" i="137"/>
  <c r="Q107" i="137" s="1"/>
  <c r="R115" i="137"/>
  <c r="R114" i="137"/>
  <c r="R116" i="137"/>
  <c r="P105" i="137"/>
  <c r="Q105" i="137" s="1"/>
  <c r="Q116" i="137" s="1"/>
  <c r="T115" i="137"/>
  <c r="T114" i="137"/>
  <c r="T116" i="137"/>
  <c r="P110" i="137"/>
  <c r="Q110" i="137" s="1"/>
  <c r="P108" i="137"/>
  <c r="Q108" i="137" s="1"/>
  <c r="P113" i="137"/>
  <c r="Q113" i="137" s="1"/>
  <c r="P106" i="137"/>
  <c r="Q106" i="137" s="1"/>
  <c r="Q115" i="137" s="1"/>
  <c r="O101" i="137"/>
  <c r="O100" i="137"/>
  <c r="O102" i="137"/>
  <c r="P93" i="137"/>
  <c r="Q93" i="137" s="1"/>
  <c r="R101" i="137"/>
  <c r="R100" i="137"/>
  <c r="Q101" i="137"/>
  <c r="Q100" i="137"/>
  <c r="T100" i="137"/>
  <c r="T101" i="137"/>
  <c r="Q102" i="137"/>
  <c r="T102" i="137"/>
  <c r="O86" i="137"/>
  <c r="O85" i="137"/>
  <c r="O87" i="137"/>
  <c r="P78" i="137"/>
  <c r="Q78" i="137" s="1"/>
  <c r="R86" i="137"/>
  <c r="R85" i="137"/>
  <c r="R87" i="137"/>
  <c r="T86" i="137"/>
  <c r="T85" i="137"/>
  <c r="P75" i="137"/>
  <c r="Q75" i="137" s="1"/>
  <c r="T87" i="137"/>
  <c r="P81" i="137"/>
  <c r="Q81" i="137" s="1"/>
  <c r="P79" i="137"/>
  <c r="Q79" i="137" s="1"/>
  <c r="P84" i="137"/>
  <c r="Q84" i="137" s="1"/>
  <c r="Q87" i="137" s="1"/>
  <c r="P77" i="137"/>
  <c r="Q77" i="137" s="1"/>
  <c r="Q73" i="137"/>
  <c r="T73" i="137"/>
  <c r="R72" i="137"/>
  <c r="R71" i="137"/>
  <c r="P69" i="137"/>
  <c r="Q69" i="137" s="1"/>
  <c r="P64" i="137"/>
  <c r="Q64" i="137" s="1"/>
  <c r="T72" i="137"/>
  <c r="T71" i="137"/>
  <c r="O72" i="137"/>
  <c r="O71" i="137"/>
  <c r="P63" i="137"/>
  <c r="Q63" i="137" s="1"/>
  <c r="R73" i="137"/>
  <c r="O73" i="137"/>
  <c r="P65" i="137"/>
  <c r="Q65" i="137" s="1"/>
  <c r="P61" i="137"/>
  <c r="Q61" i="137" s="1"/>
  <c r="T59" i="137"/>
  <c r="R58" i="137"/>
  <c r="R57" i="137"/>
  <c r="P50" i="137"/>
  <c r="Q50" i="137" s="1"/>
  <c r="T58" i="137"/>
  <c r="T57" i="137"/>
  <c r="O58" i="137"/>
  <c r="O57" i="137"/>
  <c r="P49" i="137"/>
  <c r="Q49" i="137" s="1"/>
  <c r="Q57" i="137" s="1"/>
  <c r="R59" i="137"/>
  <c r="P53" i="137"/>
  <c r="Q53" i="137" s="1"/>
  <c r="P48" i="137"/>
  <c r="Q48" i="137" s="1"/>
  <c r="Q59" i="137" s="1"/>
  <c r="O59" i="137"/>
  <c r="P51" i="137"/>
  <c r="Q51" i="137" s="1"/>
  <c r="Q58" i="137"/>
  <c r="O44" i="137"/>
  <c r="O43" i="137"/>
  <c r="O45" i="137"/>
  <c r="P36" i="137"/>
  <c r="Q36" i="137" s="1"/>
  <c r="R44" i="137"/>
  <c r="R43" i="137"/>
  <c r="R45" i="137"/>
  <c r="P41" i="137"/>
  <c r="Q41" i="137" s="1"/>
  <c r="T44" i="137"/>
  <c r="T43" i="137"/>
  <c r="T45" i="137"/>
  <c r="P39" i="137"/>
  <c r="Q39" i="137" s="1"/>
  <c r="Q44" i="137" s="1"/>
  <c r="P37" i="137"/>
  <c r="Q37" i="137" s="1"/>
  <c r="P42" i="137"/>
  <c r="Q42" i="137" s="1"/>
  <c r="Q45" i="137" s="1"/>
  <c r="P35" i="137"/>
  <c r="Q35" i="137" s="1"/>
  <c r="Q43" i="137" s="1"/>
  <c r="T29" i="137"/>
  <c r="T28" i="137"/>
  <c r="O29" i="137"/>
  <c r="O28" i="137"/>
  <c r="P25" i="137"/>
  <c r="Q25" i="137" s="1"/>
  <c r="Q28" i="137" s="1"/>
  <c r="P21" i="137"/>
  <c r="Q21" i="137" s="1"/>
  <c r="R30" i="137"/>
  <c r="P24" i="137"/>
  <c r="Q24" i="137" s="1"/>
  <c r="O30" i="137"/>
  <c r="P19" i="137"/>
  <c r="Q19" i="137" s="1"/>
  <c r="T30" i="137"/>
  <c r="R29" i="137"/>
  <c r="R28" i="137"/>
  <c r="Q29" i="137"/>
  <c r="S4" i="137"/>
  <c r="T4" i="137" s="1"/>
  <c r="R4" i="137"/>
  <c r="O5" i="137"/>
  <c r="S12" i="137"/>
  <c r="T12" i="137" s="1"/>
  <c r="R12" i="137"/>
  <c r="R6" i="137"/>
  <c r="S6" i="137"/>
  <c r="T6" i="137" s="1"/>
  <c r="K15" i="137"/>
  <c r="R10" i="137"/>
  <c r="S10" i="137"/>
  <c r="T10" i="137" s="1"/>
  <c r="O9" i="137"/>
  <c r="S3" i="137"/>
  <c r="T3" i="137" s="1"/>
  <c r="R3" i="137"/>
  <c r="L8" i="137"/>
  <c r="S8" i="137"/>
  <c r="T8" i="137" s="1"/>
  <c r="R8" i="137"/>
  <c r="R11" i="137"/>
  <c r="S11" i="137"/>
  <c r="T11" i="137" s="1"/>
  <c r="S9" i="137"/>
  <c r="T9" i="137" s="1"/>
  <c r="R9" i="137"/>
  <c r="L3" i="137"/>
  <c r="N3" i="137"/>
  <c r="P12" i="137"/>
  <c r="N4" i="137"/>
  <c r="L4" i="137"/>
  <c r="Q6" i="137"/>
  <c r="K14" i="137"/>
  <c r="K13" i="137"/>
  <c r="Q10" i="137"/>
  <c r="Q11" i="137"/>
  <c r="Q12" i="137"/>
  <c r="G3" i="130"/>
  <c r="E16" i="130"/>
  <c r="D17" i="130"/>
  <c r="E17" i="130"/>
  <c r="G21" i="130"/>
  <c r="F57" i="130"/>
  <c r="F56" i="130"/>
  <c r="F55" i="130"/>
  <c r="F54" i="130"/>
  <c r="F53" i="130"/>
  <c r="F52" i="130"/>
  <c r="AD51" i="130"/>
  <c r="AC51" i="130"/>
  <c r="AB51" i="130"/>
  <c r="AA51" i="130"/>
  <c r="Z51" i="130"/>
  <c r="Y51" i="130"/>
  <c r="X51" i="130"/>
  <c r="W51" i="130"/>
  <c r="V51" i="130"/>
  <c r="U51" i="130"/>
  <c r="T51" i="130"/>
  <c r="S51" i="130"/>
  <c r="R51" i="130"/>
  <c r="Q51" i="130"/>
  <c r="P51" i="130"/>
  <c r="F51" i="130"/>
  <c r="E51" i="130"/>
  <c r="D51" i="130"/>
  <c r="E52" i="130" s="1"/>
  <c r="AD50" i="130"/>
  <c r="AD52" i="130" s="1"/>
  <c r="AC50" i="130"/>
  <c r="AC52" i="130" s="1"/>
  <c r="AB50" i="130"/>
  <c r="AB52" i="130" s="1"/>
  <c r="AA50" i="130"/>
  <c r="AA52" i="130" s="1"/>
  <c r="Z50" i="130"/>
  <c r="Z52" i="130" s="1"/>
  <c r="Y50" i="130"/>
  <c r="Y52" i="130" s="1"/>
  <c r="X50" i="130"/>
  <c r="X52" i="130" s="1"/>
  <c r="W50" i="130"/>
  <c r="W52" i="130" s="1"/>
  <c r="V50" i="130"/>
  <c r="V52" i="130" s="1"/>
  <c r="U50" i="130"/>
  <c r="U52" i="130" s="1"/>
  <c r="T50" i="130"/>
  <c r="T52" i="130" s="1"/>
  <c r="S50" i="130"/>
  <c r="S52" i="130" s="1"/>
  <c r="R50" i="130"/>
  <c r="R53" i="130" s="1"/>
  <c r="Q50" i="130"/>
  <c r="Q53" i="130" s="1"/>
  <c r="P50" i="130"/>
  <c r="P53" i="130" s="1"/>
  <c r="F50" i="130"/>
  <c r="E50" i="130"/>
  <c r="E53" i="130" s="1"/>
  <c r="D50" i="130"/>
  <c r="D53" i="130" s="1"/>
  <c r="O48" i="130"/>
  <c r="N48" i="130"/>
  <c r="M48" i="130"/>
  <c r="L48" i="130"/>
  <c r="K48" i="130"/>
  <c r="J48" i="130"/>
  <c r="I48" i="130"/>
  <c r="H48" i="130"/>
  <c r="G48" i="130"/>
  <c r="O47" i="130"/>
  <c r="N47" i="130"/>
  <c r="M47" i="130"/>
  <c r="L47" i="130"/>
  <c r="K47" i="130"/>
  <c r="J47" i="130"/>
  <c r="I47" i="130"/>
  <c r="H47" i="130"/>
  <c r="G47" i="130"/>
  <c r="O46" i="130"/>
  <c r="N46" i="130"/>
  <c r="M46" i="130"/>
  <c r="L46" i="130"/>
  <c r="K46" i="130"/>
  <c r="J46" i="130"/>
  <c r="I46" i="130"/>
  <c r="H46" i="130"/>
  <c r="G46" i="130"/>
  <c r="O45" i="130"/>
  <c r="N45" i="130"/>
  <c r="M45" i="130"/>
  <c r="L45" i="130"/>
  <c r="K45" i="130"/>
  <c r="J45" i="130"/>
  <c r="I45" i="130"/>
  <c r="H45" i="130"/>
  <c r="G45" i="130"/>
  <c r="O44" i="130"/>
  <c r="N44" i="130"/>
  <c r="M44" i="130"/>
  <c r="L44" i="130"/>
  <c r="L53" i="130" s="1"/>
  <c r="K44" i="130"/>
  <c r="J44" i="130"/>
  <c r="I44" i="130"/>
  <c r="H44" i="130"/>
  <c r="G44" i="130"/>
  <c r="O43" i="130"/>
  <c r="N43" i="130"/>
  <c r="M43" i="130"/>
  <c r="L43" i="130"/>
  <c r="K43" i="130"/>
  <c r="J43" i="130"/>
  <c r="I43" i="130"/>
  <c r="H43" i="130"/>
  <c r="G43" i="130"/>
  <c r="O42" i="130"/>
  <c r="N42" i="130"/>
  <c r="M42" i="130"/>
  <c r="L42" i="130"/>
  <c r="K42" i="130"/>
  <c r="J42" i="130"/>
  <c r="I42" i="130"/>
  <c r="I57" i="130" s="1"/>
  <c r="H42" i="130"/>
  <c r="G42" i="130"/>
  <c r="O41" i="130"/>
  <c r="N41" i="130"/>
  <c r="M41" i="130"/>
  <c r="M56" i="130" s="1"/>
  <c r="L41" i="130"/>
  <c r="K41" i="130"/>
  <c r="J41" i="130"/>
  <c r="I41" i="130"/>
  <c r="H41" i="130"/>
  <c r="G41" i="130"/>
  <c r="O40" i="130"/>
  <c r="N40" i="130"/>
  <c r="M40" i="130"/>
  <c r="M55" i="130" s="1"/>
  <c r="L40" i="130"/>
  <c r="L51" i="130" s="1"/>
  <c r="K40" i="130"/>
  <c r="K51" i="130" s="1"/>
  <c r="J40" i="130"/>
  <c r="J51" i="130" s="1"/>
  <c r="I40" i="130"/>
  <c r="I51" i="130" s="1"/>
  <c r="H40" i="130"/>
  <c r="G40" i="130"/>
  <c r="O39" i="130"/>
  <c r="N39" i="130"/>
  <c r="N49" i="130" s="1"/>
  <c r="M39" i="130"/>
  <c r="M49" i="130" s="1"/>
  <c r="L39" i="130"/>
  <c r="L49" i="130" s="1"/>
  <c r="K39" i="130"/>
  <c r="K50" i="130" s="1"/>
  <c r="J39" i="130"/>
  <c r="J49" i="130" s="1"/>
  <c r="I39" i="130"/>
  <c r="I54" i="130" s="1"/>
  <c r="H39" i="130"/>
  <c r="H49" i="130" s="1"/>
  <c r="G39" i="130"/>
  <c r="G53" i="130" s="1"/>
  <c r="F21" i="130"/>
  <c r="F20" i="130"/>
  <c r="F19" i="130"/>
  <c r="F18" i="130"/>
  <c r="F17" i="130"/>
  <c r="F16" i="130"/>
  <c r="AD15" i="130"/>
  <c r="AC15" i="130"/>
  <c r="AB15" i="130"/>
  <c r="AA15" i="130"/>
  <c r="Z15" i="130"/>
  <c r="Y15" i="130"/>
  <c r="X15" i="130"/>
  <c r="W15" i="130"/>
  <c r="V15" i="130"/>
  <c r="U15" i="130"/>
  <c r="T15" i="130"/>
  <c r="S15" i="130"/>
  <c r="R15" i="130"/>
  <c r="Q15" i="130"/>
  <c r="P15" i="130"/>
  <c r="F15" i="130"/>
  <c r="E15" i="130"/>
  <c r="D15" i="130"/>
  <c r="AD14" i="130"/>
  <c r="AD16" i="130" s="1"/>
  <c r="AC14" i="130"/>
  <c r="AC16" i="130" s="1"/>
  <c r="AB14" i="130"/>
  <c r="AB16" i="130" s="1"/>
  <c r="AA14" i="130"/>
  <c r="AA16" i="130" s="1"/>
  <c r="Z14" i="130"/>
  <c r="Z16" i="130" s="1"/>
  <c r="Y14" i="130"/>
  <c r="Y16" i="130" s="1"/>
  <c r="X14" i="130"/>
  <c r="X16" i="130" s="1"/>
  <c r="W14" i="130"/>
  <c r="W16" i="130" s="1"/>
  <c r="V14" i="130"/>
  <c r="V16" i="130" s="1"/>
  <c r="U14" i="130"/>
  <c r="U16" i="130" s="1"/>
  <c r="T14" i="130"/>
  <c r="T16" i="130" s="1"/>
  <c r="S14" i="130"/>
  <c r="S16" i="130" s="1"/>
  <c r="R14" i="130"/>
  <c r="R17" i="130" s="1"/>
  <c r="Q14" i="130"/>
  <c r="Q17" i="130" s="1"/>
  <c r="P14" i="130"/>
  <c r="P17" i="130" s="1"/>
  <c r="F14" i="130"/>
  <c r="F22" i="130" s="1"/>
  <c r="E14" i="130"/>
  <c r="D14" i="130"/>
  <c r="O12" i="130"/>
  <c r="N12" i="130"/>
  <c r="M12" i="130"/>
  <c r="L12" i="130"/>
  <c r="K12" i="130"/>
  <c r="J12" i="130"/>
  <c r="I12" i="130"/>
  <c r="H12" i="130"/>
  <c r="G12" i="130"/>
  <c r="O11" i="130"/>
  <c r="N11" i="130"/>
  <c r="M11" i="130"/>
  <c r="L11" i="130"/>
  <c r="K11" i="130"/>
  <c r="J11" i="130"/>
  <c r="I11" i="130"/>
  <c r="H11" i="130"/>
  <c r="G11" i="130"/>
  <c r="O10" i="130"/>
  <c r="N10" i="130"/>
  <c r="M10" i="130"/>
  <c r="L10" i="130"/>
  <c r="K10" i="130"/>
  <c r="J10" i="130"/>
  <c r="I10" i="130"/>
  <c r="H10" i="130"/>
  <c r="G10" i="130"/>
  <c r="O9" i="130"/>
  <c r="N9" i="130"/>
  <c r="M9" i="130"/>
  <c r="L9" i="130"/>
  <c r="K9" i="130"/>
  <c r="J9" i="130"/>
  <c r="I9" i="130"/>
  <c r="H9" i="130"/>
  <c r="G9" i="130"/>
  <c r="O8" i="130"/>
  <c r="N8" i="130"/>
  <c r="M8" i="130"/>
  <c r="L8" i="130"/>
  <c r="L17" i="130" s="1"/>
  <c r="K8" i="130"/>
  <c r="J8" i="130"/>
  <c r="I8" i="130"/>
  <c r="H8" i="130"/>
  <c r="G8" i="130"/>
  <c r="O7" i="130"/>
  <c r="N7" i="130"/>
  <c r="M7" i="130"/>
  <c r="L7" i="130"/>
  <c r="K7" i="130"/>
  <c r="J7" i="130"/>
  <c r="I7" i="130"/>
  <c r="H7" i="130"/>
  <c r="G7" i="130"/>
  <c r="O6" i="130"/>
  <c r="N6" i="130"/>
  <c r="M6" i="130"/>
  <c r="L6" i="130"/>
  <c r="K6" i="130"/>
  <c r="J6" i="130"/>
  <c r="I6" i="130"/>
  <c r="I21" i="130" s="1"/>
  <c r="H6" i="130"/>
  <c r="G6" i="130"/>
  <c r="O5" i="130"/>
  <c r="N5" i="130"/>
  <c r="M5" i="130"/>
  <c r="M20" i="130" s="1"/>
  <c r="L5" i="130"/>
  <c r="K5" i="130"/>
  <c r="J5" i="130"/>
  <c r="I5" i="130"/>
  <c r="H5" i="130"/>
  <c r="G5" i="130"/>
  <c r="O4" i="130"/>
  <c r="N4" i="130"/>
  <c r="M4" i="130"/>
  <c r="M19" i="130" s="1"/>
  <c r="L4" i="130"/>
  <c r="L15" i="130" s="1"/>
  <c r="K4" i="130"/>
  <c r="K15" i="130" s="1"/>
  <c r="J4" i="130"/>
  <c r="J15" i="130" s="1"/>
  <c r="I4" i="130"/>
  <c r="I15" i="130" s="1"/>
  <c r="H4" i="130"/>
  <c r="G4" i="130"/>
  <c r="O3" i="130"/>
  <c r="N3" i="130"/>
  <c r="N14" i="130" s="1"/>
  <c r="M3" i="130"/>
  <c r="M13" i="130" s="1"/>
  <c r="L3" i="130"/>
  <c r="L13" i="130" s="1"/>
  <c r="K3" i="130"/>
  <c r="K13" i="130" s="1"/>
  <c r="J3" i="130"/>
  <c r="J13" i="130" s="1"/>
  <c r="I3" i="130"/>
  <c r="I14" i="130" s="1"/>
  <c r="H3" i="130"/>
  <c r="H13" i="130" s="1"/>
  <c r="G17" i="130"/>
  <c r="G52" i="128"/>
  <c r="G39" i="128"/>
  <c r="H39" i="128"/>
  <c r="I39" i="128"/>
  <c r="J39" i="128"/>
  <c r="K39" i="128"/>
  <c r="L39" i="128"/>
  <c r="M39" i="128"/>
  <c r="N39" i="128"/>
  <c r="O39" i="128"/>
  <c r="G40" i="128"/>
  <c r="H40" i="128"/>
  <c r="I40" i="128"/>
  <c r="J40" i="128"/>
  <c r="K40" i="128"/>
  <c r="L40" i="128"/>
  <c r="M40" i="128"/>
  <c r="N40" i="128"/>
  <c r="O40" i="128"/>
  <c r="G41" i="128"/>
  <c r="H41" i="128"/>
  <c r="I41" i="128"/>
  <c r="J41" i="128"/>
  <c r="K41" i="128"/>
  <c r="L41" i="128"/>
  <c r="M41" i="128"/>
  <c r="N41" i="128"/>
  <c r="O41" i="128"/>
  <c r="G42" i="128"/>
  <c r="H42" i="128"/>
  <c r="I42" i="128"/>
  <c r="J42" i="128"/>
  <c r="K42" i="128"/>
  <c r="L42" i="128"/>
  <c r="M42" i="128"/>
  <c r="N42" i="128"/>
  <c r="O42" i="128"/>
  <c r="G43" i="128"/>
  <c r="H43" i="128"/>
  <c r="I43" i="128"/>
  <c r="J43" i="128"/>
  <c r="K43" i="128"/>
  <c r="L43" i="128"/>
  <c r="M43" i="128"/>
  <c r="N43" i="128"/>
  <c r="O43" i="128"/>
  <c r="G44" i="128"/>
  <c r="H44" i="128"/>
  <c r="I44" i="128"/>
  <c r="J44" i="128"/>
  <c r="K44" i="128"/>
  <c r="L44" i="128"/>
  <c r="M44" i="128"/>
  <c r="N44" i="128"/>
  <c r="O44" i="128"/>
  <c r="G45" i="128"/>
  <c r="H45" i="128"/>
  <c r="I45" i="128"/>
  <c r="J45" i="128"/>
  <c r="K45" i="128"/>
  <c r="L45" i="128"/>
  <c r="M45" i="128"/>
  <c r="N45" i="128"/>
  <c r="O45" i="128"/>
  <c r="G46" i="128"/>
  <c r="H46" i="128"/>
  <c r="I46" i="128"/>
  <c r="J46" i="128"/>
  <c r="K46" i="128"/>
  <c r="L46" i="128"/>
  <c r="M46" i="128"/>
  <c r="N46" i="128"/>
  <c r="O46" i="128"/>
  <c r="G47" i="128"/>
  <c r="H47" i="128"/>
  <c r="I47" i="128"/>
  <c r="J47" i="128"/>
  <c r="K47" i="128"/>
  <c r="L47" i="128"/>
  <c r="M47" i="128"/>
  <c r="N47" i="128"/>
  <c r="O47" i="128"/>
  <c r="G48" i="128"/>
  <c r="G49" i="128" s="1"/>
  <c r="H48" i="128"/>
  <c r="I48" i="128"/>
  <c r="J48" i="128"/>
  <c r="K48" i="128"/>
  <c r="K49" i="128" s="1"/>
  <c r="L48" i="128"/>
  <c r="M48" i="128"/>
  <c r="N48" i="128"/>
  <c r="O48" i="128"/>
  <c r="H49" i="128"/>
  <c r="I49" i="128"/>
  <c r="J49" i="128"/>
  <c r="L49" i="128"/>
  <c r="M49" i="128"/>
  <c r="N49" i="128"/>
  <c r="D50" i="128"/>
  <c r="E50" i="128"/>
  <c r="F50" i="128"/>
  <c r="H50" i="128"/>
  <c r="I50" i="128"/>
  <c r="J50" i="128"/>
  <c r="K50" i="128"/>
  <c r="L50" i="128"/>
  <c r="N50" i="128"/>
  <c r="P50" i="128"/>
  <c r="Q50" i="128"/>
  <c r="R50" i="128"/>
  <c r="S50" i="128"/>
  <c r="T50" i="128"/>
  <c r="U50" i="128"/>
  <c r="V50" i="128"/>
  <c r="W50" i="128"/>
  <c r="X50" i="128"/>
  <c r="Y50" i="128"/>
  <c r="Z50" i="128"/>
  <c r="AA50" i="128"/>
  <c r="AB50" i="128"/>
  <c r="AC50" i="128"/>
  <c r="AD50" i="128"/>
  <c r="D51" i="128"/>
  <c r="E51" i="128"/>
  <c r="F51" i="128"/>
  <c r="H51" i="128"/>
  <c r="I51" i="128"/>
  <c r="J51" i="128"/>
  <c r="K51" i="128"/>
  <c r="L51" i="128"/>
  <c r="P51" i="128"/>
  <c r="Q51" i="128"/>
  <c r="R51" i="128"/>
  <c r="S51" i="128"/>
  <c r="T51" i="128"/>
  <c r="U51" i="128"/>
  <c r="V51" i="128"/>
  <c r="W51" i="128"/>
  <c r="X51" i="128"/>
  <c r="Y51" i="128"/>
  <c r="Z51" i="128"/>
  <c r="AA51" i="128"/>
  <c r="AB51" i="128"/>
  <c r="AC51" i="128"/>
  <c r="AD51" i="128"/>
  <c r="E52" i="128"/>
  <c r="F52" i="128"/>
  <c r="I52" i="128"/>
  <c r="J52" i="128"/>
  <c r="K52" i="128"/>
  <c r="L52" i="128"/>
  <c r="S52" i="128"/>
  <c r="T52" i="128"/>
  <c r="U52" i="128"/>
  <c r="V52" i="128"/>
  <c r="W52" i="128"/>
  <c r="X52" i="128"/>
  <c r="Y52" i="128"/>
  <c r="Z52" i="128"/>
  <c r="AA52" i="128"/>
  <c r="AB52" i="128"/>
  <c r="AC52" i="128"/>
  <c r="AD52" i="128"/>
  <c r="D53" i="128"/>
  <c r="E53" i="128"/>
  <c r="F53" i="128"/>
  <c r="G53" i="128"/>
  <c r="D52" i="128" s="1"/>
  <c r="L53" i="128"/>
  <c r="P53" i="128"/>
  <c r="Q53" i="128"/>
  <c r="R53" i="128"/>
  <c r="F54" i="128"/>
  <c r="G54" i="128"/>
  <c r="I54" i="128"/>
  <c r="N54" i="128"/>
  <c r="F55" i="128"/>
  <c r="G55" i="128"/>
  <c r="M55" i="128"/>
  <c r="F56" i="128"/>
  <c r="G56" i="128"/>
  <c r="M56" i="128"/>
  <c r="F57" i="128"/>
  <c r="G57" i="128"/>
  <c r="I57" i="128"/>
  <c r="F58" i="128"/>
  <c r="G58" i="128"/>
  <c r="J58" i="128"/>
  <c r="K58" i="128"/>
  <c r="L58" i="128"/>
  <c r="G59" i="128"/>
  <c r="G60" i="128"/>
  <c r="G61" i="128"/>
  <c r="G62" i="128"/>
  <c r="G63" i="128"/>
  <c r="G64" i="128"/>
  <c r="G65" i="128"/>
  <c r="G66" i="128"/>
  <c r="G67" i="128"/>
  <c r="F21" i="128"/>
  <c r="F20" i="128"/>
  <c r="F19" i="128"/>
  <c r="F18" i="128"/>
  <c r="F17" i="128"/>
  <c r="F16" i="128"/>
  <c r="AD15" i="128"/>
  <c r="AC15" i="128"/>
  <c r="AB15" i="128"/>
  <c r="AA15" i="128"/>
  <c r="Z15" i="128"/>
  <c r="Y15" i="128"/>
  <c r="X15" i="128"/>
  <c r="W15" i="128"/>
  <c r="V15" i="128"/>
  <c r="U15" i="128"/>
  <c r="T15" i="128"/>
  <c r="S15" i="128"/>
  <c r="R15" i="128"/>
  <c r="Q15" i="128"/>
  <c r="P15" i="128"/>
  <c r="F15" i="128"/>
  <c r="E15" i="128"/>
  <c r="D15" i="128"/>
  <c r="AD14" i="128"/>
  <c r="AC14" i="128"/>
  <c r="AB14" i="128"/>
  <c r="AA14" i="128"/>
  <c r="Z14" i="128"/>
  <c r="Y14" i="128"/>
  <c r="X14" i="128"/>
  <c r="W14" i="128"/>
  <c r="V14" i="128"/>
  <c r="U14" i="128"/>
  <c r="T14" i="128"/>
  <c r="S14" i="128"/>
  <c r="R14" i="128"/>
  <c r="Q14" i="128"/>
  <c r="P14" i="128"/>
  <c r="F14" i="128"/>
  <c r="E14" i="128"/>
  <c r="D14" i="128"/>
  <c r="O12" i="128"/>
  <c r="N12" i="128"/>
  <c r="M12" i="128"/>
  <c r="L12" i="128"/>
  <c r="K12" i="128"/>
  <c r="J12" i="128"/>
  <c r="I12" i="128"/>
  <c r="H12" i="128"/>
  <c r="G12" i="128"/>
  <c r="O11" i="128"/>
  <c r="N11" i="128"/>
  <c r="M11" i="128"/>
  <c r="L11" i="128"/>
  <c r="K11" i="128"/>
  <c r="J11" i="128"/>
  <c r="I11" i="128"/>
  <c r="H11" i="128"/>
  <c r="G11" i="128"/>
  <c r="O10" i="128"/>
  <c r="N10" i="128"/>
  <c r="M10" i="128"/>
  <c r="L10" i="128"/>
  <c r="K10" i="128"/>
  <c r="J10" i="128"/>
  <c r="I10" i="128"/>
  <c r="H10" i="128"/>
  <c r="G10" i="128"/>
  <c r="O9" i="128"/>
  <c r="N9" i="128"/>
  <c r="M9" i="128"/>
  <c r="L9" i="128"/>
  <c r="K9" i="128"/>
  <c r="J9" i="128"/>
  <c r="I9" i="128"/>
  <c r="H9" i="128"/>
  <c r="G9" i="128"/>
  <c r="O8" i="128"/>
  <c r="N8" i="128"/>
  <c r="M8" i="128"/>
  <c r="L8" i="128"/>
  <c r="K8" i="128"/>
  <c r="J8" i="128"/>
  <c r="I8" i="128"/>
  <c r="H8" i="128"/>
  <c r="G8" i="128"/>
  <c r="O7" i="128"/>
  <c r="N7" i="128"/>
  <c r="M7" i="128"/>
  <c r="L7" i="128"/>
  <c r="K7" i="128"/>
  <c r="J7" i="128"/>
  <c r="I7" i="128"/>
  <c r="H7" i="128"/>
  <c r="G7" i="128"/>
  <c r="O6" i="128"/>
  <c r="N6" i="128"/>
  <c r="M6" i="128"/>
  <c r="L6" i="128"/>
  <c r="K6" i="128"/>
  <c r="J6" i="128"/>
  <c r="I6" i="128"/>
  <c r="H6" i="128"/>
  <c r="G6" i="128"/>
  <c r="O5" i="128"/>
  <c r="N5" i="128"/>
  <c r="M5" i="128"/>
  <c r="L5" i="128"/>
  <c r="K5" i="128"/>
  <c r="J5" i="128"/>
  <c r="I5" i="128"/>
  <c r="H5" i="128"/>
  <c r="G5" i="128"/>
  <c r="O4" i="128"/>
  <c r="N4" i="128"/>
  <c r="M4" i="128"/>
  <c r="L4" i="128"/>
  <c r="K4" i="128"/>
  <c r="J4" i="128"/>
  <c r="I4" i="128"/>
  <c r="H4" i="128"/>
  <c r="G4" i="128"/>
  <c r="O3" i="128"/>
  <c r="N3" i="128"/>
  <c r="M3" i="128"/>
  <c r="L3" i="128"/>
  <c r="K3" i="128"/>
  <c r="J3" i="128"/>
  <c r="I3" i="128"/>
  <c r="H3" i="128"/>
  <c r="G3" i="128"/>
  <c r="K380" i="88"/>
  <c r="K370" i="88"/>
  <c r="K360" i="88"/>
  <c r="K350" i="88"/>
  <c r="K340" i="88"/>
  <c r="K330" i="88"/>
  <c r="K320" i="88"/>
  <c r="K310" i="88"/>
  <c r="K300" i="88"/>
  <c r="K290" i="88"/>
  <c r="K280" i="88"/>
  <c r="K270" i="88"/>
  <c r="K260" i="88"/>
  <c r="K250" i="88"/>
  <c r="K240" i="88"/>
  <c r="K230" i="88"/>
  <c r="K220" i="88"/>
  <c r="K210" i="88"/>
  <c r="K200" i="88"/>
  <c r="K190" i="88"/>
  <c r="K180" i="88"/>
  <c r="K170" i="88"/>
  <c r="K160" i="88"/>
  <c r="K150" i="88"/>
  <c r="K140" i="88"/>
  <c r="K130" i="88"/>
  <c r="K120" i="88"/>
  <c r="K110" i="88"/>
  <c r="K100" i="88"/>
  <c r="K90" i="88"/>
  <c r="K80" i="88"/>
  <c r="K70" i="88"/>
  <c r="K60" i="88"/>
  <c r="K50" i="88"/>
  <c r="K40" i="88"/>
  <c r="K30" i="88"/>
  <c r="K20" i="88"/>
  <c r="K10" i="88"/>
  <c r="L380" i="95"/>
  <c r="L370" i="95"/>
  <c r="L360" i="95"/>
  <c r="L350" i="95"/>
  <c r="L340" i="95"/>
  <c r="L330" i="95"/>
  <c r="L320" i="95"/>
  <c r="L310" i="95"/>
  <c r="L300" i="95"/>
  <c r="L290" i="95"/>
  <c r="L280" i="95"/>
  <c r="L270" i="95"/>
  <c r="L260" i="95"/>
  <c r="L250" i="95"/>
  <c r="L240" i="95"/>
  <c r="L230" i="95"/>
  <c r="L220" i="95"/>
  <c r="L210" i="95"/>
  <c r="L200" i="95"/>
  <c r="L190" i="95"/>
  <c r="L180" i="95"/>
  <c r="L170" i="95"/>
  <c r="L160" i="95"/>
  <c r="L150" i="95"/>
  <c r="L140" i="95"/>
  <c r="L130" i="95"/>
  <c r="L120" i="95"/>
  <c r="L110" i="95"/>
  <c r="L100" i="95"/>
  <c r="L90" i="95"/>
  <c r="L80" i="95"/>
  <c r="L70" i="95"/>
  <c r="L60" i="95"/>
  <c r="L50" i="95"/>
  <c r="L40" i="95"/>
  <c r="L30" i="95"/>
  <c r="L20" i="95"/>
  <c r="L10" i="95"/>
  <c r="E14" i="126"/>
  <c r="D14" i="126"/>
  <c r="D15" i="126"/>
  <c r="E15" i="126"/>
  <c r="F58" i="130" l="1"/>
  <c r="Q588" i="137"/>
  <c r="Q587" i="137"/>
  <c r="Q539" i="137"/>
  <c r="Q538" i="137"/>
  <c r="Q522" i="137"/>
  <c r="Q503" i="137"/>
  <c r="Q502" i="137"/>
  <c r="Q486" i="137"/>
  <c r="Q485" i="137"/>
  <c r="Q469" i="137"/>
  <c r="Q468" i="137"/>
  <c r="Q470" i="137"/>
  <c r="Q453" i="137"/>
  <c r="Q436" i="137"/>
  <c r="Q416" i="137"/>
  <c r="Q415" i="137"/>
  <c r="Q417" i="137"/>
  <c r="O416" i="137"/>
  <c r="O415" i="137"/>
  <c r="R416" i="137"/>
  <c r="R415" i="137"/>
  <c r="T415" i="137"/>
  <c r="Q367" i="137"/>
  <c r="Q366" i="137"/>
  <c r="Q349" i="137"/>
  <c r="Q333" i="137"/>
  <c r="Q317" i="137"/>
  <c r="Q316" i="137"/>
  <c r="Q302" i="137"/>
  <c r="Q284" i="137"/>
  <c r="Q283" i="137"/>
  <c r="Q271" i="137"/>
  <c r="Q255" i="137"/>
  <c r="Q241" i="137"/>
  <c r="Q227" i="137"/>
  <c r="Q213" i="137"/>
  <c r="Q200" i="137"/>
  <c r="Q185" i="137"/>
  <c r="Q172" i="137"/>
  <c r="Q171" i="137"/>
  <c r="Q158" i="137"/>
  <c r="Q157" i="137"/>
  <c r="Q145" i="137"/>
  <c r="Q143" i="137"/>
  <c r="Q128" i="137"/>
  <c r="Q114" i="137"/>
  <c r="Q86" i="137"/>
  <c r="Q85" i="137"/>
  <c r="Q72" i="137"/>
  <c r="Q71" i="137"/>
  <c r="Q30" i="137"/>
  <c r="R14" i="137"/>
  <c r="R13" i="137"/>
  <c r="R15" i="137"/>
  <c r="T14" i="137"/>
  <c r="T13" i="137"/>
  <c r="T15" i="137"/>
  <c r="P4" i="137"/>
  <c r="Q4" i="137" s="1"/>
  <c r="O4" i="137"/>
  <c r="O15" i="137" s="1"/>
  <c r="O3" i="137"/>
  <c r="P3" i="137"/>
  <c r="Q3" i="137" s="1"/>
  <c r="Q15" i="137"/>
  <c r="O14" i="137"/>
  <c r="G16" i="128"/>
  <c r="K15" i="128"/>
  <c r="P17" i="128"/>
  <c r="T16" i="128"/>
  <c r="X16" i="128"/>
  <c r="AB16" i="128"/>
  <c r="L15" i="128"/>
  <c r="Q17" i="128"/>
  <c r="U16" i="128"/>
  <c r="Y16" i="128"/>
  <c r="AC16" i="128"/>
  <c r="G20" i="130"/>
  <c r="D16" i="130"/>
  <c r="G28" i="130"/>
  <c r="G56" i="130"/>
  <c r="D52" i="130"/>
  <c r="G64" i="130"/>
  <c r="K52" i="130"/>
  <c r="K58" i="130" s="1"/>
  <c r="H14" i="130"/>
  <c r="H15" i="130" s="1"/>
  <c r="H51" i="130"/>
  <c r="H50" i="130"/>
  <c r="I16" i="130"/>
  <c r="I13" i="130"/>
  <c r="J14" i="130"/>
  <c r="J16" i="130" s="1"/>
  <c r="J22" i="130" s="1"/>
  <c r="G49" i="130"/>
  <c r="K49" i="130"/>
  <c r="L50" i="130"/>
  <c r="G52" i="130"/>
  <c r="L52" i="130"/>
  <c r="L58" i="130" s="1"/>
  <c r="N54" i="130"/>
  <c r="N13" i="130"/>
  <c r="K14" i="130"/>
  <c r="K16" i="130" s="1"/>
  <c r="K22" i="130" s="1"/>
  <c r="I18" i="130"/>
  <c r="I50" i="130"/>
  <c r="I52" i="130" s="1"/>
  <c r="N50" i="130"/>
  <c r="G13" i="130"/>
  <c r="L14" i="130"/>
  <c r="G16" i="130"/>
  <c r="L16" i="130"/>
  <c r="L22" i="130" s="1"/>
  <c r="N18" i="130"/>
  <c r="I49" i="130"/>
  <c r="J50" i="130"/>
  <c r="J52" i="130" s="1"/>
  <c r="J58" i="130" s="1"/>
  <c r="M13" i="128"/>
  <c r="I15" i="128"/>
  <c r="E17" i="128"/>
  <c r="R17" i="128"/>
  <c r="V16" i="128"/>
  <c r="Z16" i="128"/>
  <c r="AD16" i="128"/>
  <c r="I18" i="128"/>
  <c r="J14" i="128"/>
  <c r="G17" i="128"/>
  <c r="K13" i="128"/>
  <c r="J15" i="128"/>
  <c r="J16" i="128" s="1"/>
  <c r="J22" i="128" s="1"/>
  <c r="M20" i="128"/>
  <c r="F22" i="128"/>
  <c r="S16" i="128"/>
  <c r="W16" i="128"/>
  <c r="AA16" i="128"/>
  <c r="G50" i="128"/>
  <c r="G51" i="128" s="1"/>
  <c r="H13" i="128"/>
  <c r="H14" i="128" s="1"/>
  <c r="H15" i="128" s="1"/>
  <c r="L13" i="128"/>
  <c r="I21" i="128"/>
  <c r="I14" i="128"/>
  <c r="I16" i="128" s="1"/>
  <c r="K14" i="128"/>
  <c r="E16" i="128"/>
  <c r="N13" i="128"/>
  <c r="M19" i="128"/>
  <c r="L17" i="128"/>
  <c r="D16" i="128"/>
  <c r="G28" i="128"/>
  <c r="J13" i="128"/>
  <c r="G13" i="128"/>
  <c r="L14" i="128"/>
  <c r="L16" i="128"/>
  <c r="L22" i="128" s="1"/>
  <c r="N18" i="128"/>
  <c r="N14" i="128"/>
  <c r="D17" i="128"/>
  <c r="I13" i="128"/>
  <c r="D17" i="126"/>
  <c r="E16" i="126"/>
  <c r="E17" i="126"/>
  <c r="F21" i="126"/>
  <c r="F20" i="126"/>
  <c r="F19" i="126"/>
  <c r="F17" i="126"/>
  <c r="F16" i="126"/>
  <c r="R15" i="126"/>
  <c r="Q15" i="126"/>
  <c r="P15" i="126"/>
  <c r="F15" i="126"/>
  <c r="AD15" i="126"/>
  <c r="AC15" i="126"/>
  <c r="AB15" i="126"/>
  <c r="AA15" i="126"/>
  <c r="Z15" i="126"/>
  <c r="Y15" i="126"/>
  <c r="X15" i="126"/>
  <c r="W15" i="126"/>
  <c r="V15" i="126"/>
  <c r="U15" i="126"/>
  <c r="T15" i="126"/>
  <c r="S15" i="126"/>
  <c r="R14" i="126"/>
  <c r="Q14" i="126"/>
  <c r="P14" i="126"/>
  <c r="F14" i="126"/>
  <c r="AD14" i="126"/>
  <c r="AC14" i="126"/>
  <c r="AB14" i="126"/>
  <c r="AA14" i="126"/>
  <c r="Z14" i="126"/>
  <c r="Y14" i="126"/>
  <c r="X14" i="126"/>
  <c r="W14" i="126"/>
  <c r="V14" i="126"/>
  <c r="U14" i="126"/>
  <c r="T14" i="126"/>
  <c r="S14" i="126"/>
  <c r="O12" i="126"/>
  <c r="N12" i="126"/>
  <c r="M12" i="126"/>
  <c r="L12" i="126"/>
  <c r="K12" i="126"/>
  <c r="J12" i="126"/>
  <c r="I12" i="126"/>
  <c r="H12" i="126"/>
  <c r="G12" i="126"/>
  <c r="O11" i="126"/>
  <c r="N11" i="126"/>
  <c r="M11" i="126"/>
  <c r="L11" i="126"/>
  <c r="K11" i="126"/>
  <c r="J11" i="126"/>
  <c r="I11" i="126"/>
  <c r="H11" i="126"/>
  <c r="G11" i="126"/>
  <c r="O10" i="126"/>
  <c r="N10" i="126"/>
  <c r="M10" i="126"/>
  <c r="L10" i="126"/>
  <c r="K10" i="126"/>
  <c r="J10" i="126"/>
  <c r="I10" i="126"/>
  <c r="H10" i="126"/>
  <c r="G10" i="126"/>
  <c r="O9" i="126"/>
  <c r="N9" i="126"/>
  <c r="M9" i="126"/>
  <c r="L9" i="126"/>
  <c r="K9" i="126"/>
  <c r="J9" i="126"/>
  <c r="I9" i="126"/>
  <c r="H9" i="126"/>
  <c r="G9" i="126"/>
  <c r="O8" i="126"/>
  <c r="N8" i="126"/>
  <c r="M8" i="126"/>
  <c r="L8" i="126"/>
  <c r="K8" i="126"/>
  <c r="J8" i="126"/>
  <c r="I8" i="126"/>
  <c r="H8" i="126"/>
  <c r="G8" i="126"/>
  <c r="O7" i="126"/>
  <c r="N7" i="126"/>
  <c r="M7" i="126"/>
  <c r="L7" i="126"/>
  <c r="K7" i="126"/>
  <c r="J7" i="126"/>
  <c r="I7" i="126"/>
  <c r="H7" i="126"/>
  <c r="G7" i="126"/>
  <c r="O6" i="126"/>
  <c r="N6" i="126"/>
  <c r="M6" i="126"/>
  <c r="L6" i="126"/>
  <c r="K6" i="126"/>
  <c r="J6" i="126"/>
  <c r="I6" i="126"/>
  <c r="H6" i="126"/>
  <c r="G6" i="126"/>
  <c r="O5" i="126"/>
  <c r="N5" i="126"/>
  <c r="M5" i="126"/>
  <c r="L5" i="126"/>
  <c r="K5" i="126"/>
  <c r="J5" i="126"/>
  <c r="I5" i="126"/>
  <c r="H5" i="126"/>
  <c r="G5" i="126"/>
  <c r="O4" i="126"/>
  <c r="N4" i="126"/>
  <c r="M4" i="126"/>
  <c r="L4" i="126"/>
  <c r="K4" i="126"/>
  <c r="J4" i="126"/>
  <c r="I4" i="126"/>
  <c r="H4" i="126"/>
  <c r="G4" i="126"/>
  <c r="O3" i="126"/>
  <c r="N3" i="126"/>
  <c r="M3" i="126"/>
  <c r="L3" i="126"/>
  <c r="K3" i="126"/>
  <c r="J3" i="126"/>
  <c r="I3" i="126"/>
  <c r="H3" i="126"/>
  <c r="G16" i="126" s="1"/>
  <c r="G17" i="126" l="1"/>
  <c r="G18" i="126" s="1"/>
  <c r="I18" i="126"/>
  <c r="O13" i="137"/>
  <c r="Q13" i="137"/>
  <c r="Q14" i="137"/>
  <c r="K16" i="128"/>
  <c r="K22" i="128" s="1"/>
  <c r="G21" i="128"/>
  <c r="G20" i="128"/>
  <c r="G28" i="126"/>
  <c r="G14" i="130"/>
  <c r="G15" i="130" s="1"/>
  <c r="G29" i="130"/>
  <c r="G25" i="130"/>
  <c r="G24" i="130"/>
  <c r="G22" i="130"/>
  <c r="G31" i="130"/>
  <c r="G27" i="130"/>
  <c r="G23" i="130"/>
  <c r="G30" i="130"/>
  <c r="G26" i="130"/>
  <c r="G19" i="130"/>
  <c r="G18" i="130"/>
  <c r="G50" i="130"/>
  <c r="G51" i="130" s="1"/>
  <c r="G67" i="130"/>
  <c r="G63" i="130"/>
  <c r="G59" i="130"/>
  <c r="G66" i="130"/>
  <c r="G62" i="130"/>
  <c r="G55" i="130"/>
  <c r="G54" i="130"/>
  <c r="G65" i="130"/>
  <c r="G61" i="130"/>
  <c r="G60" i="130"/>
  <c r="G57" i="130"/>
  <c r="G14" i="128"/>
  <c r="G15" i="128" s="1"/>
  <c r="G31" i="128"/>
  <c r="G27" i="128"/>
  <c r="G23" i="128"/>
  <c r="G30" i="128"/>
  <c r="G26" i="128"/>
  <c r="G19" i="128"/>
  <c r="G18" i="128"/>
  <c r="G25" i="128"/>
  <c r="G29" i="128"/>
  <c r="G24" i="128"/>
  <c r="G22" i="128"/>
  <c r="F22" i="126"/>
  <c r="H13" i="126"/>
  <c r="H14" i="126" s="1"/>
  <c r="H15" i="126" s="1"/>
  <c r="G13" i="126"/>
  <c r="I15" i="126"/>
  <c r="Q17" i="126"/>
  <c r="L15" i="126"/>
  <c r="J14" i="126"/>
  <c r="N14" i="126"/>
  <c r="X16" i="126"/>
  <c r="I13" i="126"/>
  <c r="M13" i="126"/>
  <c r="L17" i="126"/>
  <c r="K14" i="126"/>
  <c r="J15" i="126"/>
  <c r="M20" i="126"/>
  <c r="U16" i="126"/>
  <c r="Y16" i="126"/>
  <c r="AC16" i="126"/>
  <c r="K15" i="126"/>
  <c r="T16" i="126"/>
  <c r="AB16" i="126"/>
  <c r="R17" i="126"/>
  <c r="S16" i="126"/>
  <c r="W16" i="126"/>
  <c r="AA16" i="126"/>
  <c r="M19" i="126"/>
  <c r="I14" i="126"/>
  <c r="L16" i="126"/>
  <c r="I21" i="126"/>
  <c r="V16" i="126"/>
  <c r="Z16" i="126"/>
  <c r="AD16" i="126"/>
  <c r="P17" i="126"/>
  <c r="J13" i="126"/>
  <c r="K13" i="126"/>
  <c r="N18" i="126"/>
  <c r="N13" i="126"/>
  <c r="L13" i="126"/>
  <c r="L14" i="126"/>
  <c r="G14" i="126" l="1"/>
  <c r="G15" i="126" s="1"/>
  <c r="G31" i="126"/>
  <c r="G29" i="126"/>
  <c r="G25" i="126"/>
  <c r="I16" i="126"/>
  <c r="K16" i="126"/>
  <c r="J16" i="126"/>
  <c r="G30" i="126"/>
  <c r="D16" i="126"/>
  <c r="G20" i="126"/>
  <c r="G26" i="126"/>
  <c r="G19" i="126"/>
  <c r="G23" i="126"/>
  <c r="G24" i="126"/>
  <c r="G21" i="126"/>
  <c r="G22" i="126" s="1"/>
  <c r="G27" i="126"/>
  <c r="J1634" i="95" l="1"/>
  <c r="I1634" i="95"/>
  <c r="J1633" i="95"/>
  <c r="I1633" i="95"/>
  <c r="J1632" i="95"/>
  <c r="I1632" i="95"/>
  <c r="J1631" i="95"/>
  <c r="I1631" i="95"/>
  <c r="J1630" i="95"/>
  <c r="I1630" i="95"/>
  <c r="J1629" i="95"/>
  <c r="I1629" i="95"/>
  <c r="J1628" i="95"/>
  <c r="I1628" i="95"/>
  <c r="J1627" i="95"/>
  <c r="I1627" i="95"/>
  <c r="J1626" i="95"/>
  <c r="I1626" i="95"/>
  <c r="J1625" i="95"/>
  <c r="I1625" i="95"/>
  <c r="J1624" i="95"/>
  <c r="I1624" i="95"/>
  <c r="J1623" i="95"/>
  <c r="I1623" i="95"/>
  <c r="J1622" i="95"/>
  <c r="I1622" i="95"/>
  <c r="J1621" i="95"/>
  <c r="I1621" i="95"/>
  <c r="J1620" i="95"/>
  <c r="I1620" i="95"/>
  <c r="J1619" i="95"/>
  <c r="I1619" i="95"/>
  <c r="J1618" i="95"/>
  <c r="I1618" i="95"/>
  <c r="J1617" i="95"/>
  <c r="I1617" i="95"/>
  <c r="J1616" i="95"/>
  <c r="I1616" i="95"/>
  <c r="J1615" i="95"/>
  <c r="I1615" i="95"/>
  <c r="J1614" i="95"/>
  <c r="I1614" i="95"/>
  <c r="J1613" i="95"/>
  <c r="I1613" i="95"/>
  <c r="J1612" i="95"/>
  <c r="I1612" i="95"/>
  <c r="J1611" i="95"/>
  <c r="I1611" i="95"/>
  <c r="J1610" i="95"/>
  <c r="I1610" i="95"/>
  <c r="J1609" i="95"/>
  <c r="I1609" i="95"/>
  <c r="J1608" i="95"/>
  <c r="I1608" i="95"/>
  <c r="J1607" i="95"/>
  <c r="I1607" i="95"/>
  <c r="J1606" i="95"/>
  <c r="I1606" i="95"/>
  <c r="J1605" i="95"/>
  <c r="I1605" i="95"/>
  <c r="J1604" i="95"/>
  <c r="I1604" i="95"/>
  <c r="J1603" i="95"/>
  <c r="I1603" i="95"/>
  <c r="J1602" i="95"/>
  <c r="I1602" i="95"/>
  <c r="J1601" i="95"/>
  <c r="I1601" i="95"/>
  <c r="J1600" i="95"/>
  <c r="I1600" i="95"/>
  <c r="J1599" i="95"/>
  <c r="I1599" i="95"/>
  <c r="J1598" i="95"/>
  <c r="I1598" i="95"/>
  <c r="J1597" i="95"/>
  <c r="I1597" i="95"/>
  <c r="J1596" i="95"/>
  <c r="I1596" i="95"/>
  <c r="J1595" i="95"/>
  <c r="I1595" i="95"/>
  <c r="J1594" i="95"/>
  <c r="I1594" i="95"/>
  <c r="J1593" i="95"/>
  <c r="I1593" i="95"/>
  <c r="J1592" i="95"/>
  <c r="I1592" i="95"/>
  <c r="J1591" i="95"/>
  <c r="I1591" i="95"/>
  <c r="J1590" i="95"/>
  <c r="I1590" i="95"/>
  <c r="J1589" i="95"/>
  <c r="I1589" i="95"/>
  <c r="J1588" i="95"/>
  <c r="I1588" i="95"/>
  <c r="J1587" i="95"/>
  <c r="I1587" i="95"/>
  <c r="J1586" i="95"/>
  <c r="I1586" i="95"/>
  <c r="J1585" i="95"/>
  <c r="I1585" i="95"/>
  <c r="J1584" i="95"/>
  <c r="I1584" i="95"/>
  <c r="J1583" i="95"/>
  <c r="I1583" i="95"/>
  <c r="J1582" i="95"/>
  <c r="I1582" i="95"/>
  <c r="J1581" i="95"/>
  <c r="I1581" i="95"/>
  <c r="J1580" i="95"/>
  <c r="I1580" i="95"/>
  <c r="J1579" i="95"/>
  <c r="I1579" i="95"/>
  <c r="J1578" i="95"/>
  <c r="I1578" i="95"/>
  <c r="J1577" i="95"/>
  <c r="I1577" i="95"/>
  <c r="J1576" i="95"/>
  <c r="I1576" i="95"/>
  <c r="J1575" i="95"/>
  <c r="I1575" i="95"/>
  <c r="J1574" i="95"/>
  <c r="I1574" i="95"/>
  <c r="J1573" i="95"/>
  <c r="I1573" i="95"/>
  <c r="J1572" i="95"/>
  <c r="I1572" i="95"/>
  <c r="J1571" i="95"/>
  <c r="I1571" i="95"/>
  <c r="J1570" i="95"/>
  <c r="I1570" i="95"/>
  <c r="J1569" i="95"/>
  <c r="I1569" i="95"/>
  <c r="J1568" i="95"/>
  <c r="I1568" i="95"/>
  <c r="J1567" i="95"/>
  <c r="I1567" i="95"/>
  <c r="J1566" i="95"/>
  <c r="I1566" i="95"/>
  <c r="J1565" i="95"/>
  <c r="I1565" i="95"/>
  <c r="J1564" i="95"/>
  <c r="I1564" i="95"/>
  <c r="J1563" i="95"/>
  <c r="I1563" i="95"/>
  <c r="J1562" i="95"/>
  <c r="I1562" i="95"/>
  <c r="J1561" i="95"/>
  <c r="I1561" i="95"/>
  <c r="J1560" i="95"/>
  <c r="I1560" i="95"/>
  <c r="J1559" i="95"/>
  <c r="I1559" i="95"/>
  <c r="J1558" i="95"/>
  <c r="I1558" i="95"/>
  <c r="J1557" i="95"/>
  <c r="I1557" i="95"/>
  <c r="J1556" i="95"/>
  <c r="I1556" i="95"/>
  <c r="J1555" i="95"/>
  <c r="I1555" i="95"/>
  <c r="J1554" i="95"/>
  <c r="I1554" i="95"/>
  <c r="J1553" i="95"/>
  <c r="I1553" i="95"/>
  <c r="J1552" i="95"/>
  <c r="I1552" i="95"/>
  <c r="J1551" i="95"/>
  <c r="I1551" i="95"/>
  <c r="J1550" i="95"/>
  <c r="I1550" i="95"/>
  <c r="J1549" i="95"/>
  <c r="I1549" i="95"/>
  <c r="J1548" i="95"/>
  <c r="I1548" i="95"/>
  <c r="J1547" i="95"/>
  <c r="I1547" i="95"/>
  <c r="J1546" i="95"/>
  <c r="I1546" i="95"/>
  <c r="J1545" i="95"/>
  <c r="I1545" i="95"/>
  <c r="J1544" i="95"/>
  <c r="I1544" i="95"/>
  <c r="J1543" i="95"/>
  <c r="I1543" i="95"/>
  <c r="J1542" i="95"/>
  <c r="I1542" i="95"/>
  <c r="J1541" i="95"/>
  <c r="I1541" i="95"/>
  <c r="J1540" i="95"/>
  <c r="I1540" i="95"/>
  <c r="J1539" i="95"/>
  <c r="I1539" i="95"/>
  <c r="J1538" i="95"/>
  <c r="I1538" i="95"/>
  <c r="J1537" i="95"/>
  <c r="I1537" i="95"/>
  <c r="J1536" i="95"/>
  <c r="I1536" i="95"/>
  <c r="J1535" i="95"/>
  <c r="I1535" i="95"/>
  <c r="J1534" i="95"/>
  <c r="I1534" i="95"/>
  <c r="J1533" i="95"/>
  <c r="I1533" i="95"/>
  <c r="J1532" i="95"/>
  <c r="I1532" i="95"/>
  <c r="J1531" i="95"/>
  <c r="I1531" i="95"/>
  <c r="J1530" i="95"/>
  <c r="I1530" i="95"/>
  <c r="J1529" i="95"/>
  <c r="I1529" i="95"/>
  <c r="J1528" i="95"/>
  <c r="I1528" i="95"/>
  <c r="J1527" i="95"/>
  <c r="I1527" i="95"/>
  <c r="J1526" i="95"/>
  <c r="I1526" i="95"/>
  <c r="J1525" i="95"/>
  <c r="I1525" i="95"/>
  <c r="J1524" i="95"/>
  <c r="I1524" i="95"/>
  <c r="J1523" i="95"/>
  <c r="I1523" i="95"/>
  <c r="J1522" i="95"/>
  <c r="I1522" i="95"/>
  <c r="J1521" i="95"/>
  <c r="I1521" i="95"/>
  <c r="J1520" i="95"/>
  <c r="I1520" i="95"/>
  <c r="J1519" i="95"/>
  <c r="I1519" i="95"/>
  <c r="J1518" i="95"/>
  <c r="I1518" i="95"/>
  <c r="J1517" i="95"/>
  <c r="I1517" i="95"/>
  <c r="J1516" i="95"/>
  <c r="I1516" i="95"/>
  <c r="J1515" i="95"/>
  <c r="I1515" i="95"/>
  <c r="J1514" i="95"/>
  <c r="I1514" i="95"/>
  <c r="J1513" i="95"/>
  <c r="I1513" i="95"/>
  <c r="J1512" i="95"/>
  <c r="I1512" i="95"/>
  <c r="J1511" i="95"/>
  <c r="I1511" i="95"/>
  <c r="J1510" i="95"/>
  <c r="I1510" i="95"/>
  <c r="J1509" i="95"/>
  <c r="I1509" i="95"/>
  <c r="J1508" i="95"/>
  <c r="I1508" i="95"/>
  <c r="J1507" i="95"/>
  <c r="I1507" i="95"/>
  <c r="J1506" i="95"/>
  <c r="I1506" i="95"/>
  <c r="J1505" i="95"/>
  <c r="I1505" i="95"/>
  <c r="J1504" i="95"/>
  <c r="I1504" i="95"/>
  <c r="J1503" i="95"/>
  <c r="I1503" i="95"/>
  <c r="J1502" i="95"/>
  <c r="I1502" i="95"/>
  <c r="J1501" i="95"/>
  <c r="I1501" i="95"/>
  <c r="J1500" i="95"/>
  <c r="I1500" i="95"/>
  <c r="J1499" i="95"/>
  <c r="I1499" i="95"/>
  <c r="J1498" i="95"/>
  <c r="I1498" i="95"/>
  <c r="J1497" i="95"/>
  <c r="I1497" i="95"/>
  <c r="J1496" i="95"/>
  <c r="I1496" i="95"/>
  <c r="J1495" i="95"/>
  <c r="I1495" i="95"/>
  <c r="J1494" i="95"/>
  <c r="I1494" i="95"/>
  <c r="J1493" i="95"/>
  <c r="I1493" i="95"/>
  <c r="J1492" i="95"/>
  <c r="I1492" i="95"/>
  <c r="J1491" i="95"/>
  <c r="I1491" i="95"/>
  <c r="J1490" i="95"/>
  <c r="I1490" i="95"/>
  <c r="J1489" i="95"/>
  <c r="I1489" i="95"/>
  <c r="J1488" i="95"/>
  <c r="I1488" i="95"/>
  <c r="J1487" i="95"/>
  <c r="I1487" i="95"/>
  <c r="J1486" i="95"/>
  <c r="I1486" i="95"/>
  <c r="J1485" i="95"/>
  <c r="I1485" i="95"/>
  <c r="J1484" i="95"/>
  <c r="I1484" i="95"/>
  <c r="J1483" i="95"/>
  <c r="I1483" i="95"/>
  <c r="J1482" i="95"/>
  <c r="I1482" i="95"/>
  <c r="J1481" i="95"/>
  <c r="I1481" i="95"/>
  <c r="J1480" i="95"/>
  <c r="I1480" i="95"/>
  <c r="J1479" i="95"/>
  <c r="I1479" i="95"/>
  <c r="J1478" i="95"/>
  <c r="I1478" i="95"/>
  <c r="J1477" i="95"/>
  <c r="I1477" i="95"/>
  <c r="J1476" i="95"/>
  <c r="I1476" i="95"/>
  <c r="J1475" i="95"/>
  <c r="I1475" i="95"/>
  <c r="J1474" i="95"/>
  <c r="I1474" i="95"/>
  <c r="J1473" i="95"/>
  <c r="I1473" i="95"/>
  <c r="J1472" i="95"/>
  <c r="I1472" i="95"/>
  <c r="J1471" i="95"/>
  <c r="I1471" i="95"/>
  <c r="J1470" i="95"/>
  <c r="I1470" i="95"/>
  <c r="J1469" i="95"/>
  <c r="I1469" i="95"/>
  <c r="J1468" i="95"/>
  <c r="I1468" i="95"/>
  <c r="J1467" i="95"/>
  <c r="I1467" i="95"/>
  <c r="J1466" i="95"/>
  <c r="I1466" i="95"/>
  <c r="J1465" i="95"/>
  <c r="I1465" i="95"/>
  <c r="J1464" i="95"/>
  <c r="I1464" i="95"/>
  <c r="J1463" i="95"/>
  <c r="I1463" i="95"/>
  <c r="J1462" i="95"/>
  <c r="I1462" i="95"/>
  <c r="J1461" i="95"/>
  <c r="I1461" i="95"/>
  <c r="J1460" i="95"/>
  <c r="I1460" i="95"/>
  <c r="J1459" i="95"/>
  <c r="I1459" i="95"/>
  <c r="J1458" i="95"/>
  <c r="I1458" i="95"/>
  <c r="J1457" i="95"/>
  <c r="I1457" i="95"/>
  <c r="J1456" i="95"/>
  <c r="I1456" i="95"/>
  <c r="J1455" i="95"/>
  <c r="I1455" i="95"/>
  <c r="J1454" i="95"/>
  <c r="I1454" i="95"/>
  <c r="J1453" i="95"/>
  <c r="I1453" i="95"/>
  <c r="J1452" i="95"/>
  <c r="I1452" i="95"/>
  <c r="J1451" i="95"/>
  <c r="I1451" i="95"/>
  <c r="J1450" i="95"/>
  <c r="I1450" i="95"/>
  <c r="J1449" i="95"/>
  <c r="I1449" i="95"/>
  <c r="J1448" i="95"/>
  <c r="I1448" i="95"/>
  <c r="J1447" i="95"/>
  <c r="I1447" i="95"/>
  <c r="J1446" i="95"/>
  <c r="I1446" i="95"/>
  <c r="J1445" i="95"/>
  <c r="I1445" i="95"/>
  <c r="J1444" i="95"/>
  <c r="I1444" i="95"/>
  <c r="J1443" i="95"/>
  <c r="I1443" i="95"/>
  <c r="J1442" i="95"/>
  <c r="I1442" i="95"/>
  <c r="J1441" i="95"/>
  <c r="I1441" i="95"/>
  <c r="J1440" i="95"/>
  <c r="I1440" i="95"/>
  <c r="J1439" i="95"/>
  <c r="I1439" i="95"/>
  <c r="J1438" i="95"/>
  <c r="I1438" i="95"/>
  <c r="J1437" i="95"/>
  <c r="I1437" i="95"/>
  <c r="J1436" i="95"/>
  <c r="I1436" i="95"/>
  <c r="J1435" i="95"/>
  <c r="I1435" i="95"/>
  <c r="J1434" i="95"/>
  <c r="I1434" i="95"/>
  <c r="J1433" i="95"/>
  <c r="I1433" i="95"/>
  <c r="J1432" i="95"/>
  <c r="I1432" i="95"/>
  <c r="J1431" i="95"/>
  <c r="I1431" i="95"/>
  <c r="J1430" i="95"/>
  <c r="I1430" i="95"/>
  <c r="J1429" i="95"/>
  <c r="I1429" i="95"/>
  <c r="J1428" i="95"/>
  <c r="I1428" i="95"/>
  <c r="J1427" i="95"/>
  <c r="I1427" i="95"/>
  <c r="J1426" i="95"/>
  <c r="I1426" i="95"/>
  <c r="J1425" i="95"/>
  <c r="I1425" i="95"/>
  <c r="J1424" i="95"/>
  <c r="I1424" i="95"/>
  <c r="J1423" i="95"/>
  <c r="I1423" i="95"/>
  <c r="J1422" i="95"/>
  <c r="I1422" i="95"/>
  <c r="J1421" i="95"/>
  <c r="I1421" i="95"/>
  <c r="J1420" i="95"/>
  <c r="I1420" i="95"/>
  <c r="J1419" i="95"/>
  <c r="I1419" i="95"/>
  <c r="J1418" i="95"/>
  <c r="I1418" i="95"/>
  <c r="J1417" i="95"/>
  <c r="I1417" i="95"/>
  <c r="J1416" i="95"/>
  <c r="I1416" i="95"/>
  <c r="J1415" i="95"/>
  <c r="I1415" i="95"/>
  <c r="J1414" i="95"/>
  <c r="I1414" i="95"/>
  <c r="J1413" i="95"/>
  <c r="I1413" i="95"/>
  <c r="J1412" i="95"/>
  <c r="I1412" i="95"/>
  <c r="J1411" i="95"/>
  <c r="I1411" i="95"/>
  <c r="J1410" i="95"/>
  <c r="I1410" i="95"/>
  <c r="J1409" i="95"/>
  <c r="I1409" i="95"/>
  <c r="J1408" i="95"/>
  <c r="I1408" i="95"/>
  <c r="J1407" i="95"/>
  <c r="I1407" i="95"/>
  <c r="J1406" i="95"/>
  <c r="I1406" i="95"/>
  <c r="J1405" i="95"/>
  <c r="I1405" i="95"/>
  <c r="J1404" i="95"/>
  <c r="I1404" i="95"/>
  <c r="J1403" i="95"/>
  <c r="I1403" i="95"/>
  <c r="J1402" i="95"/>
  <c r="I1402" i="95"/>
  <c r="J1401" i="95"/>
  <c r="I1401" i="95"/>
  <c r="J1400" i="95"/>
  <c r="I1400" i="95"/>
  <c r="J1399" i="95"/>
  <c r="I1399" i="95"/>
  <c r="J1398" i="95"/>
  <c r="I1398" i="95"/>
  <c r="J1397" i="95"/>
  <c r="I1397" i="95"/>
  <c r="J1396" i="95"/>
  <c r="I1396" i="95"/>
  <c r="J1395" i="95"/>
  <c r="I1395" i="95"/>
  <c r="J1394" i="95"/>
  <c r="I1394" i="95"/>
  <c r="J1393" i="95"/>
  <c r="I1393" i="95"/>
  <c r="J1392" i="95"/>
  <c r="I1392" i="95"/>
  <c r="J1391" i="95"/>
  <c r="I1391" i="95"/>
  <c r="J1390" i="95"/>
  <c r="I1390" i="95"/>
  <c r="J1389" i="95"/>
  <c r="I1389" i="95"/>
  <c r="J1388" i="95"/>
  <c r="I1388" i="95"/>
  <c r="J1387" i="95"/>
  <c r="I1387" i="95"/>
  <c r="J1386" i="95"/>
  <c r="I1386" i="95"/>
  <c r="J1385" i="95"/>
  <c r="I1385" i="95"/>
  <c r="J1384" i="95"/>
  <c r="I1384" i="95"/>
  <c r="J1383" i="95"/>
  <c r="I1383" i="95"/>
  <c r="J1382" i="95"/>
  <c r="I1382" i="95"/>
  <c r="J1381" i="95"/>
  <c r="I1381" i="95"/>
  <c r="J1380" i="95"/>
  <c r="I1380" i="95"/>
  <c r="J1379" i="95"/>
  <c r="I1379" i="95"/>
  <c r="J1378" i="95"/>
  <c r="I1378" i="95"/>
  <c r="J1377" i="95"/>
  <c r="I1377" i="95"/>
  <c r="J1376" i="95"/>
  <c r="I1376" i="95"/>
  <c r="J1375" i="95"/>
  <c r="I1375" i="95"/>
  <c r="J1374" i="95"/>
  <c r="I1374" i="95"/>
  <c r="J1373" i="95"/>
  <c r="I1373" i="95"/>
  <c r="J1372" i="95"/>
  <c r="I1372" i="95"/>
  <c r="J1371" i="95"/>
  <c r="I1371" i="95"/>
  <c r="J1370" i="95"/>
  <c r="I1370" i="95"/>
  <c r="J1369" i="95"/>
  <c r="I1369" i="95"/>
  <c r="J1368" i="95"/>
  <c r="I1368" i="95"/>
  <c r="J1367" i="95"/>
  <c r="I1367" i="95"/>
  <c r="J1366" i="95"/>
  <c r="I1366" i="95"/>
  <c r="J1365" i="95"/>
  <c r="I1365" i="95"/>
  <c r="J1364" i="95"/>
  <c r="I1364" i="95"/>
  <c r="J1363" i="95"/>
  <c r="I1363" i="95"/>
  <c r="J1362" i="95"/>
  <c r="I1362" i="95"/>
  <c r="J1361" i="95"/>
  <c r="I1361" i="95"/>
  <c r="J1360" i="95"/>
  <c r="I1360" i="95"/>
  <c r="J1359" i="95"/>
  <c r="I1359" i="95"/>
  <c r="J1358" i="95"/>
  <c r="I1358" i="95"/>
  <c r="J1357" i="95"/>
  <c r="I1357" i="95"/>
  <c r="J1356" i="95"/>
  <c r="I1356" i="95"/>
  <c r="J1355" i="95"/>
  <c r="I1355" i="95"/>
  <c r="J1354" i="95"/>
  <c r="I1354" i="95"/>
  <c r="J1353" i="95"/>
  <c r="I1353" i="95"/>
  <c r="J1352" i="95"/>
  <c r="I1352" i="95"/>
  <c r="J1351" i="95"/>
  <c r="I1351" i="95"/>
  <c r="J1350" i="95"/>
  <c r="I1350" i="95"/>
  <c r="J1349" i="95"/>
  <c r="I1349" i="95"/>
  <c r="J1348" i="95"/>
  <c r="I1348" i="95"/>
  <c r="J1347" i="95"/>
  <c r="I1347" i="95"/>
  <c r="J1346" i="95"/>
  <c r="I1346" i="95"/>
  <c r="J1345" i="95"/>
  <c r="I1345" i="95"/>
  <c r="J1344" i="95"/>
  <c r="I1344" i="95"/>
  <c r="J1343" i="95"/>
  <c r="I1343" i="95"/>
  <c r="J1342" i="95"/>
  <c r="I1342" i="95"/>
  <c r="J1341" i="95"/>
  <c r="I1341" i="95"/>
  <c r="J1340" i="95"/>
  <c r="I1340" i="95"/>
  <c r="J1339" i="95"/>
  <c r="I1339" i="95"/>
  <c r="J1338" i="95"/>
  <c r="I1338" i="95"/>
  <c r="J1337" i="95"/>
  <c r="I1337" i="95"/>
  <c r="J1336" i="95"/>
  <c r="I1336" i="95"/>
  <c r="J1335" i="95"/>
  <c r="I1335" i="95"/>
  <c r="J1334" i="95"/>
  <c r="I1334" i="95"/>
  <c r="J1333" i="95"/>
  <c r="I1333" i="95"/>
  <c r="J1332" i="95"/>
  <c r="I1332" i="95"/>
  <c r="J1331" i="95"/>
  <c r="I1331" i="95"/>
  <c r="J1330" i="95"/>
  <c r="I1330" i="95"/>
  <c r="J1329" i="95"/>
  <c r="I1329" i="95"/>
  <c r="J1328" i="95"/>
  <c r="I1328" i="95"/>
  <c r="J1327" i="95"/>
  <c r="I1327" i="95"/>
  <c r="J1326" i="95"/>
  <c r="I1326" i="95"/>
  <c r="J1325" i="95"/>
  <c r="I1325" i="95"/>
  <c r="J1324" i="95"/>
  <c r="I1324" i="95"/>
  <c r="J1323" i="95"/>
  <c r="I1323" i="95"/>
  <c r="J1322" i="95"/>
  <c r="I1322" i="95"/>
  <c r="J1321" i="95"/>
  <c r="I1321" i="95"/>
  <c r="J1320" i="95"/>
  <c r="I1320" i="95"/>
  <c r="J1319" i="95"/>
  <c r="I1319" i="95"/>
  <c r="J1318" i="95"/>
  <c r="I1318" i="95"/>
  <c r="J1317" i="95"/>
  <c r="I1317" i="95"/>
  <c r="J1316" i="95"/>
  <c r="I1316" i="95"/>
  <c r="J1315" i="95"/>
  <c r="I1315" i="95"/>
  <c r="J1314" i="95"/>
  <c r="I1314" i="95"/>
  <c r="J1313" i="95"/>
  <c r="I1313" i="95"/>
  <c r="J1312" i="95"/>
  <c r="I1312" i="95"/>
  <c r="J1311" i="95"/>
  <c r="I1311" i="95"/>
  <c r="J1310" i="95"/>
  <c r="I1310" i="95"/>
  <c r="J1309" i="95"/>
  <c r="I1309" i="95"/>
  <c r="J1308" i="95"/>
  <c r="I1308" i="95"/>
  <c r="J1307" i="95"/>
  <c r="I1307" i="95"/>
  <c r="J1306" i="95"/>
  <c r="I1306" i="95"/>
  <c r="J1305" i="95"/>
  <c r="I1305" i="95"/>
  <c r="J1304" i="95"/>
  <c r="I1304" i="95"/>
  <c r="J1303" i="95"/>
  <c r="I1303" i="95"/>
  <c r="J1302" i="95"/>
  <c r="I1302" i="95"/>
  <c r="J1301" i="95"/>
  <c r="I1301" i="95"/>
  <c r="J1300" i="95"/>
  <c r="I1300" i="95"/>
  <c r="J1299" i="95"/>
  <c r="I1299" i="95"/>
  <c r="J1298" i="95"/>
  <c r="I1298" i="95"/>
  <c r="J1297" i="95"/>
  <c r="I1297" i="95"/>
  <c r="J1296" i="95"/>
  <c r="I1296" i="95"/>
  <c r="J1295" i="95"/>
  <c r="I1295" i="95"/>
  <c r="J1294" i="95"/>
  <c r="I1294" i="95"/>
  <c r="J1293" i="95"/>
  <c r="I1293" i="95"/>
  <c r="J1292" i="95"/>
  <c r="I1292" i="95"/>
  <c r="J1291" i="95"/>
  <c r="I1291" i="95"/>
  <c r="J1290" i="95"/>
  <c r="I1290" i="95"/>
  <c r="J1289" i="95"/>
  <c r="I1289" i="95"/>
  <c r="J1288" i="95"/>
  <c r="I1288" i="95"/>
  <c r="J1287" i="95"/>
  <c r="I1287" i="95"/>
  <c r="J1286" i="95"/>
  <c r="I1286" i="95"/>
  <c r="J1285" i="95"/>
  <c r="I1285" i="95"/>
  <c r="J1284" i="95"/>
  <c r="I1284" i="95"/>
  <c r="J1283" i="95"/>
  <c r="I1283" i="95"/>
  <c r="J1282" i="95"/>
  <c r="I1282" i="95"/>
  <c r="J1281" i="95"/>
  <c r="I1281" i="95"/>
  <c r="J1280" i="95"/>
  <c r="I1280" i="95"/>
  <c r="J1279" i="95"/>
  <c r="I1279" i="95"/>
  <c r="J1278" i="95"/>
  <c r="I1278" i="95"/>
  <c r="J1277" i="95"/>
  <c r="I1277" i="95"/>
  <c r="J1276" i="95"/>
  <c r="I1276" i="95"/>
  <c r="J1275" i="95"/>
  <c r="I1275" i="95"/>
  <c r="J1274" i="95"/>
  <c r="I1274" i="95"/>
  <c r="J1273" i="95"/>
  <c r="I1273" i="95"/>
  <c r="J1272" i="95"/>
  <c r="I1272" i="95"/>
  <c r="J1271" i="95"/>
  <c r="I1271" i="95"/>
  <c r="J1270" i="95"/>
  <c r="I1270" i="95"/>
  <c r="J1269" i="95"/>
  <c r="I1269" i="95"/>
  <c r="J1268" i="95"/>
  <c r="I1268" i="95"/>
  <c r="J1267" i="95"/>
  <c r="I1267" i="95"/>
  <c r="J1266" i="95"/>
  <c r="I1266" i="95"/>
  <c r="J1265" i="95"/>
  <c r="I1265" i="95"/>
  <c r="J1264" i="95"/>
  <c r="I1264" i="95"/>
  <c r="J1263" i="95"/>
  <c r="I1263" i="95"/>
  <c r="J1262" i="95"/>
  <c r="I1262" i="95"/>
  <c r="J1261" i="95"/>
  <c r="I1261" i="95"/>
  <c r="J1260" i="95"/>
  <c r="I1260" i="95"/>
  <c r="J1259" i="95"/>
  <c r="I1259" i="95"/>
  <c r="J1258" i="95"/>
  <c r="I1258" i="95"/>
  <c r="J1257" i="95"/>
  <c r="I1257" i="95"/>
  <c r="J1256" i="95"/>
  <c r="I1256" i="95"/>
  <c r="J1255" i="95"/>
  <c r="I1255" i="95"/>
  <c r="J1254" i="95"/>
  <c r="I1254" i="95"/>
  <c r="J1253" i="95"/>
  <c r="I1253" i="95"/>
  <c r="J1252" i="95"/>
  <c r="I1252" i="95"/>
  <c r="J1251" i="95"/>
  <c r="I1251" i="95"/>
  <c r="J1250" i="95"/>
  <c r="I1250" i="95"/>
  <c r="J1249" i="95"/>
  <c r="I1249" i="95"/>
  <c r="J1248" i="95"/>
  <c r="I1248" i="95"/>
  <c r="J1247" i="95"/>
  <c r="I1247" i="95"/>
  <c r="J1246" i="95"/>
  <c r="I1246" i="95"/>
  <c r="J1245" i="95"/>
  <c r="I1245" i="95"/>
  <c r="J1244" i="95"/>
  <c r="I1244" i="95"/>
  <c r="J1243" i="95"/>
  <c r="I1243" i="95"/>
  <c r="J1242" i="95"/>
  <c r="I1242" i="95"/>
  <c r="J1241" i="95"/>
  <c r="I1241" i="95"/>
  <c r="J1240" i="95"/>
  <c r="I1240" i="95"/>
  <c r="J1239" i="95"/>
  <c r="I1239" i="95"/>
  <c r="J1238" i="95"/>
  <c r="I1238" i="95"/>
  <c r="J1237" i="95"/>
  <c r="I1237" i="95"/>
  <c r="J1236" i="95"/>
  <c r="I1236" i="95"/>
  <c r="J1235" i="95"/>
  <c r="I1235" i="95"/>
  <c r="J1234" i="95"/>
  <c r="I1234" i="95"/>
  <c r="J1233" i="95"/>
  <c r="I1233" i="95"/>
  <c r="J1232" i="95"/>
  <c r="I1232" i="95"/>
  <c r="J1231" i="95"/>
  <c r="I1231" i="95"/>
  <c r="J1230" i="95"/>
  <c r="I1230" i="95"/>
  <c r="J1229" i="95"/>
  <c r="I1229" i="95"/>
  <c r="J1228" i="95"/>
  <c r="I1228" i="95"/>
  <c r="J1227" i="95"/>
  <c r="I1227" i="95"/>
  <c r="J1226" i="95"/>
  <c r="I1226" i="95"/>
  <c r="J1225" i="95"/>
  <c r="I1225" i="95"/>
  <c r="J1224" i="95"/>
  <c r="I1224" i="95"/>
  <c r="J1223" i="95"/>
  <c r="I1223" i="95"/>
  <c r="J1222" i="95"/>
  <c r="I1222" i="95"/>
  <c r="J1221" i="95"/>
  <c r="I1221" i="95"/>
  <c r="J1220" i="95"/>
  <c r="I1220" i="95"/>
  <c r="J1219" i="95"/>
  <c r="I1219" i="95"/>
  <c r="J1218" i="95"/>
  <c r="I1218" i="95"/>
  <c r="J1217" i="95"/>
  <c r="I1217" i="95"/>
  <c r="J1216" i="95"/>
  <c r="I1216" i="95"/>
  <c r="J1215" i="95"/>
  <c r="I1215" i="95"/>
  <c r="J1214" i="95"/>
  <c r="I1214" i="95"/>
  <c r="J1213" i="95"/>
  <c r="I1213" i="95"/>
  <c r="J1212" i="95"/>
  <c r="I1212" i="95"/>
  <c r="J1211" i="95"/>
  <c r="I1211" i="95"/>
  <c r="J1210" i="95"/>
  <c r="I1210" i="95"/>
  <c r="J1209" i="95"/>
  <c r="I1209" i="95"/>
  <c r="J1208" i="95"/>
  <c r="I1208" i="95"/>
  <c r="J1207" i="95"/>
  <c r="I1207" i="95"/>
  <c r="J1206" i="95"/>
  <c r="I1206" i="95"/>
  <c r="J1205" i="95"/>
  <c r="I1205" i="95"/>
  <c r="J1204" i="95"/>
  <c r="I1204" i="95"/>
  <c r="J1203" i="95"/>
  <c r="I1203" i="95"/>
  <c r="J1202" i="95"/>
  <c r="I1202" i="95"/>
  <c r="J1201" i="95"/>
  <c r="I1201" i="95"/>
  <c r="J1200" i="95"/>
  <c r="I1200" i="95"/>
  <c r="J1199" i="95"/>
  <c r="I1199" i="95"/>
  <c r="J1198" i="95"/>
  <c r="I1198" i="95"/>
  <c r="J1197" i="95"/>
  <c r="I1197" i="95"/>
  <c r="J1196" i="95"/>
  <c r="I1196" i="95"/>
  <c r="J1195" i="95"/>
  <c r="I1195" i="95"/>
  <c r="J1194" i="95"/>
  <c r="I1194" i="95"/>
  <c r="J1193" i="95"/>
  <c r="I1193" i="95"/>
  <c r="J1192" i="95"/>
  <c r="I1192" i="95"/>
  <c r="J1191" i="95"/>
  <c r="I1191" i="95"/>
  <c r="J1190" i="95"/>
  <c r="I1190" i="95"/>
  <c r="J1189" i="95"/>
  <c r="I1189" i="95"/>
  <c r="J1188" i="95"/>
  <c r="I1188" i="95"/>
  <c r="J1187" i="95"/>
  <c r="I1187" i="95"/>
  <c r="J1186" i="95"/>
  <c r="I1186" i="95"/>
  <c r="J1185" i="95"/>
  <c r="I1185" i="95"/>
  <c r="J1184" i="95"/>
  <c r="I1184" i="95"/>
  <c r="J1183" i="95"/>
  <c r="I1183" i="95"/>
  <c r="J1182" i="95"/>
  <c r="I1182" i="95"/>
  <c r="J1181" i="95"/>
  <c r="I1181" i="95"/>
  <c r="J1180" i="95"/>
  <c r="I1180" i="95"/>
  <c r="J1179" i="95"/>
  <c r="I1179" i="95"/>
  <c r="J1178" i="95"/>
  <c r="I1178" i="95"/>
  <c r="J1177" i="95"/>
  <c r="I1177" i="95"/>
  <c r="J1176" i="95"/>
  <c r="I1176" i="95"/>
  <c r="J1175" i="95"/>
  <c r="I1175" i="95"/>
  <c r="J1174" i="95"/>
  <c r="I1174" i="95"/>
  <c r="J1173" i="95"/>
  <c r="I1173" i="95"/>
  <c r="J1172" i="95"/>
  <c r="I1172" i="95"/>
  <c r="J1171" i="95"/>
  <c r="I1171" i="95"/>
  <c r="J1170" i="95"/>
  <c r="I1170" i="95"/>
  <c r="J1169" i="95"/>
  <c r="I1169" i="95"/>
  <c r="J1168" i="95"/>
  <c r="I1168" i="95"/>
  <c r="J1167" i="95"/>
  <c r="I1167" i="95"/>
  <c r="J1166" i="95"/>
  <c r="I1166" i="95"/>
  <c r="J1165" i="95"/>
  <c r="I1165" i="95"/>
  <c r="J1164" i="95"/>
  <c r="I1164" i="95"/>
  <c r="J1163" i="95"/>
  <c r="I1163" i="95"/>
  <c r="J1162" i="95"/>
  <c r="I1162" i="95"/>
  <c r="J1161" i="95"/>
  <c r="I1161" i="95"/>
  <c r="J1160" i="95"/>
  <c r="I1160" i="95"/>
  <c r="J1159" i="95"/>
  <c r="I1159" i="95"/>
  <c r="J1158" i="95"/>
  <c r="I1158" i="95"/>
  <c r="J1157" i="95"/>
  <c r="I1157" i="95"/>
  <c r="J1156" i="95"/>
  <c r="I1156" i="95"/>
  <c r="J1155" i="95"/>
  <c r="I1155" i="95"/>
  <c r="J1154" i="95"/>
  <c r="I1154" i="95"/>
  <c r="J1153" i="95"/>
  <c r="I1153" i="95"/>
  <c r="J1152" i="95"/>
  <c r="I1152" i="95"/>
  <c r="J1151" i="95"/>
  <c r="I1151" i="95"/>
  <c r="J1150" i="95"/>
  <c r="I1150" i="95"/>
  <c r="J1149" i="95"/>
  <c r="I1149" i="95"/>
  <c r="J1148" i="95"/>
  <c r="I1148" i="95"/>
  <c r="J1147" i="95"/>
  <c r="I1147" i="95"/>
  <c r="J1146" i="95"/>
  <c r="I1146" i="95"/>
  <c r="J1145" i="95"/>
  <c r="I1145" i="95"/>
  <c r="J1144" i="95"/>
  <c r="I1144" i="95"/>
  <c r="J1143" i="95"/>
  <c r="I1143" i="95"/>
  <c r="J1142" i="95"/>
  <c r="I1142" i="95"/>
  <c r="J1141" i="95"/>
  <c r="I1141" i="95"/>
  <c r="J1140" i="95"/>
  <c r="I1140" i="95"/>
  <c r="J1139" i="95"/>
  <c r="I1139" i="95"/>
  <c r="J1138" i="95"/>
  <c r="I1138" i="95"/>
  <c r="J1137" i="95"/>
  <c r="I1137" i="95"/>
  <c r="J1136" i="95"/>
  <c r="I1136" i="95"/>
  <c r="J1135" i="95"/>
  <c r="I1135" i="95"/>
  <c r="J1134" i="95"/>
  <c r="I1134" i="95"/>
  <c r="J1133" i="95"/>
  <c r="I1133" i="95"/>
  <c r="J1132" i="95"/>
  <c r="I1132" i="95"/>
  <c r="J1131" i="95"/>
  <c r="I1131" i="95"/>
  <c r="J1130" i="95"/>
  <c r="I1130" i="95"/>
  <c r="J1129" i="95"/>
  <c r="I1129" i="95"/>
  <c r="J1128" i="95"/>
  <c r="I1128" i="95"/>
  <c r="J1127" i="95"/>
  <c r="I1127" i="95"/>
  <c r="J1126" i="95"/>
  <c r="I1126" i="95"/>
  <c r="J1125" i="95"/>
  <c r="I1125" i="95"/>
  <c r="J1124" i="95"/>
  <c r="I1124" i="95"/>
  <c r="J1123" i="95"/>
  <c r="I1123" i="95"/>
  <c r="J1122" i="95"/>
  <c r="I1122" i="95"/>
  <c r="J1121" i="95"/>
  <c r="I1121" i="95"/>
  <c r="J1120" i="95"/>
  <c r="I1120" i="95"/>
  <c r="J1119" i="95"/>
  <c r="I1119" i="95"/>
  <c r="J1118" i="95"/>
  <c r="I1118" i="95"/>
  <c r="J1117" i="95"/>
  <c r="I1117" i="95"/>
  <c r="J1116" i="95"/>
  <c r="I1116" i="95"/>
  <c r="J1115" i="95"/>
  <c r="I1115" i="95"/>
  <c r="J1114" i="95"/>
  <c r="I1114" i="95"/>
  <c r="J1113" i="95"/>
  <c r="I1113" i="95"/>
  <c r="J1112" i="95"/>
  <c r="I1112" i="95"/>
  <c r="J1111" i="95"/>
  <c r="I1111" i="95"/>
  <c r="J1110" i="95"/>
  <c r="I1110" i="95"/>
  <c r="J1109" i="95"/>
  <c r="I1109" i="95"/>
  <c r="J1108" i="95"/>
  <c r="I1108" i="95"/>
  <c r="J1107" i="95"/>
  <c r="I1107" i="95"/>
  <c r="J1106" i="95"/>
  <c r="I1106" i="95"/>
  <c r="J1105" i="95"/>
  <c r="I1105" i="95"/>
  <c r="J1104" i="95"/>
  <c r="I1104" i="95"/>
  <c r="J1103" i="95"/>
  <c r="I1103" i="95"/>
  <c r="J1102" i="95"/>
  <c r="I1102" i="95"/>
  <c r="J1101" i="95"/>
  <c r="I1101" i="95"/>
  <c r="J1100" i="95"/>
  <c r="I1100" i="95"/>
  <c r="J1099" i="95"/>
  <c r="I1099" i="95"/>
  <c r="J1098" i="95"/>
  <c r="I1098" i="95"/>
  <c r="J1097" i="95"/>
  <c r="I1097" i="95"/>
  <c r="J1096" i="95"/>
  <c r="I1096" i="95"/>
  <c r="J1095" i="95"/>
  <c r="I1095" i="95"/>
  <c r="J1094" i="95"/>
  <c r="I1094" i="95"/>
  <c r="J1093" i="95"/>
  <c r="I1093" i="95"/>
  <c r="J1092" i="95"/>
  <c r="I1092" i="95"/>
  <c r="J1091" i="95"/>
  <c r="I1091" i="95"/>
  <c r="J1090" i="95"/>
  <c r="I1090" i="95"/>
  <c r="J1089" i="95"/>
  <c r="I1089" i="95"/>
  <c r="J1088" i="95"/>
  <c r="I1088" i="95"/>
  <c r="J1087" i="95"/>
  <c r="I1087" i="95"/>
  <c r="J1086" i="95"/>
  <c r="I1086" i="95"/>
  <c r="J1085" i="95"/>
  <c r="I1085" i="95"/>
  <c r="J1084" i="95"/>
  <c r="I1084" i="95"/>
  <c r="J1083" i="95"/>
  <c r="I1083" i="95"/>
  <c r="J1082" i="95"/>
  <c r="I1082" i="95"/>
  <c r="J1081" i="95"/>
  <c r="I1081" i="95"/>
  <c r="J1080" i="95"/>
  <c r="I1080" i="95"/>
  <c r="J1079" i="95"/>
  <c r="I1079" i="95"/>
  <c r="J1078" i="95"/>
  <c r="I1078" i="95"/>
  <c r="J1077" i="95"/>
  <c r="I1077" i="95"/>
  <c r="J1076" i="95"/>
  <c r="I1076" i="95"/>
  <c r="J1075" i="95"/>
  <c r="I1075" i="95"/>
  <c r="J1074" i="95"/>
  <c r="I1074" i="95"/>
  <c r="J1073" i="95"/>
  <c r="I1073" i="95"/>
  <c r="J1072" i="95"/>
  <c r="I1072" i="95"/>
  <c r="J1071" i="95"/>
  <c r="I1071" i="95"/>
  <c r="J1070" i="95"/>
  <c r="I1070" i="95"/>
  <c r="J1069" i="95"/>
  <c r="I1069" i="95"/>
  <c r="J1068" i="95"/>
  <c r="I1068" i="95"/>
  <c r="J1067" i="95"/>
  <c r="I1067" i="95"/>
  <c r="J1066" i="95"/>
  <c r="I1066" i="95"/>
  <c r="J1065" i="95"/>
  <c r="I1065" i="95"/>
  <c r="J1064" i="95"/>
  <c r="I1064" i="95"/>
  <c r="J1063" i="95"/>
  <c r="I1063" i="95"/>
  <c r="J1062" i="95"/>
  <c r="I1062" i="95"/>
  <c r="J1061" i="95"/>
  <c r="I1061" i="95"/>
  <c r="J1060" i="95"/>
  <c r="I1060" i="95"/>
  <c r="J1059" i="95"/>
  <c r="I1059" i="95"/>
  <c r="J1058" i="95"/>
  <c r="I1058" i="95"/>
  <c r="J1057" i="95"/>
  <c r="I1057" i="95"/>
  <c r="J1056" i="95"/>
  <c r="I1056" i="95"/>
  <c r="J1055" i="95"/>
  <c r="I1055" i="95"/>
  <c r="J1054" i="95"/>
  <c r="I1054" i="95"/>
  <c r="J1053" i="95"/>
  <c r="I1053" i="95"/>
  <c r="J1052" i="95"/>
  <c r="I1052" i="95"/>
  <c r="J1051" i="95"/>
  <c r="I1051" i="95"/>
  <c r="J1050" i="95"/>
  <c r="I1050" i="95"/>
  <c r="J1049" i="95"/>
  <c r="I1049" i="95"/>
  <c r="J1048" i="95"/>
  <c r="I1048" i="95"/>
  <c r="J1047" i="95"/>
  <c r="I1047" i="95"/>
  <c r="J1046" i="95"/>
  <c r="I1046" i="95"/>
  <c r="J1045" i="95"/>
  <c r="I1045" i="95"/>
  <c r="J1044" i="95"/>
  <c r="I1044" i="95"/>
  <c r="J1043" i="95"/>
  <c r="I1043" i="95"/>
  <c r="J1042" i="95"/>
  <c r="I1042" i="95"/>
  <c r="J1041" i="95"/>
  <c r="I1041" i="95"/>
  <c r="J1040" i="95"/>
  <c r="I1040" i="95"/>
  <c r="J1039" i="95"/>
  <c r="I1039" i="95"/>
  <c r="J1038" i="95"/>
  <c r="I1038" i="95"/>
  <c r="J1037" i="95"/>
  <c r="I1037" i="95"/>
  <c r="J1036" i="95"/>
  <c r="I1036" i="95"/>
  <c r="J1035" i="95"/>
  <c r="I1035" i="95"/>
  <c r="J1034" i="95"/>
  <c r="I1034" i="95"/>
  <c r="J1033" i="95"/>
  <c r="I1033" i="95"/>
  <c r="J1032" i="95"/>
  <c r="I1032" i="95"/>
  <c r="J1031" i="95"/>
  <c r="I1031" i="95"/>
  <c r="J1030" i="95"/>
  <c r="I1030" i="95"/>
  <c r="J1029" i="95"/>
  <c r="I1029" i="95"/>
  <c r="J1028" i="95"/>
  <c r="I1028" i="95"/>
  <c r="J1027" i="95"/>
  <c r="I1027" i="95"/>
  <c r="J1026" i="95"/>
  <c r="I1026" i="95"/>
  <c r="J1025" i="95"/>
  <c r="I1025" i="95"/>
  <c r="J1024" i="95"/>
  <c r="I1024" i="95"/>
  <c r="J1023" i="95"/>
  <c r="I1023" i="95"/>
  <c r="J1022" i="95"/>
  <c r="I1022" i="95"/>
  <c r="J1021" i="95"/>
  <c r="I1021" i="95"/>
  <c r="J1020" i="95"/>
  <c r="I1020" i="95"/>
  <c r="J1019" i="95"/>
  <c r="I1019" i="95"/>
  <c r="J1018" i="95"/>
  <c r="I1018" i="95"/>
  <c r="J1017" i="95"/>
  <c r="I1017" i="95"/>
  <c r="J1016" i="95"/>
  <c r="I1016" i="95"/>
  <c r="J1015" i="95"/>
  <c r="I1015" i="95"/>
  <c r="J1014" i="95"/>
  <c r="I1014" i="95"/>
  <c r="J1013" i="95"/>
  <c r="I1013" i="95"/>
  <c r="J1012" i="95"/>
  <c r="I1012" i="95"/>
  <c r="J1011" i="95"/>
  <c r="I1011" i="95"/>
  <c r="J1010" i="95"/>
  <c r="I1010" i="95"/>
  <c r="J1009" i="95"/>
  <c r="I1009" i="95"/>
  <c r="J1008" i="95"/>
  <c r="I1008" i="95"/>
  <c r="J1007" i="95"/>
  <c r="I1007" i="95"/>
  <c r="J1006" i="95"/>
  <c r="I1006" i="95"/>
  <c r="J1005" i="95"/>
  <c r="I1005" i="95"/>
  <c r="J1004" i="95"/>
  <c r="I1004" i="95"/>
  <c r="J1003" i="95"/>
  <c r="I1003" i="95"/>
  <c r="J1002" i="95"/>
  <c r="I1002" i="95"/>
  <c r="J1001" i="95"/>
  <c r="I1001" i="95"/>
  <c r="J1000" i="95"/>
  <c r="I1000" i="95"/>
  <c r="J999" i="95"/>
  <c r="I999" i="95"/>
  <c r="J998" i="95"/>
  <c r="I998" i="95"/>
  <c r="J997" i="95"/>
  <c r="I997" i="95"/>
  <c r="J996" i="95"/>
  <c r="I996" i="95"/>
  <c r="J995" i="95"/>
  <c r="I995" i="95"/>
  <c r="J994" i="95"/>
  <c r="I994" i="95"/>
  <c r="J993" i="95"/>
  <c r="I993" i="95"/>
  <c r="J992" i="95"/>
  <c r="I992" i="95"/>
  <c r="J991" i="95"/>
  <c r="I991" i="95"/>
  <c r="J990" i="95"/>
  <c r="I990" i="95"/>
  <c r="J989" i="95"/>
  <c r="I989" i="95"/>
  <c r="J988" i="95"/>
  <c r="I988" i="95"/>
  <c r="J987" i="95"/>
  <c r="I987" i="95"/>
  <c r="J986" i="95"/>
  <c r="I986" i="95"/>
  <c r="J985" i="95"/>
  <c r="I985" i="95"/>
  <c r="J984" i="95"/>
  <c r="I984" i="95"/>
  <c r="J983" i="95"/>
  <c r="I983" i="95"/>
  <c r="J982" i="95"/>
  <c r="I982" i="95"/>
  <c r="J981" i="95"/>
  <c r="I981" i="95"/>
  <c r="J980" i="95"/>
  <c r="I980" i="95"/>
  <c r="J979" i="95"/>
  <c r="I979" i="95"/>
  <c r="J978" i="95"/>
  <c r="I978" i="95"/>
  <c r="J977" i="95"/>
  <c r="I977" i="95"/>
  <c r="J976" i="95"/>
  <c r="I976" i="95"/>
  <c r="J975" i="95"/>
  <c r="I975" i="95"/>
  <c r="J974" i="95"/>
  <c r="I974" i="95"/>
  <c r="J973" i="95"/>
  <c r="I973" i="95"/>
  <c r="J972" i="95"/>
  <c r="I972" i="95"/>
  <c r="J971" i="95"/>
  <c r="I971" i="95"/>
  <c r="J970" i="95"/>
  <c r="I970" i="95"/>
  <c r="J969" i="95"/>
  <c r="I969" i="95"/>
  <c r="J968" i="95"/>
  <c r="I968" i="95"/>
  <c r="J967" i="95"/>
  <c r="I967" i="95"/>
  <c r="J966" i="95"/>
  <c r="I966" i="95"/>
  <c r="J965" i="95"/>
  <c r="I965" i="95"/>
  <c r="J964" i="95"/>
  <c r="I964" i="95"/>
  <c r="J963" i="95"/>
  <c r="I963" i="95"/>
  <c r="J962" i="95"/>
  <c r="I962" i="95"/>
  <c r="J961" i="95"/>
  <c r="I961" i="95"/>
  <c r="J960" i="95"/>
  <c r="I960" i="95"/>
  <c r="J959" i="95"/>
  <c r="I959" i="95"/>
  <c r="J958" i="95"/>
  <c r="I958" i="95"/>
  <c r="J957" i="95"/>
  <c r="I957" i="95"/>
  <c r="J956" i="95"/>
  <c r="I956" i="95"/>
  <c r="J955" i="95"/>
  <c r="I955" i="95"/>
  <c r="J954" i="95"/>
  <c r="I954" i="95"/>
  <c r="J953" i="95"/>
  <c r="I953" i="95"/>
  <c r="J952" i="95"/>
  <c r="I952" i="95"/>
  <c r="J951" i="95"/>
  <c r="I951" i="95"/>
  <c r="J950" i="95"/>
  <c r="I950" i="95"/>
  <c r="J949" i="95"/>
  <c r="I949" i="95"/>
  <c r="J948" i="95"/>
  <c r="I948" i="95"/>
  <c r="J947" i="95"/>
  <c r="I947" i="95"/>
  <c r="J946" i="95"/>
  <c r="I946" i="95"/>
  <c r="J945" i="95"/>
  <c r="I945" i="95"/>
  <c r="J944" i="95"/>
  <c r="I944" i="95"/>
  <c r="J943" i="95"/>
  <c r="I943" i="95"/>
  <c r="J942" i="95"/>
  <c r="I942" i="95"/>
  <c r="J941" i="95"/>
  <c r="I941" i="95"/>
  <c r="J940" i="95"/>
  <c r="I940" i="95"/>
  <c r="J939" i="95"/>
  <c r="I939" i="95"/>
  <c r="J938" i="95"/>
  <c r="I938" i="95"/>
  <c r="J937" i="95"/>
  <c r="I937" i="95"/>
  <c r="J936" i="95"/>
  <c r="I936" i="95"/>
  <c r="J935" i="95"/>
  <c r="I935" i="95"/>
  <c r="J934" i="95"/>
  <c r="I934" i="95"/>
  <c r="J933" i="95"/>
  <c r="I933" i="95"/>
  <c r="J932" i="95"/>
  <c r="I932" i="95"/>
  <c r="J931" i="95"/>
  <c r="I931" i="95"/>
  <c r="J930" i="95"/>
  <c r="I930" i="95"/>
  <c r="J929" i="95"/>
  <c r="I929" i="95"/>
  <c r="J928" i="95"/>
  <c r="I928" i="95"/>
  <c r="J927" i="95"/>
  <c r="I927" i="95"/>
  <c r="J926" i="95"/>
  <c r="I926" i="95"/>
  <c r="J925" i="95"/>
  <c r="I925" i="95"/>
  <c r="J924" i="95"/>
  <c r="I924" i="95"/>
  <c r="J923" i="95"/>
  <c r="I923" i="95"/>
  <c r="J922" i="95"/>
  <c r="I922" i="95"/>
  <c r="J921" i="95"/>
  <c r="I921" i="95"/>
  <c r="J920" i="95"/>
  <c r="I920" i="95"/>
  <c r="J919" i="95"/>
  <c r="I919" i="95"/>
  <c r="J918" i="95"/>
  <c r="I918" i="95"/>
  <c r="J917" i="95"/>
  <c r="I917" i="95"/>
  <c r="J916" i="95"/>
  <c r="I916" i="95"/>
  <c r="J915" i="95"/>
  <c r="I915" i="95"/>
  <c r="J914" i="95"/>
  <c r="I914" i="95"/>
  <c r="J913" i="95"/>
  <c r="I913" i="95"/>
  <c r="J912" i="95"/>
  <c r="I912" i="95"/>
  <c r="J911" i="95"/>
  <c r="I911" i="95"/>
  <c r="J910" i="95"/>
  <c r="I910" i="95"/>
  <c r="J909" i="95"/>
  <c r="I909" i="95"/>
  <c r="J908" i="95"/>
  <c r="I908" i="95"/>
  <c r="J907" i="95"/>
  <c r="I907" i="95"/>
  <c r="J906" i="95"/>
  <c r="I906" i="95"/>
  <c r="J905" i="95"/>
  <c r="I905" i="95"/>
  <c r="J904" i="95"/>
  <c r="I904" i="95"/>
  <c r="J903" i="95"/>
  <c r="I903" i="95"/>
  <c r="J902" i="95"/>
  <c r="I902" i="95"/>
  <c r="J901" i="95"/>
  <c r="I901" i="95"/>
  <c r="J900" i="95"/>
  <c r="I900" i="95"/>
  <c r="J899" i="95"/>
  <c r="I899" i="95"/>
  <c r="J898" i="95"/>
  <c r="I898" i="95"/>
  <c r="J897" i="95"/>
  <c r="I897" i="95"/>
  <c r="J896" i="95"/>
  <c r="I896" i="95"/>
  <c r="J895" i="95"/>
  <c r="I895" i="95"/>
  <c r="J894" i="95"/>
  <c r="I894" i="95"/>
  <c r="J893" i="95"/>
  <c r="I893" i="95"/>
  <c r="J892" i="95"/>
  <c r="I892" i="95"/>
  <c r="J891" i="95"/>
  <c r="I891" i="95"/>
  <c r="J890" i="95"/>
  <c r="I890" i="95"/>
  <c r="J889" i="95"/>
  <c r="I889" i="95"/>
  <c r="J888" i="95"/>
  <c r="I888" i="95"/>
  <c r="J887" i="95"/>
  <c r="I887" i="95"/>
  <c r="J886" i="95"/>
  <c r="I886" i="95"/>
  <c r="J885" i="95"/>
  <c r="I885" i="95"/>
  <c r="J884" i="95"/>
  <c r="I884" i="95"/>
  <c r="J883" i="95"/>
  <c r="I883" i="95"/>
  <c r="J882" i="95"/>
  <c r="I882" i="95"/>
  <c r="J881" i="95"/>
  <c r="I881" i="95"/>
  <c r="J880" i="95"/>
  <c r="I880" i="95"/>
  <c r="J879" i="95"/>
  <c r="I879" i="95"/>
  <c r="J878" i="95"/>
  <c r="I878" i="95"/>
  <c r="J877" i="95"/>
  <c r="I877" i="95"/>
  <c r="J876" i="95"/>
  <c r="I876" i="95"/>
  <c r="J875" i="95"/>
  <c r="I875" i="95"/>
  <c r="J874" i="95"/>
  <c r="I874" i="95"/>
  <c r="J873" i="95"/>
  <c r="I873" i="95"/>
  <c r="J872" i="95"/>
  <c r="I872" i="95"/>
  <c r="J871" i="95"/>
  <c r="I871" i="95"/>
  <c r="J870" i="95"/>
  <c r="I870" i="95"/>
  <c r="J869" i="95"/>
  <c r="I869" i="95"/>
  <c r="J868" i="95"/>
  <c r="I868" i="95"/>
  <c r="J867" i="95"/>
  <c r="I867" i="95"/>
  <c r="J866" i="95"/>
  <c r="I866" i="95"/>
  <c r="J865" i="95"/>
  <c r="I865" i="95"/>
  <c r="J864" i="95"/>
  <c r="I864" i="95"/>
  <c r="J863" i="95"/>
  <c r="I863" i="95"/>
  <c r="J862" i="95"/>
  <c r="I862" i="95"/>
  <c r="J861" i="95"/>
  <c r="I861" i="95"/>
  <c r="J860" i="95"/>
  <c r="I860" i="95"/>
  <c r="J859" i="95"/>
  <c r="I859" i="95"/>
  <c r="J858" i="95"/>
  <c r="I858" i="95"/>
  <c r="J857" i="95"/>
  <c r="I857" i="95"/>
  <c r="J856" i="95"/>
  <c r="I856" i="95"/>
  <c r="J855" i="95"/>
  <c r="I855" i="95"/>
  <c r="J854" i="95"/>
  <c r="I854" i="95"/>
  <c r="J853" i="95"/>
  <c r="I853" i="95"/>
  <c r="J852" i="95"/>
  <c r="I852" i="95"/>
  <c r="J851" i="95"/>
  <c r="I851" i="95"/>
  <c r="J850" i="95"/>
  <c r="I850" i="95"/>
  <c r="J849" i="95"/>
  <c r="I849" i="95"/>
  <c r="J848" i="95"/>
  <c r="I848" i="95"/>
  <c r="J847" i="95"/>
  <c r="I847" i="95"/>
  <c r="J846" i="95"/>
  <c r="I846" i="95"/>
  <c r="J845" i="95"/>
  <c r="I845" i="95"/>
  <c r="J844" i="95"/>
  <c r="I844" i="95"/>
  <c r="J843" i="95"/>
  <c r="I843" i="95"/>
  <c r="J842" i="95"/>
  <c r="I842" i="95"/>
  <c r="J841" i="95"/>
  <c r="I841" i="95"/>
  <c r="J840" i="95"/>
  <c r="I840" i="95"/>
  <c r="J839" i="95"/>
  <c r="I839" i="95"/>
  <c r="J838" i="95"/>
  <c r="I838" i="95"/>
  <c r="J837" i="95"/>
  <c r="I837" i="95"/>
  <c r="J836" i="95"/>
  <c r="I836" i="95"/>
  <c r="J835" i="95"/>
  <c r="I835" i="95"/>
  <c r="J834" i="95"/>
  <c r="I834" i="95"/>
  <c r="J833" i="95"/>
  <c r="I833" i="95"/>
  <c r="J832" i="95"/>
  <c r="I832" i="95"/>
  <c r="J831" i="95"/>
  <c r="I831" i="95"/>
  <c r="J830" i="95"/>
  <c r="I830" i="95"/>
  <c r="J829" i="95"/>
  <c r="I829" i="95"/>
  <c r="J828" i="95"/>
  <c r="I828" i="95"/>
  <c r="J827" i="95"/>
  <c r="I827" i="95"/>
  <c r="J826" i="95"/>
  <c r="I826" i="95"/>
  <c r="J825" i="95"/>
  <c r="I825" i="95"/>
  <c r="J824" i="95"/>
  <c r="I824" i="95"/>
  <c r="J823" i="95"/>
  <c r="I823" i="95"/>
  <c r="J822" i="95"/>
  <c r="I822" i="95"/>
  <c r="J821" i="95"/>
  <c r="I821" i="95"/>
  <c r="J820" i="95"/>
  <c r="I820" i="95"/>
  <c r="J819" i="95"/>
  <c r="I819" i="95"/>
  <c r="J818" i="95"/>
  <c r="I818" i="95"/>
  <c r="J817" i="95"/>
  <c r="I817" i="95"/>
  <c r="J816" i="95"/>
  <c r="I816" i="95"/>
  <c r="J815" i="95"/>
  <c r="I815" i="95"/>
  <c r="J814" i="95"/>
  <c r="I814" i="95"/>
  <c r="J813" i="95"/>
  <c r="I813" i="95"/>
  <c r="J812" i="95"/>
  <c r="I812" i="95"/>
  <c r="J811" i="95"/>
  <c r="I811" i="95"/>
  <c r="J810" i="95"/>
  <c r="I810" i="95"/>
  <c r="J809" i="95"/>
  <c r="I809" i="95"/>
  <c r="J808" i="95"/>
  <c r="I808" i="95"/>
  <c r="J807" i="95"/>
  <c r="I807" i="95"/>
  <c r="J806" i="95"/>
  <c r="I806" i="95"/>
  <c r="J805" i="95"/>
  <c r="I805" i="95"/>
  <c r="J804" i="95"/>
  <c r="I804" i="95"/>
  <c r="J803" i="95"/>
  <c r="I803" i="95"/>
  <c r="J802" i="95"/>
  <c r="I802" i="95"/>
  <c r="J801" i="95"/>
  <c r="I801" i="95"/>
  <c r="J800" i="95"/>
  <c r="I800" i="95"/>
  <c r="J799" i="95"/>
  <c r="I799" i="95"/>
  <c r="J798" i="95"/>
  <c r="I798" i="95"/>
  <c r="J797" i="95"/>
  <c r="I797" i="95"/>
  <c r="J796" i="95"/>
  <c r="I796" i="95"/>
  <c r="J795" i="95"/>
  <c r="I795" i="95"/>
  <c r="J794" i="95"/>
  <c r="I794" i="95"/>
  <c r="J793" i="95"/>
  <c r="I793" i="95"/>
  <c r="J792" i="95"/>
  <c r="I792" i="95"/>
  <c r="J791" i="95"/>
  <c r="I791" i="95"/>
  <c r="J790" i="95"/>
  <c r="I790" i="95"/>
  <c r="J789" i="95"/>
  <c r="I789" i="95"/>
  <c r="J788" i="95"/>
  <c r="I788" i="95"/>
  <c r="J787" i="95"/>
  <c r="I787" i="95"/>
  <c r="J786" i="95"/>
  <c r="I786" i="95"/>
  <c r="J785" i="95"/>
  <c r="I785" i="95"/>
  <c r="J784" i="95"/>
  <c r="I784" i="95"/>
  <c r="J783" i="95"/>
  <c r="I783" i="95"/>
  <c r="J782" i="95"/>
  <c r="I782" i="95"/>
  <c r="J781" i="95"/>
  <c r="I781" i="95"/>
  <c r="J780" i="95"/>
  <c r="I780" i="95"/>
  <c r="J779" i="95"/>
  <c r="I779" i="95"/>
  <c r="J778" i="95"/>
  <c r="I778" i="95"/>
  <c r="J777" i="95"/>
  <c r="I777" i="95"/>
  <c r="J776" i="95"/>
  <c r="I776" i="95"/>
  <c r="J775" i="95"/>
  <c r="I775" i="95"/>
  <c r="J774" i="95"/>
  <c r="I774" i="95"/>
  <c r="J773" i="95"/>
  <c r="I773" i="95"/>
  <c r="J772" i="95"/>
  <c r="I772" i="95"/>
  <c r="J771" i="95"/>
  <c r="I771" i="95"/>
  <c r="J770" i="95"/>
  <c r="I770" i="95"/>
  <c r="J769" i="95"/>
  <c r="I769" i="95"/>
  <c r="J768" i="95"/>
  <c r="I768" i="95"/>
  <c r="J767" i="95"/>
  <c r="I767" i="95"/>
  <c r="J766" i="95"/>
  <c r="I766" i="95"/>
  <c r="J765" i="95"/>
  <c r="I765" i="95"/>
  <c r="J764" i="95"/>
  <c r="I764" i="95"/>
  <c r="J763" i="95"/>
  <c r="I763" i="95"/>
  <c r="J762" i="95"/>
  <c r="I762" i="95"/>
  <c r="J761" i="95"/>
  <c r="I761" i="95"/>
  <c r="J760" i="95"/>
  <c r="I760" i="95"/>
  <c r="J759" i="95"/>
  <c r="I759" i="95"/>
  <c r="J758" i="95"/>
  <c r="I758" i="95"/>
  <c r="J757" i="95"/>
  <c r="I757" i="95"/>
  <c r="J756" i="95"/>
  <c r="I756" i="95"/>
  <c r="J755" i="95"/>
  <c r="I755" i="95"/>
  <c r="J754" i="95"/>
  <c r="I754" i="95"/>
  <c r="J753" i="95"/>
  <c r="I753" i="95"/>
  <c r="J752" i="95"/>
  <c r="I752" i="95"/>
  <c r="J751" i="95"/>
  <c r="I751" i="95"/>
  <c r="J750" i="95"/>
  <c r="I750" i="95"/>
  <c r="J749" i="95"/>
  <c r="I749" i="95"/>
  <c r="J748" i="95"/>
  <c r="I748" i="95"/>
  <c r="J747" i="95"/>
  <c r="I747" i="95"/>
  <c r="J746" i="95"/>
  <c r="I746" i="95"/>
  <c r="J745" i="95"/>
  <c r="I745" i="95"/>
  <c r="J744" i="95"/>
  <c r="I744" i="95"/>
  <c r="J743" i="95"/>
  <c r="I743" i="95"/>
  <c r="J742" i="95"/>
  <c r="I742" i="95"/>
  <c r="J741" i="95"/>
  <c r="I741" i="95"/>
  <c r="J740" i="95"/>
  <c r="I740" i="95"/>
  <c r="J739" i="95"/>
  <c r="I739" i="95"/>
  <c r="J738" i="95"/>
  <c r="I738" i="95"/>
  <c r="J737" i="95"/>
  <c r="I737" i="95"/>
  <c r="J736" i="95"/>
  <c r="I736" i="95"/>
  <c r="J735" i="95"/>
  <c r="I735" i="95"/>
  <c r="J734" i="95"/>
  <c r="I734" i="95"/>
  <c r="J733" i="95"/>
  <c r="I733" i="95"/>
  <c r="J732" i="95"/>
  <c r="I732" i="95"/>
  <c r="J731" i="95"/>
  <c r="I731" i="95"/>
  <c r="J730" i="95"/>
  <c r="I730" i="95"/>
  <c r="J729" i="95"/>
  <c r="I729" i="95"/>
  <c r="J728" i="95"/>
  <c r="I728" i="95"/>
  <c r="J727" i="95"/>
  <c r="I727" i="95"/>
  <c r="J726" i="95"/>
  <c r="I726" i="95"/>
  <c r="J725" i="95"/>
  <c r="I725" i="95"/>
  <c r="J724" i="95"/>
  <c r="I724" i="95"/>
  <c r="J723" i="95"/>
  <c r="I723" i="95"/>
  <c r="J722" i="95"/>
  <c r="I722" i="95"/>
  <c r="J721" i="95"/>
  <c r="I721" i="95"/>
  <c r="J720" i="95"/>
  <c r="I720" i="95"/>
  <c r="J719" i="95"/>
  <c r="I719" i="95"/>
  <c r="J718" i="95"/>
  <c r="I718" i="95"/>
  <c r="J717" i="95"/>
  <c r="I717" i="95"/>
  <c r="J716" i="95"/>
  <c r="I716" i="95"/>
  <c r="J715" i="95"/>
  <c r="I715" i="95"/>
  <c r="J714" i="95"/>
  <c r="I714" i="95"/>
  <c r="J713" i="95"/>
  <c r="I713" i="95"/>
  <c r="J712" i="95"/>
  <c r="I712" i="95"/>
  <c r="J711" i="95"/>
  <c r="I711" i="95"/>
  <c r="J710" i="95"/>
  <c r="I710" i="95"/>
  <c r="J709" i="95"/>
  <c r="I709" i="95"/>
  <c r="J708" i="95"/>
  <c r="I708" i="95"/>
  <c r="J707" i="95"/>
  <c r="I707" i="95"/>
  <c r="J706" i="95"/>
  <c r="I706" i="95"/>
  <c r="J705" i="95"/>
  <c r="I705" i="95"/>
  <c r="J704" i="95"/>
  <c r="I704" i="95"/>
  <c r="J703" i="95"/>
  <c r="I703" i="95"/>
  <c r="J702" i="95"/>
  <c r="I702" i="95"/>
  <c r="J701" i="95"/>
  <c r="I701" i="95"/>
  <c r="J700" i="95"/>
  <c r="I700" i="95"/>
  <c r="J699" i="95"/>
  <c r="I699" i="95"/>
  <c r="J698" i="95"/>
  <c r="I698" i="95"/>
  <c r="J697" i="95"/>
  <c r="I697" i="95"/>
  <c r="J696" i="95"/>
  <c r="I696" i="95"/>
  <c r="J695" i="95"/>
  <c r="I695" i="95"/>
  <c r="J694" i="95"/>
  <c r="I694" i="95"/>
  <c r="J693" i="95"/>
  <c r="I693" i="95"/>
  <c r="J692" i="95"/>
  <c r="I692" i="95"/>
  <c r="J691" i="95"/>
  <c r="I691" i="95"/>
  <c r="J690" i="95"/>
  <c r="I690" i="95"/>
  <c r="J689" i="95"/>
  <c r="I689" i="95"/>
  <c r="J688" i="95"/>
  <c r="I688" i="95"/>
  <c r="J687" i="95"/>
  <c r="I687" i="95"/>
  <c r="J686" i="95"/>
  <c r="I686" i="95"/>
  <c r="J685" i="95"/>
  <c r="I685" i="95"/>
  <c r="J684" i="95"/>
  <c r="I684" i="95"/>
  <c r="J683" i="95"/>
  <c r="I683" i="95"/>
  <c r="J682" i="95"/>
  <c r="I682" i="95"/>
  <c r="J681" i="95"/>
  <c r="I681" i="95"/>
  <c r="J680" i="95"/>
  <c r="I680" i="95"/>
  <c r="J679" i="95"/>
  <c r="I679" i="95"/>
  <c r="J678" i="95"/>
  <c r="I678" i="95"/>
  <c r="J677" i="95"/>
  <c r="I677" i="95"/>
  <c r="J676" i="95"/>
  <c r="I676" i="95"/>
  <c r="J675" i="95"/>
  <c r="I675" i="95"/>
  <c r="J674" i="95"/>
  <c r="I674" i="95"/>
  <c r="J673" i="95"/>
  <c r="I673" i="95"/>
  <c r="J672" i="95"/>
  <c r="I672" i="95"/>
  <c r="J671" i="95"/>
  <c r="I671" i="95"/>
  <c r="J670" i="95"/>
  <c r="I670" i="95"/>
  <c r="J669" i="95"/>
  <c r="I669" i="95"/>
  <c r="J668" i="95"/>
  <c r="I668" i="95"/>
  <c r="J667" i="95"/>
  <c r="I667" i="95"/>
  <c r="J666" i="95"/>
  <c r="I666" i="95"/>
  <c r="J665" i="95"/>
  <c r="I665" i="95"/>
  <c r="J664" i="95"/>
  <c r="I664" i="95"/>
  <c r="J663" i="95"/>
  <c r="I663" i="95"/>
  <c r="J662" i="95"/>
  <c r="I662" i="95"/>
  <c r="J661" i="95"/>
  <c r="I661" i="95"/>
  <c r="J660" i="95"/>
  <c r="I660" i="95"/>
  <c r="J659" i="95"/>
  <c r="I659" i="95"/>
  <c r="J658" i="95"/>
  <c r="I658" i="95"/>
  <c r="J657" i="95"/>
  <c r="I657" i="95"/>
  <c r="J656" i="95"/>
  <c r="I656" i="95"/>
  <c r="J655" i="95"/>
  <c r="I655" i="95"/>
  <c r="J654" i="95"/>
  <c r="I654" i="95"/>
  <c r="J653" i="95"/>
  <c r="I653" i="95"/>
  <c r="J652" i="95"/>
  <c r="I652" i="95"/>
  <c r="J651" i="95"/>
  <c r="I651" i="95"/>
  <c r="J650" i="95"/>
  <c r="I650" i="95"/>
  <c r="J649" i="95"/>
  <c r="I649" i="95"/>
  <c r="J648" i="95"/>
  <c r="I648" i="95"/>
  <c r="J647" i="95"/>
  <c r="I647" i="95"/>
  <c r="J646" i="95"/>
  <c r="I646" i="95"/>
  <c r="J645" i="95"/>
  <c r="I645" i="95"/>
  <c r="J644" i="95"/>
  <c r="I644" i="95"/>
  <c r="J643" i="95"/>
  <c r="I643" i="95"/>
  <c r="J642" i="95"/>
  <c r="I642" i="95"/>
  <c r="J641" i="95"/>
  <c r="I641" i="95"/>
  <c r="J640" i="95"/>
  <c r="I640" i="95"/>
  <c r="J639" i="95"/>
  <c r="I639" i="95"/>
  <c r="J638" i="95"/>
  <c r="I638" i="95"/>
  <c r="J637" i="95"/>
  <c r="I637" i="95"/>
  <c r="J636" i="95"/>
  <c r="I636" i="95"/>
  <c r="J635" i="95"/>
  <c r="I635" i="95"/>
  <c r="J634" i="95"/>
  <c r="I634" i="95"/>
  <c r="J633" i="95"/>
  <c r="I633" i="95"/>
  <c r="J632" i="95"/>
  <c r="I632" i="95"/>
  <c r="J631" i="95"/>
  <c r="I631" i="95"/>
  <c r="J630" i="95"/>
  <c r="I630" i="95"/>
  <c r="J629" i="95"/>
  <c r="I629" i="95"/>
  <c r="J628" i="95"/>
  <c r="I628" i="95"/>
  <c r="J627" i="95"/>
  <c r="I627" i="95"/>
  <c r="J626" i="95"/>
  <c r="I626" i="95"/>
  <c r="J625" i="95"/>
  <c r="I625" i="95"/>
  <c r="J624" i="95"/>
  <c r="I624" i="95"/>
  <c r="J623" i="95"/>
  <c r="I623" i="95"/>
  <c r="J622" i="95"/>
  <c r="I622" i="95"/>
  <c r="J621" i="95"/>
  <c r="I621" i="95"/>
  <c r="J620" i="95"/>
  <c r="I620" i="95"/>
  <c r="J619" i="95"/>
  <c r="I619" i="95"/>
  <c r="J618" i="95"/>
  <c r="I618" i="95"/>
  <c r="J617" i="95"/>
  <c r="I617" i="95"/>
  <c r="J616" i="95"/>
  <c r="I616" i="95"/>
  <c r="J615" i="95"/>
  <c r="I615" i="95"/>
  <c r="J614" i="95"/>
  <c r="I614" i="95"/>
  <c r="J613" i="95"/>
  <c r="I613" i="95"/>
  <c r="J612" i="95"/>
  <c r="I612" i="95"/>
  <c r="J611" i="95"/>
  <c r="I611" i="95"/>
  <c r="J610" i="95"/>
  <c r="I610" i="95"/>
  <c r="J609" i="95"/>
  <c r="I609" i="95"/>
  <c r="J608" i="95"/>
  <c r="I608" i="95"/>
  <c r="J607" i="95"/>
  <c r="I607" i="95"/>
  <c r="J606" i="95"/>
  <c r="I606" i="95"/>
  <c r="J605" i="95"/>
  <c r="I605" i="95"/>
  <c r="J604" i="95"/>
  <c r="I604" i="95"/>
  <c r="J603" i="95"/>
  <c r="I603" i="95"/>
  <c r="J602" i="95"/>
  <c r="I602" i="95"/>
  <c r="J601" i="95"/>
  <c r="I601" i="95"/>
  <c r="J600" i="95"/>
  <c r="I600" i="95"/>
  <c r="J599" i="95"/>
  <c r="I599" i="95"/>
  <c r="J598" i="95"/>
  <c r="I598" i="95"/>
  <c r="J597" i="95"/>
  <c r="I597" i="95"/>
  <c r="J596" i="95"/>
  <c r="I596" i="95"/>
  <c r="J595" i="95"/>
  <c r="I595" i="95"/>
  <c r="J594" i="95"/>
  <c r="I594" i="95"/>
  <c r="J593" i="95"/>
  <c r="I593" i="95"/>
  <c r="J592" i="95"/>
  <c r="I592" i="95"/>
  <c r="J591" i="95"/>
  <c r="I591" i="95"/>
  <c r="J590" i="95"/>
  <c r="I590" i="95"/>
  <c r="J589" i="95"/>
  <c r="I589" i="95"/>
  <c r="J588" i="95"/>
  <c r="I588" i="95"/>
  <c r="J587" i="95"/>
  <c r="I587" i="95"/>
  <c r="J586" i="95"/>
  <c r="I586" i="95"/>
  <c r="J585" i="95"/>
  <c r="I585" i="95"/>
  <c r="J584" i="95"/>
  <c r="I584" i="95"/>
  <c r="J583" i="95"/>
  <c r="I583" i="95"/>
  <c r="J582" i="95"/>
  <c r="I582" i="95"/>
  <c r="J581" i="95"/>
  <c r="I581" i="95"/>
  <c r="J580" i="95"/>
  <c r="I580" i="95"/>
  <c r="J579" i="95"/>
  <c r="I579" i="95"/>
  <c r="J578" i="95"/>
  <c r="I578" i="95"/>
  <c r="J577" i="95"/>
  <c r="I577" i="95"/>
  <c r="J576" i="95"/>
  <c r="I576" i="95"/>
  <c r="J575" i="95"/>
  <c r="I575" i="95"/>
  <c r="J574" i="95"/>
  <c r="I574" i="95"/>
  <c r="J573" i="95"/>
  <c r="I573" i="95"/>
  <c r="J572" i="95"/>
  <c r="I572" i="95"/>
  <c r="J571" i="95"/>
  <c r="I571" i="95"/>
  <c r="J570" i="95"/>
  <c r="I570" i="95"/>
  <c r="J569" i="95"/>
  <c r="I569" i="95"/>
  <c r="J568" i="95"/>
  <c r="I568" i="95"/>
  <c r="J567" i="95"/>
  <c r="I567" i="95"/>
  <c r="J566" i="95"/>
  <c r="I566" i="95"/>
  <c r="J565" i="95"/>
  <c r="I565" i="95"/>
  <c r="J564" i="95"/>
  <c r="I564" i="95"/>
  <c r="J563" i="95"/>
  <c r="I563" i="95"/>
  <c r="J562" i="95"/>
  <c r="I562" i="95"/>
  <c r="J561" i="95"/>
  <c r="I561" i="95"/>
  <c r="J560" i="95"/>
  <c r="I560" i="95"/>
  <c r="J559" i="95"/>
  <c r="I559" i="95"/>
  <c r="J558" i="95"/>
  <c r="I558" i="95"/>
  <c r="J557" i="95"/>
  <c r="I557" i="95"/>
  <c r="J556" i="95"/>
  <c r="I556" i="95"/>
  <c r="J555" i="95"/>
  <c r="I555" i="95"/>
  <c r="J554" i="95"/>
  <c r="I554" i="95"/>
  <c r="J553" i="95"/>
  <c r="I553" i="95"/>
  <c r="J552" i="95"/>
  <c r="I552" i="95"/>
  <c r="J551" i="95"/>
  <c r="I551" i="95"/>
  <c r="J550" i="95"/>
  <c r="I550" i="95"/>
  <c r="J549" i="95"/>
  <c r="I549" i="95"/>
  <c r="J548" i="95"/>
  <c r="I548" i="95"/>
  <c r="J547" i="95"/>
  <c r="I547" i="95"/>
  <c r="J546" i="95"/>
  <c r="I546" i="95"/>
  <c r="J545" i="95"/>
  <c r="I545" i="95"/>
  <c r="J544" i="95"/>
  <c r="I544" i="95"/>
  <c r="J543" i="95"/>
  <c r="I543" i="95"/>
  <c r="J542" i="95"/>
  <c r="I542" i="95"/>
  <c r="J541" i="95"/>
  <c r="I541" i="95"/>
  <c r="J540" i="95"/>
  <c r="I540" i="95"/>
  <c r="J539" i="95"/>
  <c r="I539" i="95"/>
  <c r="J538" i="95"/>
  <c r="I538" i="95"/>
  <c r="J537" i="95"/>
  <c r="I537" i="95"/>
  <c r="J536" i="95"/>
  <c r="I536" i="95"/>
  <c r="J535" i="95"/>
  <c r="I535" i="95"/>
  <c r="J534" i="95"/>
  <c r="I534" i="95"/>
  <c r="J533" i="95"/>
  <c r="I533" i="95"/>
  <c r="J532" i="95"/>
  <c r="I532" i="95"/>
  <c r="J531" i="95"/>
  <c r="I531" i="95"/>
  <c r="J530" i="95"/>
  <c r="I530" i="95"/>
  <c r="J529" i="95"/>
  <c r="I529" i="95"/>
  <c r="J528" i="95"/>
  <c r="I528" i="95"/>
  <c r="J527" i="95"/>
  <c r="I527" i="95"/>
  <c r="J526" i="95"/>
  <c r="I526" i="95"/>
  <c r="J525" i="95"/>
  <c r="I525" i="95"/>
  <c r="J524" i="95"/>
  <c r="I524" i="95"/>
  <c r="J523" i="95"/>
  <c r="I523" i="95"/>
  <c r="J522" i="95"/>
  <c r="I522" i="95"/>
  <c r="J521" i="95"/>
  <c r="I521" i="95"/>
  <c r="J520" i="95"/>
  <c r="I520" i="95"/>
  <c r="J519" i="95"/>
  <c r="I519" i="95"/>
  <c r="J518" i="95"/>
  <c r="I518" i="95"/>
  <c r="J517" i="95"/>
  <c r="I517" i="95"/>
  <c r="J516" i="95"/>
  <c r="I516" i="95"/>
  <c r="J515" i="95"/>
  <c r="I515" i="95"/>
  <c r="J514" i="95"/>
  <c r="I514" i="95"/>
  <c r="J513" i="95"/>
  <c r="I513" i="95"/>
  <c r="J512" i="95"/>
  <c r="I512" i="95"/>
  <c r="J511" i="95"/>
  <c r="I511" i="95"/>
  <c r="J510" i="95"/>
  <c r="I510" i="95"/>
  <c r="J509" i="95"/>
  <c r="I509" i="95"/>
  <c r="J508" i="95"/>
  <c r="I508" i="95"/>
  <c r="J507" i="95"/>
  <c r="I507" i="95"/>
  <c r="J506" i="95"/>
  <c r="I506" i="95"/>
  <c r="J505" i="95"/>
  <c r="I505" i="95"/>
  <c r="J504" i="95"/>
  <c r="I504" i="95"/>
  <c r="J503" i="95"/>
  <c r="I503" i="95"/>
  <c r="J502" i="95"/>
  <c r="I502" i="95"/>
  <c r="J501" i="95"/>
  <c r="I501" i="95"/>
  <c r="J500" i="95"/>
  <c r="I500" i="95"/>
  <c r="J499" i="95"/>
  <c r="I499" i="95"/>
  <c r="J498" i="95"/>
  <c r="I498" i="95"/>
  <c r="J497" i="95"/>
  <c r="I497" i="95"/>
  <c r="J496" i="95"/>
  <c r="I496" i="95"/>
  <c r="J495" i="95"/>
  <c r="I495" i="95"/>
  <c r="J494" i="95"/>
  <c r="I494" i="95"/>
  <c r="J493" i="95"/>
  <c r="I493" i="95"/>
  <c r="J492" i="95"/>
  <c r="I492" i="95"/>
  <c r="J491" i="95"/>
  <c r="I491" i="95"/>
  <c r="J490" i="95"/>
  <c r="I490" i="95"/>
  <c r="J489" i="95"/>
  <c r="I489" i="95"/>
  <c r="J488" i="95"/>
  <c r="I488" i="95"/>
  <c r="J487" i="95"/>
  <c r="I487" i="95"/>
  <c r="J486" i="95"/>
  <c r="I486" i="95"/>
  <c r="J485" i="95"/>
  <c r="I485" i="95"/>
  <c r="J484" i="95"/>
  <c r="I484" i="95"/>
  <c r="J483" i="95"/>
  <c r="I483" i="95"/>
  <c r="J482" i="95"/>
  <c r="I482" i="95"/>
  <c r="J481" i="95"/>
  <c r="I481" i="95"/>
  <c r="J480" i="95"/>
  <c r="I480" i="95"/>
  <c r="J479" i="95"/>
  <c r="I479" i="95"/>
  <c r="J478" i="95"/>
  <c r="I478" i="95"/>
  <c r="J477" i="95"/>
  <c r="I477" i="95"/>
  <c r="J476" i="95"/>
  <c r="I476" i="95"/>
  <c r="J475" i="95"/>
  <c r="I475" i="95"/>
  <c r="J474" i="95"/>
  <c r="I474" i="95"/>
  <c r="J473" i="95"/>
  <c r="I473" i="95"/>
  <c r="J472" i="95"/>
  <c r="I472" i="95"/>
  <c r="J471" i="95"/>
  <c r="I471" i="95"/>
  <c r="J470" i="95"/>
  <c r="I470" i="95"/>
  <c r="J469" i="95"/>
  <c r="I469" i="95"/>
  <c r="J468" i="95"/>
  <c r="I468" i="95"/>
  <c r="J467" i="95"/>
  <c r="I467" i="95"/>
  <c r="J466" i="95"/>
  <c r="I466" i="95"/>
  <c r="J465" i="95"/>
  <c r="I465" i="95"/>
  <c r="J464" i="95"/>
  <c r="I464" i="95"/>
  <c r="J463" i="95"/>
  <c r="I463" i="95"/>
  <c r="J462" i="95"/>
  <c r="I462" i="95"/>
  <c r="J461" i="95"/>
  <c r="I461" i="95"/>
  <c r="J460" i="95"/>
  <c r="I460" i="95"/>
  <c r="J459" i="95"/>
  <c r="I459" i="95"/>
  <c r="J458" i="95"/>
  <c r="I458" i="95"/>
  <c r="J457" i="95"/>
  <c r="I457" i="95"/>
  <c r="J456" i="95"/>
  <c r="I456" i="95"/>
  <c r="J455" i="95"/>
  <c r="I455" i="95"/>
  <c r="J454" i="95"/>
  <c r="I454" i="95"/>
  <c r="J453" i="95"/>
  <c r="I453" i="95"/>
  <c r="J452" i="95"/>
  <c r="I452" i="95"/>
  <c r="J451" i="95"/>
  <c r="I451" i="95"/>
  <c r="J450" i="95"/>
  <c r="I450" i="95"/>
  <c r="J449" i="95"/>
  <c r="I449" i="95"/>
  <c r="J448" i="95"/>
  <c r="I448" i="95"/>
  <c r="J447" i="95"/>
  <c r="I447" i="95"/>
  <c r="J446" i="95"/>
  <c r="I446" i="95"/>
  <c r="J445" i="95"/>
  <c r="I445" i="95"/>
  <c r="J444" i="95"/>
  <c r="I444" i="95"/>
  <c r="J443" i="95"/>
  <c r="I443" i="95"/>
  <c r="J442" i="95"/>
  <c r="I442" i="95"/>
  <c r="J441" i="95"/>
  <c r="I441" i="95"/>
  <c r="J440" i="95"/>
  <c r="I440" i="95"/>
  <c r="J439" i="95"/>
  <c r="I439" i="95"/>
  <c r="J438" i="95"/>
  <c r="I438" i="95"/>
  <c r="J437" i="95"/>
  <c r="I437" i="95"/>
  <c r="J436" i="95"/>
  <c r="I436" i="95"/>
  <c r="J435" i="95"/>
  <c r="I435" i="95"/>
  <c r="J434" i="95"/>
  <c r="I434" i="95"/>
  <c r="J433" i="95"/>
  <c r="I433" i="95"/>
  <c r="J432" i="95"/>
  <c r="I432" i="95"/>
  <c r="J431" i="95"/>
  <c r="I431" i="95"/>
  <c r="J430" i="95"/>
  <c r="I430" i="95"/>
  <c r="J429" i="95"/>
  <c r="I429" i="95"/>
  <c r="J428" i="95"/>
  <c r="I428" i="95"/>
  <c r="J427" i="95"/>
  <c r="I427" i="95"/>
  <c r="J426" i="95"/>
  <c r="I426" i="95"/>
  <c r="J425" i="95"/>
  <c r="I425" i="95"/>
  <c r="J424" i="95"/>
  <c r="I424" i="95"/>
  <c r="J423" i="95"/>
  <c r="I423" i="95"/>
  <c r="J422" i="95"/>
  <c r="I422" i="95"/>
  <c r="J421" i="95"/>
  <c r="I421" i="95"/>
  <c r="J420" i="95"/>
  <c r="I420" i="95"/>
  <c r="J419" i="95"/>
  <c r="I419" i="95"/>
  <c r="J418" i="95"/>
  <c r="I418" i="95"/>
  <c r="J417" i="95"/>
  <c r="I417" i="95"/>
  <c r="J416" i="95"/>
  <c r="I416" i="95"/>
  <c r="J415" i="95"/>
  <c r="I415" i="95"/>
  <c r="J414" i="95"/>
  <c r="I414" i="95"/>
  <c r="J413" i="95"/>
  <c r="I413" i="95"/>
  <c r="J412" i="95"/>
  <c r="I412" i="95"/>
  <c r="J411" i="95"/>
  <c r="I411" i="95"/>
  <c r="J410" i="95"/>
  <c r="I410" i="95"/>
  <c r="J409" i="95"/>
  <c r="I409" i="95"/>
  <c r="J408" i="95"/>
  <c r="I408" i="95"/>
  <c r="J407" i="95"/>
  <c r="I407" i="95"/>
  <c r="J406" i="95"/>
  <c r="I406" i="95"/>
  <c r="J405" i="95"/>
  <c r="I405" i="95"/>
  <c r="J404" i="95"/>
  <c r="I404" i="95"/>
  <c r="J403" i="95"/>
  <c r="I403" i="95"/>
  <c r="J402" i="95"/>
  <c r="I402" i="95"/>
  <c r="J401" i="95"/>
  <c r="I401" i="95"/>
  <c r="J400" i="95"/>
  <c r="I400" i="95"/>
  <c r="J399" i="95"/>
  <c r="I399" i="95"/>
  <c r="J398" i="95"/>
  <c r="I398" i="95"/>
  <c r="J397" i="95"/>
  <c r="I397" i="95"/>
  <c r="J396" i="95"/>
  <c r="I396" i="95"/>
  <c r="J395" i="95"/>
  <c r="I395" i="95"/>
  <c r="J394" i="95"/>
  <c r="I394" i="95"/>
  <c r="J393" i="95"/>
  <c r="I393" i="95"/>
  <c r="J392" i="95"/>
  <c r="I392" i="95"/>
  <c r="J391" i="95"/>
  <c r="I391" i="95"/>
  <c r="J390" i="95"/>
  <c r="I390" i="95"/>
  <c r="J389" i="95"/>
  <c r="I389" i="95"/>
  <c r="J388" i="95"/>
  <c r="I388" i="95"/>
  <c r="J387" i="95"/>
  <c r="I387" i="95"/>
  <c r="J386" i="95"/>
  <c r="I386" i="95"/>
  <c r="J385" i="95"/>
  <c r="I385" i="95"/>
  <c r="J384" i="95"/>
  <c r="I384" i="95"/>
  <c r="J383" i="95"/>
  <c r="I383" i="95"/>
  <c r="J382" i="95"/>
  <c r="I382" i="95"/>
  <c r="J381" i="95"/>
  <c r="I381" i="95"/>
  <c r="M378" i="95"/>
  <c r="M375" i="95"/>
  <c r="M370" i="95"/>
  <c r="M368" i="95"/>
  <c r="M364" i="95"/>
  <c r="M363" i="95"/>
  <c r="M362" i="95"/>
  <c r="M361" i="95"/>
  <c r="M358" i="95"/>
  <c r="M355" i="95"/>
  <c r="M351" i="95"/>
  <c r="M349" i="95"/>
  <c r="M348" i="95"/>
  <c r="M343" i="95"/>
  <c r="M342" i="95"/>
  <c r="M337" i="95"/>
  <c r="M334" i="95"/>
  <c r="M332" i="95"/>
  <c r="M330" i="95"/>
  <c r="M329" i="95"/>
  <c r="M328" i="95"/>
  <c r="M327" i="95"/>
  <c r="M325" i="95"/>
  <c r="M324" i="95"/>
  <c r="M319" i="95"/>
  <c r="M318" i="95"/>
  <c r="M317" i="95"/>
  <c r="M316" i="95"/>
  <c r="M315" i="95"/>
  <c r="M314" i="95"/>
  <c r="M313" i="95"/>
  <c r="M309" i="95"/>
  <c r="M308" i="95"/>
  <c r="M307" i="95"/>
  <c r="M306" i="95"/>
  <c r="M304" i="95"/>
  <c r="M300" i="95"/>
  <c r="M299" i="95"/>
  <c r="M297" i="95"/>
  <c r="M296" i="95"/>
  <c r="M295" i="95"/>
  <c r="M293" i="95"/>
  <c r="M292" i="95"/>
  <c r="M291" i="95"/>
  <c r="M287" i="95"/>
  <c r="M286" i="95"/>
  <c r="M284" i="95"/>
  <c r="M282" i="95"/>
  <c r="M281" i="95"/>
  <c r="M279" i="95"/>
  <c r="M277" i="95"/>
  <c r="M276" i="95"/>
  <c r="M275" i="95"/>
  <c r="M274" i="95"/>
  <c r="M273" i="95"/>
  <c r="M271" i="95"/>
  <c r="M270" i="95"/>
  <c r="M269" i="95"/>
  <c r="M265" i="95"/>
  <c r="M264" i="95"/>
  <c r="M262" i="95"/>
  <c r="M260" i="95"/>
  <c r="M259" i="95"/>
  <c r="M255" i="95"/>
  <c r="M253" i="95"/>
  <c r="M249" i="95"/>
  <c r="M247" i="95"/>
  <c r="M244" i="95"/>
  <c r="M243" i="95"/>
  <c r="M241" i="95"/>
  <c r="M239" i="95"/>
  <c r="M238" i="95"/>
  <c r="M235" i="95"/>
  <c r="M234" i="95"/>
  <c r="M233" i="95"/>
  <c r="M231" i="95"/>
  <c r="M228" i="95"/>
  <c r="M227" i="95"/>
  <c r="M226" i="95"/>
  <c r="M225" i="95"/>
  <c r="M224" i="95"/>
  <c r="M223" i="95"/>
  <c r="M221" i="95"/>
  <c r="M220" i="95"/>
  <c r="M218" i="95"/>
  <c r="M217" i="95"/>
  <c r="M215" i="95"/>
  <c r="M211" i="95"/>
  <c r="M210" i="95"/>
  <c r="M202" i="95"/>
  <c r="M200" i="95"/>
  <c r="M199" i="95"/>
  <c r="M196" i="95"/>
  <c r="M195" i="95"/>
  <c r="M194" i="95"/>
  <c r="M185" i="95"/>
  <c r="M184" i="95"/>
  <c r="M183" i="95"/>
  <c r="M182" i="95"/>
  <c r="M178" i="95"/>
  <c r="M172" i="95"/>
  <c r="M170" i="95"/>
  <c r="M168" i="95"/>
  <c r="M166" i="95"/>
  <c r="M164" i="95"/>
  <c r="M163" i="95"/>
  <c r="M162" i="95"/>
  <c r="M161" i="95"/>
  <c r="M157" i="95"/>
  <c r="M156" i="95"/>
  <c r="M155" i="95"/>
  <c r="M154" i="95"/>
  <c r="M153" i="95"/>
  <c r="M152" i="95"/>
  <c r="M149" i="95"/>
  <c r="M145" i="95"/>
  <c r="M143" i="95"/>
  <c r="M142" i="95"/>
  <c r="M141" i="95"/>
  <c r="M140" i="95"/>
  <c r="M139" i="95"/>
  <c r="M138" i="95"/>
  <c r="M136" i="95"/>
  <c r="M134" i="95"/>
  <c r="M133" i="95"/>
  <c r="M131" i="95"/>
  <c r="M127" i="95"/>
  <c r="M125" i="95"/>
  <c r="M124" i="95"/>
  <c r="M119" i="95"/>
  <c r="M117" i="95"/>
  <c r="M113" i="95"/>
  <c r="M111" i="95"/>
  <c r="M110" i="95"/>
  <c r="M109" i="95"/>
  <c r="M108" i="95"/>
  <c r="M104" i="95"/>
  <c r="M103" i="95"/>
  <c r="M102" i="95"/>
  <c r="M99" i="95"/>
  <c r="M95" i="95"/>
  <c r="M93" i="95"/>
  <c r="M91" i="95"/>
  <c r="M90" i="95"/>
  <c r="M89" i="95"/>
  <c r="M86" i="95"/>
  <c r="M85" i="95"/>
  <c r="M77" i="95"/>
  <c r="M73" i="95"/>
  <c r="M71" i="95"/>
  <c r="M70" i="95"/>
  <c r="M67" i="95"/>
  <c r="M66" i="95"/>
  <c r="M64" i="95"/>
  <c r="M62" i="95"/>
  <c r="M61" i="95"/>
  <c r="M60" i="95"/>
  <c r="M57" i="95"/>
  <c r="M54" i="95"/>
  <c r="M53" i="95"/>
  <c r="M48" i="95"/>
  <c r="M46" i="95"/>
  <c r="M45" i="95"/>
  <c r="M43" i="95"/>
  <c r="M39" i="95"/>
  <c r="M37" i="95"/>
  <c r="M35" i="95"/>
  <c r="M29" i="95"/>
  <c r="M27" i="95"/>
  <c r="M26" i="95"/>
  <c r="M25" i="95"/>
  <c r="M19" i="95"/>
  <c r="M17" i="95"/>
  <c r="M16" i="95"/>
  <c r="M15" i="95"/>
  <c r="M14" i="95"/>
  <c r="M13" i="95"/>
  <c r="M9" i="95"/>
  <c r="M6" i="95"/>
  <c r="M3" i="95"/>
  <c r="M1" i="95"/>
  <c r="M376" i="95"/>
  <c r="M373" i="95"/>
  <c r="M372" i="95"/>
  <c r="M369" i="95"/>
  <c r="M367" i="95"/>
  <c r="M360" i="95"/>
  <c r="M357" i="95"/>
  <c r="M356" i="95"/>
  <c r="M354" i="95"/>
  <c r="M347" i="95"/>
  <c r="M346" i="95"/>
  <c r="M339" i="95"/>
  <c r="M338" i="95"/>
  <c r="M302" i="95"/>
  <c r="M298" i="95"/>
  <c r="M289" i="95"/>
  <c r="M280" i="95"/>
  <c r="M268" i="95"/>
  <c r="M266" i="95"/>
  <c r="M261" i="95"/>
  <c r="M257" i="95"/>
  <c r="M250" i="95"/>
  <c r="M246" i="95"/>
  <c r="M245" i="95"/>
  <c r="M240" i="95"/>
  <c r="M237" i="95"/>
  <c r="M236" i="95"/>
  <c r="M222" i="95"/>
  <c r="M214" i="95"/>
  <c r="M208" i="95"/>
  <c r="M207" i="95"/>
  <c r="M205" i="95"/>
  <c r="M191" i="95"/>
  <c r="M188" i="95"/>
  <c r="M186" i="95"/>
  <c r="M181" i="95"/>
  <c r="M174" i="95"/>
  <c r="M160" i="95"/>
  <c r="M150" i="95"/>
  <c r="M147" i="95"/>
  <c r="M146" i="95"/>
  <c r="M137" i="95"/>
  <c r="M126" i="95"/>
  <c r="M123" i="95"/>
  <c r="M120" i="95"/>
  <c r="M118" i="95"/>
  <c r="M115" i="95"/>
  <c r="M114" i="95"/>
  <c r="M112" i="95"/>
  <c r="M106" i="95"/>
  <c r="M97" i="95"/>
  <c r="M96" i="95"/>
  <c r="M92" i="95"/>
  <c r="M87" i="95"/>
  <c r="M81" i="95"/>
  <c r="M80" i="95"/>
  <c r="M76" i="95"/>
  <c r="M68" i="95"/>
  <c r="M59" i="95"/>
  <c r="M55" i="95"/>
  <c r="M52" i="95"/>
  <c r="M51" i="95"/>
  <c r="M50" i="95"/>
  <c r="M36" i="95"/>
  <c r="M33" i="95"/>
  <c r="M24" i="95"/>
  <c r="M23" i="95"/>
  <c r="M21" i="95"/>
  <c r="M11" i="95"/>
  <c r="M8" i="95"/>
  <c r="M7" i="95"/>
  <c r="M380" i="95"/>
  <c r="M379" i="95"/>
  <c r="M377" i="95"/>
  <c r="M374" i="95"/>
  <c r="M371" i="95"/>
  <c r="M366" i="95"/>
  <c r="M365" i="95"/>
  <c r="M359" i="95"/>
  <c r="M353" i="95"/>
  <c r="M352" i="95"/>
  <c r="M350" i="95"/>
  <c r="M345" i="95"/>
  <c r="M344" i="95"/>
  <c r="M341" i="95"/>
  <c r="M340" i="95"/>
  <c r="M336" i="95"/>
  <c r="M335" i="95"/>
  <c r="M333" i="95"/>
  <c r="M331" i="95"/>
  <c r="M326" i="95"/>
  <c r="M323" i="95"/>
  <c r="M322" i="95"/>
  <c r="M321" i="95"/>
  <c r="M320" i="95"/>
  <c r="M312" i="95"/>
  <c r="M311" i="95"/>
  <c r="M310" i="95"/>
  <c r="M305" i="95"/>
  <c r="M303" i="95"/>
  <c r="M301" i="95"/>
  <c r="M294" i="95"/>
  <c r="M290" i="95"/>
  <c r="M288" i="95"/>
  <c r="M285" i="95"/>
  <c r="M283" i="95"/>
  <c r="M278" i="95"/>
  <c r="M272" i="95"/>
  <c r="M267" i="95"/>
  <c r="M263" i="95"/>
  <c r="M258" i="95"/>
  <c r="M256" i="95"/>
  <c r="M254" i="95"/>
  <c r="M252" i="95"/>
  <c r="M251" i="95"/>
  <c r="M248" i="95"/>
  <c r="M242" i="95"/>
  <c r="M232" i="95"/>
  <c r="M230" i="95"/>
  <c r="M229" i="95"/>
  <c r="M219" i="95"/>
  <c r="M216" i="95"/>
  <c r="M213" i="95"/>
  <c r="M212" i="95"/>
  <c r="M209" i="95"/>
  <c r="M206" i="95"/>
  <c r="M204" i="95"/>
  <c r="M203" i="95"/>
  <c r="M201" i="95"/>
  <c r="M198" i="95"/>
  <c r="M197" i="95"/>
  <c r="M193" i="95"/>
  <c r="M192" i="95"/>
  <c r="M190" i="95"/>
  <c r="M189" i="95"/>
  <c r="M187" i="95"/>
  <c r="M180" i="95"/>
  <c r="M179" i="95"/>
  <c r="M177" i="95"/>
  <c r="M176" i="95"/>
  <c r="M175" i="95"/>
  <c r="M173" i="95"/>
  <c r="M171" i="95"/>
  <c r="M169" i="95"/>
  <c r="M167" i="95"/>
  <c r="M165" i="95"/>
  <c r="M159" i="95"/>
  <c r="M158" i="95"/>
  <c r="M151" i="95"/>
  <c r="M148" i="95"/>
  <c r="M144" i="95"/>
  <c r="M135" i="95"/>
  <c r="M132" i="95"/>
  <c r="M130" i="95"/>
  <c r="M129" i="95"/>
  <c r="M128" i="95"/>
  <c r="M122" i="95"/>
  <c r="M121" i="95"/>
  <c r="M116" i="95"/>
  <c r="M107" i="95"/>
  <c r="M105" i="95"/>
  <c r="M101" i="95"/>
  <c r="M100" i="95"/>
  <c r="M98" i="95"/>
  <c r="M94" i="95"/>
  <c r="M88" i="95"/>
  <c r="M84" i="95"/>
  <c r="M83" i="95"/>
  <c r="M82" i="95"/>
  <c r="M79" i="95"/>
  <c r="M78" i="95"/>
  <c r="M75" i="95"/>
  <c r="M74" i="95"/>
  <c r="M72" i="95"/>
  <c r="M69" i="95"/>
  <c r="M65" i="95"/>
  <c r="M63" i="95"/>
  <c r="M58" i="95"/>
  <c r="M56" i="95"/>
  <c r="M49" i="95"/>
  <c r="M47" i="95"/>
  <c r="M44" i="95"/>
  <c r="M42" i="95"/>
  <c r="M41" i="95"/>
  <c r="M40" i="95"/>
  <c r="M38" i="95"/>
  <c r="M34" i="95"/>
  <c r="M32" i="95"/>
  <c r="M31" i="95"/>
  <c r="M30" i="95"/>
  <c r="M28" i="95"/>
  <c r="M22" i="95"/>
  <c r="M20" i="95"/>
  <c r="M18" i="95"/>
  <c r="M12" i="95"/>
  <c r="M10" i="95"/>
  <c r="M5" i="95"/>
  <c r="M4" i="95"/>
  <c r="M2" i="95"/>
  <c r="M381" i="95" l="1"/>
  <c r="N29" i="93"/>
  <c r="N3" i="93"/>
  <c r="Q648" i="93"/>
  <c r="P648" i="93"/>
  <c r="O648" i="93"/>
  <c r="N648" i="93"/>
  <c r="Q647" i="93"/>
  <c r="P647" i="93"/>
  <c r="O647" i="93"/>
  <c r="N647" i="93"/>
  <c r="Q646" i="93"/>
  <c r="P646" i="93"/>
  <c r="O646" i="93"/>
  <c r="N646" i="93"/>
  <c r="Q645" i="93"/>
  <c r="P645" i="93"/>
  <c r="O645" i="93"/>
  <c r="N645" i="93"/>
  <c r="Q644" i="93"/>
  <c r="P644" i="93"/>
  <c r="O644" i="93"/>
  <c r="N644" i="93"/>
  <c r="Q643" i="93"/>
  <c r="P643" i="93"/>
  <c r="O643" i="93"/>
  <c r="N643" i="93"/>
  <c r="Q642" i="93"/>
  <c r="P642" i="93"/>
  <c r="O642" i="93"/>
  <c r="N642" i="93"/>
  <c r="Q641" i="93"/>
  <c r="P641" i="93"/>
  <c r="O641" i="93"/>
  <c r="N641" i="93"/>
  <c r="Q640" i="93"/>
  <c r="P640" i="93"/>
  <c r="O640" i="93"/>
  <c r="N640" i="93"/>
  <c r="Q639" i="93"/>
  <c r="P639" i="93"/>
  <c r="O639" i="93"/>
  <c r="N639" i="93"/>
  <c r="Q638" i="93"/>
  <c r="P638" i="93"/>
  <c r="O638" i="93"/>
  <c r="N638" i="93"/>
  <c r="Q637" i="93"/>
  <c r="P637" i="93"/>
  <c r="O637" i="93"/>
  <c r="N637" i="93"/>
  <c r="Q636" i="93"/>
  <c r="P636" i="93"/>
  <c r="O636" i="93"/>
  <c r="N636" i="93"/>
  <c r="Q635" i="93"/>
  <c r="P635" i="93"/>
  <c r="O635" i="93"/>
  <c r="N635" i="93"/>
  <c r="Q634" i="93"/>
  <c r="P634" i="93"/>
  <c r="O634" i="93"/>
  <c r="N634" i="93"/>
  <c r="Q633" i="93"/>
  <c r="P633" i="93"/>
  <c r="O633" i="93"/>
  <c r="N633" i="93"/>
  <c r="Q632" i="93"/>
  <c r="P632" i="93"/>
  <c r="O632" i="93"/>
  <c r="N632" i="93"/>
  <c r="Q631" i="93"/>
  <c r="P631" i="93"/>
  <c r="O631" i="93"/>
  <c r="N631" i="93"/>
  <c r="Q630" i="93"/>
  <c r="P630" i="93"/>
  <c r="O630" i="93"/>
  <c r="N630" i="93"/>
  <c r="Q629" i="93"/>
  <c r="P629" i="93"/>
  <c r="O629" i="93"/>
  <c r="N629" i="93"/>
  <c r="Q628" i="93"/>
  <c r="P628" i="93"/>
  <c r="O628" i="93"/>
  <c r="N628" i="93"/>
  <c r="Q627" i="93"/>
  <c r="P627" i="93"/>
  <c r="O627" i="93"/>
  <c r="N627" i="93"/>
  <c r="Q626" i="93"/>
  <c r="P626" i="93"/>
  <c r="O626" i="93"/>
  <c r="N626" i="93"/>
  <c r="Q625" i="93"/>
  <c r="P625" i="93"/>
  <c r="O625" i="93"/>
  <c r="N625" i="93"/>
  <c r="Q624" i="93"/>
  <c r="P624" i="93"/>
  <c r="O624" i="93"/>
  <c r="N624" i="93"/>
  <c r="Q623" i="93"/>
  <c r="P623" i="93"/>
  <c r="O623" i="93"/>
  <c r="N623" i="93"/>
  <c r="Q622" i="93"/>
  <c r="P622" i="93"/>
  <c r="O622" i="93"/>
  <c r="N622" i="93"/>
  <c r="Q621" i="93"/>
  <c r="P621" i="93"/>
  <c r="O621" i="93"/>
  <c r="N621" i="93"/>
  <c r="Q620" i="93"/>
  <c r="P620" i="93"/>
  <c r="O620" i="93"/>
  <c r="N620" i="93"/>
  <c r="Q619" i="93"/>
  <c r="P619" i="93"/>
  <c r="O619" i="93"/>
  <c r="N619" i="93"/>
  <c r="Q618" i="93"/>
  <c r="P618" i="93"/>
  <c r="O618" i="93"/>
  <c r="N618" i="93"/>
  <c r="Q617" i="93"/>
  <c r="P617" i="93"/>
  <c r="O617" i="93"/>
  <c r="N617" i="93"/>
  <c r="Q616" i="93"/>
  <c r="P616" i="93"/>
  <c r="O616" i="93"/>
  <c r="N616" i="93"/>
  <c r="Q615" i="93"/>
  <c r="P615" i="93"/>
  <c r="O615" i="93"/>
  <c r="N615" i="93"/>
  <c r="Q614" i="93"/>
  <c r="P614" i="93"/>
  <c r="O614" i="93"/>
  <c r="N614" i="93"/>
  <c r="Q613" i="93"/>
  <c r="P613" i="93"/>
  <c r="O613" i="93"/>
  <c r="N613" i="93"/>
  <c r="Q612" i="93"/>
  <c r="P612" i="93"/>
  <c r="O612" i="93"/>
  <c r="N612" i="93"/>
  <c r="Q611" i="93"/>
  <c r="P611" i="93"/>
  <c r="O611" i="93"/>
  <c r="N611" i="93"/>
  <c r="Q610" i="93"/>
  <c r="P610" i="93"/>
  <c r="O610" i="93"/>
  <c r="N610" i="93"/>
  <c r="Q609" i="93"/>
  <c r="P609" i="93"/>
  <c r="O609" i="93"/>
  <c r="N609" i="93"/>
  <c r="Q608" i="93"/>
  <c r="P608" i="93"/>
  <c r="O608" i="93"/>
  <c r="N608" i="93"/>
  <c r="Q607" i="93"/>
  <c r="P607" i="93"/>
  <c r="O607" i="93"/>
  <c r="N607" i="93"/>
  <c r="Q606" i="93"/>
  <c r="P606" i="93"/>
  <c r="O606" i="93"/>
  <c r="N606" i="93"/>
  <c r="Q605" i="93"/>
  <c r="P605" i="93"/>
  <c r="O605" i="93"/>
  <c r="N605" i="93"/>
  <c r="Q604" i="93"/>
  <c r="P604" i="93"/>
  <c r="O604" i="93"/>
  <c r="N604" i="93"/>
  <c r="Q603" i="93"/>
  <c r="P603" i="93"/>
  <c r="O603" i="93"/>
  <c r="N603" i="93"/>
  <c r="Q602" i="93"/>
  <c r="P602" i="93"/>
  <c r="O602" i="93"/>
  <c r="N602" i="93"/>
  <c r="Q601" i="93"/>
  <c r="P601" i="93"/>
  <c r="O601" i="93"/>
  <c r="N601" i="93"/>
  <c r="Q600" i="93"/>
  <c r="P600" i="93"/>
  <c r="O600" i="93"/>
  <c r="N600" i="93"/>
  <c r="Q599" i="93"/>
  <c r="P599" i="93"/>
  <c r="O599" i="93"/>
  <c r="N599" i="93"/>
  <c r="Q598" i="93"/>
  <c r="P598" i="93"/>
  <c r="O598" i="93"/>
  <c r="N598" i="93"/>
  <c r="Q597" i="93"/>
  <c r="P597" i="93"/>
  <c r="O597" i="93"/>
  <c r="N597" i="93"/>
  <c r="Q596" i="93"/>
  <c r="P596" i="93"/>
  <c r="O596" i="93"/>
  <c r="N596" i="93"/>
  <c r="Q595" i="93"/>
  <c r="P595" i="93"/>
  <c r="O595" i="93"/>
  <c r="N595" i="93"/>
  <c r="Q594" i="93"/>
  <c r="P594" i="93"/>
  <c r="O594" i="93"/>
  <c r="N594" i="93"/>
  <c r="Q593" i="93"/>
  <c r="P593" i="93"/>
  <c r="O593" i="93"/>
  <c r="N593" i="93"/>
  <c r="Q592" i="93"/>
  <c r="P592" i="93"/>
  <c r="O592" i="93"/>
  <c r="N592" i="93"/>
  <c r="Q591" i="93"/>
  <c r="P591" i="93"/>
  <c r="O591" i="93"/>
  <c r="N591" i="93"/>
  <c r="Q590" i="93"/>
  <c r="P590" i="93"/>
  <c r="O590" i="93"/>
  <c r="N590" i="93"/>
  <c r="Q589" i="93"/>
  <c r="P589" i="93"/>
  <c r="O589" i="93"/>
  <c r="N589" i="93"/>
  <c r="Q588" i="93"/>
  <c r="P588" i="93"/>
  <c r="O588" i="93"/>
  <c r="N588" i="93"/>
  <c r="Q587" i="93"/>
  <c r="P587" i="93"/>
  <c r="O587" i="93"/>
  <c r="N587" i="93"/>
  <c r="Q586" i="93"/>
  <c r="P586" i="93"/>
  <c r="O586" i="93"/>
  <c r="N586" i="93"/>
  <c r="Q585" i="93"/>
  <c r="P585" i="93"/>
  <c r="O585" i="93"/>
  <c r="N585" i="93"/>
  <c r="Q584" i="93"/>
  <c r="P584" i="93"/>
  <c r="O584" i="93"/>
  <c r="N584" i="93"/>
  <c r="Q583" i="93"/>
  <c r="P583" i="93"/>
  <c r="O583" i="93"/>
  <c r="N583" i="93"/>
  <c r="Q582" i="93"/>
  <c r="P582" i="93"/>
  <c r="O582" i="93"/>
  <c r="N582" i="93"/>
  <c r="Q581" i="93"/>
  <c r="P581" i="93"/>
  <c r="O581" i="93"/>
  <c r="N581" i="93"/>
  <c r="Q580" i="93"/>
  <c r="P580" i="93"/>
  <c r="O580" i="93"/>
  <c r="N580" i="93"/>
  <c r="Q579" i="93"/>
  <c r="P579" i="93"/>
  <c r="O579" i="93"/>
  <c r="N579" i="93"/>
  <c r="Q578" i="93"/>
  <c r="P578" i="93"/>
  <c r="O578" i="93"/>
  <c r="N578" i="93"/>
  <c r="Q577" i="93"/>
  <c r="P577" i="93"/>
  <c r="O577" i="93"/>
  <c r="N577" i="93"/>
  <c r="Q576" i="93"/>
  <c r="P576" i="93"/>
  <c r="O576" i="93"/>
  <c r="N576" i="93"/>
  <c r="Q575" i="93"/>
  <c r="P575" i="93"/>
  <c r="O575" i="93"/>
  <c r="N575" i="93"/>
  <c r="Q574" i="93"/>
  <c r="P574" i="93"/>
  <c r="O574" i="93"/>
  <c r="N574" i="93"/>
  <c r="Q573" i="93"/>
  <c r="P573" i="93"/>
  <c r="O573" i="93"/>
  <c r="N573" i="93"/>
  <c r="Q572" i="93"/>
  <c r="P572" i="93"/>
  <c r="O572" i="93"/>
  <c r="N572" i="93"/>
  <c r="Q571" i="93"/>
  <c r="P571" i="93"/>
  <c r="O571" i="93"/>
  <c r="N571" i="93"/>
  <c r="Q570" i="93"/>
  <c r="P570" i="93"/>
  <c r="O570" i="93"/>
  <c r="N570" i="93"/>
  <c r="Q569" i="93"/>
  <c r="P569" i="93"/>
  <c r="O569" i="93"/>
  <c r="N569" i="93"/>
  <c r="Q568" i="93"/>
  <c r="P568" i="93"/>
  <c r="O568" i="93"/>
  <c r="N568" i="93"/>
  <c r="Q567" i="93"/>
  <c r="P567" i="93"/>
  <c r="O567" i="93"/>
  <c r="N567" i="93"/>
  <c r="Q566" i="93"/>
  <c r="P566" i="93"/>
  <c r="O566" i="93"/>
  <c r="N566" i="93"/>
  <c r="Q565" i="93"/>
  <c r="P565" i="93"/>
  <c r="O565" i="93"/>
  <c r="N565" i="93"/>
  <c r="Q564" i="93"/>
  <c r="P564" i="93"/>
  <c r="O564" i="93"/>
  <c r="N564" i="93"/>
  <c r="Q563" i="93"/>
  <c r="P563" i="93"/>
  <c r="O563" i="93"/>
  <c r="N563" i="93"/>
  <c r="Q562" i="93"/>
  <c r="P562" i="93"/>
  <c r="O562" i="93"/>
  <c r="N562" i="93"/>
  <c r="Q561" i="93"/>
  <c r="P561" i="93"/>
  <c r="O561" i="93"/>
  <c r="N561" i="93"/>
  <c r="Q560" i="93"/>
  <c r="P560" i="93"/>
  <c r="O560" i="93"/>
  <c r="N560" i="93"/>
  <c r="Q559" i="93"/>
  <c r="P559" i="93"/>
  <c r="O559" i="93"/>
  <c r="N559" i="93"/>
  <c r="Q558" i="93"/>
  <c r="P558" i="93"/>
  <c r="O558" i="93"/>
  <c r="N558" i="93"/>
  <c r="Q557" i="93"/>
  <c r="P557" i="93"/>
  <c r="O557" i="93"/>
  <c r="N557" i="93"/>
  <c r="Q556" i="93"/>
  <c r="P556" i="93"/>
  <c r="O556" i="93"/>
  <c r="N556" i="93"/>
  <c r="Q555" i="93"/>
  <c r="P555" i="93"/>
  <c r="O555" i="93"/>
  <c r="N555" i="93"/>
  <c r="Q554" i="93"/>
  <c r="P554" i="93"/>
  <c r="O554" i="93"/>
  <c r="N554" i="93"/>
  <c r="Q553" i="93"/>
  <c r="P553" i="93"/>
  <c r="O553" i="93"/>
  <c r="N553" i="93"/>
  <c r="Q552" i="93"/>
  <c r="P552" i="93"/>
  <c r="O552" i="93"/>
  <c r="N552" i="93"/>
  <c r="Q551" i="93"/>
  <c r="P551" i="93"/>
  <c r="O551" i="93"/>
  <c r="N551" i="93"/>
  <c r="Q550" i="93"/>
  <c r="P550" i="93"/>
  <c r="O550" i="93"/>
  <c r="N550" i="93"/>
  <c r="Q549" i="93"/>
  <c r="P549" i="93"/>
  <c r="O549" i="93"/>
  <c r="N549" i="93"/>
  <c r="Q548" i="93"/>
  <c r="P548" i="93"/>
  <c r="O548" i="93"/>
  <c r="N548" i="93"/>
  <c r="Q547" i="93"/>
  <c r="P547" i="93"/>
  <c r="O547" i="93"/>
  <c r="N547" i="93"/>
  <c r="Q546" i="93"/>
  <c r="P546" i="93"/>
  <c r="O546" i="93"/>
  <c r="N546" i="93"/>
  <c r="Q545" i="93"/>
  <c r="P545" i="93"/>
  <c r="O545" i="93"/>
  <c r="N545" i="93"/>
  <c r="Q544" i="93"/>
  <c r="P544" i="93"/>
  <c r="O544" i="93"/>
  <c r="N544" i="93"/>
  <c r="Q543" i="93"/>
  <c r="P543" i="93"/>
  <c r="O543" i="93"/>
  <c r="N543" i="93"/>
  <c r="Q542" i="93"/>
  <c r="P542" i="93"/>
  <c r="O542" i="93"/>
  <c r="N542" i="93"/>
  <c r="Q541" i="93"/>
  <c r="P541" i="93"/>
  <c r="O541" i="93"/>
  <c r="N541" i="93"/>
  <c r="Q540" i="93"/>
  <c r="P540" i="93"/>
  <c r="O540" i="93"/>
  <c r="N540" i="93"/>
  <c r="Q539" i="93"/>
  <c r="P539" i="93"/>
  <c r="O539" i="93"/>
  <c r="N539" i="93"/>
  <c r="Q538" i="93"/>
  <c r="P538" i="93"/>
  <c r="O538" i="93"/>
  <c r="N538" i="93"/>
  <c r="Q537" i="93"/>
  <c r="P537" i="93"/>
  <c r="O537" i="93"/>
  <c r="N537" i="93"/>
  <c r="Q536" i="93"/>
  <c r="P536" i="93"/>
  <c r="O536" i="93"/>
  <c r="N536" i="93"/>
  <c r="Q535" i="93"/>
  <c r="P535" i="93"/>
  <c r="O535" i="93"/>
  <c r="N535" i="93"/>
  <c r="Q534" i="93"/>
  <c r="P534" i="93"/>
  <c r="O534" i="93"/>
  <c r="N534" i="93"/>
  <c r="Q533" i="93"/>
  <c r="P533" i="93"/>
  <c r="O533" i="93"/>
  <c r="N533" i="93"/>
  <c r="Q532" i="93"/>
  <c r="P532" i="93"/>
  <c r="O532" i="93"/>
  <c r="N532" i="93"/>
  <c r="Q531" i="93"/>
  <c r="P531" i="93"/>
  <c r="O531" i="93"/>
  <c r="N531" i="93"/>
  <c r="Q530" i="93"/>
  <c r="P530" i="93"/>
  <c r="O530" i="93"/>
  <c r="N530" i="93"/>
  <c r="Q529" i="93"/>
  <c r="P529" i="93"/>
  <c r="O529" i="93"/>
  <c r="N529" i="93"/>
  <c r="Q528" i="93"/>
  <c r="P528" i="93"/>
  <c r="O528" i="93"/>
  <c r="N528" i="93"/>
  <c r="Q527" i="93"/>
  <c r="P527" i="93"/>
  <c r="O527" i="93"/>
  <c r="N527" i="93"/>
  <c r="Q526" i="93"/>
  <c r="P526" i="93"/>
  <c r="O526" i="93"/>
  <c r="N526" i="93"/>
  <c r="Q525" i="93"/>
  <c r="P525" i="93"/>
  <c r="O525" i="93"/>
  <c r="N525" i="93"/>
  <c r="Q524" i="93"/>
  <c r="P524" i="93"/>
  <c r="O524" i="93"/>
  <c r="N524" i="93"/>
  <c r="Q523" i="93"/>
  <c r="P523" i="93"/>
  <c r="O523" i="93"/>
  <c r="N523" i="93"/>
  <c r="Q522" i="93"/>
  <c r="P522" i="93"/>
  <c r="O522" i="93"/>
  <c r="N522" i="93"/>
  <c r="Q521" i="93"/>
  <c r="P521" i="93"/>
  <c r="O521" i="93"/>
  <c r="N521" i="93"/>
  <c r="Q520" i="93"/>
  <c r="P520" i="93"/>
  <c r="O520" i="93"/>
  <c r="N520" i="93"/>
  <c r="Q519" i="93"/>
  <c r="P519" i="93"/>
  <c r="O519" i="93"/>
  <c r="N519" i="93"/>
  <c r="Q518" i="93"/>
  <c r="P518" i="93"/>
  <c r="O518" i="93"/>
  <c r="N518" i="93"/>
  <c r="Q517" i="93"/>
  <c r="P517" i="93"/>
  <c r="O517" i="93"/>
  <c r="N517" i="93"/>
  <c r="Q516" i="93"/>
  <c r="P516" i="93"/>
  <c r="O516" i="93"/>
  <c r="N516" i="93"/>
  <c r="Q515" i="93"/>
  <c r="P515" i="93"/>
  <c r="O515" i="93"/>
  <c r="N515" i="93"/>
  <c r="Q514" i="93"/>
  <c r="P514" i="93"/>
  <c r="O514" i="93"/>
  <c r="N514" i="93"/>
  <c r="Q513" i="93"/>
  <c r="P513" i="93"/>
  <c r="O513" i="93"/>
  <c r="N513" i="93"/>
  <c r="Q512" i="93"/>
  <c r="P512" i="93"/>
  <c r="O512" i="93"/>
  <c r="N512" i="93"/>
  <c r="Q511" i="93"/>
  <c r="P511" i="93"/>
  <c r="O511" i="93"/>
  <c r="N511" i="93"/>
  <c r="Q510" i="93"/>
  <c r="P510" i="93"/>
  <c r="O510" i="93"/>
  <c r="N510" i="93"/>
  <c r="Q509" i="93"/>
  <c r="P509" i="93"/>
  <c r="O509" i="93"/>
  <c r="N509" i="93"/>
  <c r="Q508" i="93"/>
  <c r="P508" i="93"/>
  <c r="O508" i="93"/>
  <c r="N508" i="93"/>
  <c r="Q507" i="93"/>
  <c r="P507" i="93"/>
  <c r="O507" i="93"/>
  <c r="N507" i="93"/>
  <c r="Q506" i="93"/>
  <c r="P506" i="93"/>
  <c r="O506" i="93"/>
  <c r="N506" i="93"/>
  <c r="Q505" i="93"/>
  <c r="P505" i="93"/>
  <c r="O505" i="93"/>
  <c r="N505" i="93"/>
  <c r="Q504" i="93"/>
  <c r="P504" i="93"/>
  <c r="O504" i="93"/>
  <c r="N504" i="93"/>
  <c r="Q503" i="93"/>
  <c r="P503" i="93"/>
  <c r="O503" i="93"/>
  <c r="N503" i="93"/>
  <c r="Q502" i="93"/>
  <c r="P502" i="93"/>
  <c r="O502" i="93"/>
  <c r="N502" i="93"/>
  <c r="Q501" i="93"/>
  <c r="P501" i="93"/>
  <c r="O501" i="93"/>
  <c r="N501" i="93"/>
  <c r="Q500" i="93"/>
  <c r="P500" i="93"/>
  <c r="O500" i="93"/>
  <c r="N500" i="93"/>
  <c r="Q499" i="93"/>
  <c r="P499" i="93"/>
  <c r="O499" i="93"/>
  <c r="N499" i="93"/>
  <c r="Q498" i="93"/>
  <c r="P498" i="93"/>
  <c r="O498" i="93"/>
  <c r="N498" i="93"/>
  <c r="Q497" i="93"/>
  <c r="P497" i="93"/>
  <c r="O497" i="93"/>
  <c r="N497" i="93"/>
  <c r="Q496" i="93"/>
  <c r="P496" i="93"/>
  <c r="O496" i="93"/>
  <c r="N496" i="93"/>
  <c r="Q495" i="93"/>
  <c r="P495" i="93"/>
  <c r="O495" i="93"/>
  <c r="N495" i="93"/>
  <c r="Q494" i="93"/>
  <c r="P494" i="93"/>
  <c r="O494" i="93"/>
  <c r="N494" i="93"/>
  <c r="Q493" i="93"/>
  <c r="P493" i="93"/>
  <c r="O493" i="93"/>
  <c r="N493" i="93"/>
  <c r="Q492" i="93"/>
  <c r="P492" i="93"/>
  <c r="O492" i="93"/>
  <c r="N492" i="93"/>
  <c r="Q491" i="93"/>
  <c r="P491" i="93"/>
  <c r="O491" i="93"/>
  <c r="N491" i="93"/>
  <c r="Q490" i="93"/>
  <c r="P490" i="93"/>
  <c r="O490" i="93"/>
  <c r="N490" i="93"/>
  <c r="Q489" i="93"/>
  <c r="P489" i="93"/>
  <c r="O489" i="93"/>
  <c r="N489" i="93"/>
  <c r="Q488" i="93"/>
  <c r="P488" i="93"/>
  <c r="O488" i="93"/>
  <c r="N488" i="93"/>
  <c r="Q487" i="93"/>
  <c r="P487" i="93"/>
  <c r="O487" i="93"/>
  <c r="N487" i="93"/>
  <c r="Q486" i="93"/>
  <c r="P486" i="93"/>
  <c r="O486" i="93"/>
  <c r="N486" i="93"/>
  <c r="Q485" i="93"/>
  <c r="P485" i="93"/>
  <c r="O485" i="93"/>
  <c r="N485" i="93"/>
  <c r="Q484" i="93"/>
  <c r="P484" i="93"/>
  <c r="O484" i="93"/>
  <c r="N484" i="93"/>
  <c r="Q483" i="93"/>
  <c r="P483" i="93"/>
  <c r="O483" i="93"/>
  <c r="N483" i="93"/>
  <c r="Q482" i="93"/>
  <c r="P482" i="93"/>
  <c r="O482" i="93"/>
  <c r="N482" i="93"/>
  <c r="Q481" i="93"/>
  <c r="P481" i="93"/>
  <c r="O481" i="93"/>
  <c r="N481" i="93"/>
  <c r="Q480" i="93"/>
  <c r="P480" i="93"/>
  <c r="O480" i="93"/>
  <c r="N480" i="93"/>
  <c r="Q479" i="93"/>
  <c r="P479" i="93"/>
  <c r="O479" i="93"/>
  <c r="N479" i="93"/>
  <c r="Q478" i="93"/>
  <c r="P478" i="93"/>
  <c r="O478" i="93"/>
  <c r="N478" i="93"/>
  <c r="Q477" i="93"/>
  <c r="P477" i="93"/>
  <c r="O477" i="93"/>
  <c r="N477" i="93"/>
  <c r="Q476" i="93"/>
  <c r="P476" i="93"/>
  <c r="O476" i="93"/>
  <c r="N476" i="93"/>
  <c r="Q475" i="93"/>
  <c r="P475" i="93"/>
  <c r="O475" i="93"/>
  <c r="N475" i="93"/>
  <c r="Q474" i="93"/>
  <c r="P474" i="93"/>
  <c r="O474" i="93"/>
  <c r="N474" i="93"/>
  <c r="Q473" i="93"/>
  <c r="P473" i="93"/>
  <c r="O473" i="93"/>
  <c r="N473" i="93"/>
  <c r="Q472" i="93"/>
  <c r="P472" i="93"/>
  <c r="O472" i="93"/>
  <c r="N472" i="93"/>
  <c r="Q471" i="93"/>
  <c r="P471" i="93"/>
  <c r="O471" i="93"/>
  <c r="N471" i="93"/>
  <c r="Q470" i="93"/>
  <c r="P470" i="93"/>
  <c r="O470" i="93"/>
  <c r="N470" i="93"/>
  <c r="Q469" i="93"/>
  <c r="P469" i="93"/>
  <c r="O469" i="93"/>
  <c r="N469" i="93"/>
  <c r="Q468" i="93"/>
  <c r="P468" i="93"/>
  <c r="O468" i="93"/>
  <c r="N468" i="93"/>
  <c r="Q467" i="93"/>
  <c r="P467" i="93"/>
  <c r="O467" i="93"/>
  <c r="N467" i="93"/>
  <c r="Q466" i="93"/>
  <c r="P466" i="93"/>
  <c r="O466" i="93"/>
  <c r="N466" i="93"/>
  <c r="Q465" i="93"/>
  <c r="P465" i="93"/>
  <c r="O465" i="93"/>
  <c r="N465" i="93"/>
  <c r="Q464" i="93"/>
  <c r="P464" i="93"/>
  <c r="O464" i="93"/>
  <c r="N464" i="93"/>
  <c r="Q463" i="93"/>
  <c r="P463" i="93"/>
  <c r="O463" i="93"/>
  <c r="N463" i="93"/>
  <c r="Q462" i="93"/>
  <c r="P462" i="93"/>
  <c r="O462" i="93"/>
  <c r="N462" i="93"/>
  <c r="Q461" i="93"/>
  <c r="P461" i="93"/>
  <c r="O461" i="93"/>
  <c r="N461" i="93"/>
  <c r="Q460" i="93"/>
  <c r="P460" i="93"/>
  <c r="O460" i="93"/>
  <c r="N460" i="93"/>
  <c r="Q459" i="93"/>
  <c r="P459" i="93"/>
  <c r="O459" i="93"/>
  <c r="N459" i="93"/>
  <c r="Q458" i="93"/>
  <c r="P458" i="93"/>
  <c r="O458" i="93"/>
  <c r="N458" i="93"/>
  <c r="Q457" i="93"/>
  <c r="P457" i="93"/>
  <c r="O457" i="93"/>
  <c r="N457" i="93"/>
  <c r="Q456" i="93"/>
  <c r="P456" i="93"/>
  <c r="O456" i="93"/>
  <c r="N456" i="93"/>
  <c r="Q455" i="93"/>
  <c r="P455" i="93"/>
  <c r="O455" i="93"/>
  <c r="N455" i="93"/>
  <c r="Q454" i="93"/>
  <c r="P454" i="93"/>
  <c r="O454" i="93"/>
  <c r="N454" i="93"/>
  <c r="Q453" i="93"/>
  <c r="P453" i="93"/>
  <c r="O453" i="93"/>
  <c r="N453" i="93"/>
  <c r="Q452" i="93"/>
  <c r="P452" i="93"/>
  <c r="O452" i="93"/>
  <c r="N452" i="93"/>
  <c r="Q451" i="93"/>
  <c r="P451" i="93"/>
  <c r="O451" i="93"/>
  <c r="N451" i="93"/>
  <c r="Q450" i="93"/>
  <c r="P450" i="93"/>
  <c r="O450" i="93"/>
  <c r="N450" i="93"/>
  <c r="Q449" i="93"/>
  <c r="P449" i="93"/>
  <c r="O449" i="93"/>
  <c r="N449" i="93"/>
  <c r="Q448" i="93"/>
  <c r="P448" i="93"/>
  <c r="O448" i="93"/>
  <c r="N448" i="93"/>
  <c r="Q447" i="93"/>
  <c r="P447" i="93"/>
  <c r="O447" i="93"/>
  <c r="N447" i="93"/>
  <c r="Q446" i="93"/>
  <c r="P446" i="93"/>
  <c r="O446" i="93"/>
  <c r="N446" i="93"/>
  <c r="Q445" i="93"/>
  <c r="P445" i="93"/>
  <c r="O445" i="93"/>
  <c r="N445" i="93"/>
  <c r="Q444" i="93"/>
  <c r="P444" i="93"/>
  <c r="O444" i="93"/>
  <c r="N444" i="93"/>
  <c r="Q443" i="93"/>
  <c r="P443" i="93"/>
  <c r="O443" i="93"/>
  <c r="N443" i="93"/>
  <c r="Q442" i="93"/>
  <c r="P442" i="93"/>
  <c r="O442" i="93"/>
  <c r="N442" i="93"/>
  <c r="Q441" i="93"/>
  <c r="P441" i="93"/>
  <c r="O441" i="93"/>
  <c r="N441" i="93"/>
  <c r="Q440" i="93"/>
  <c r="P440" i="93"/>
  <c r="O440" i="93"/>
  <c r="N440" i="93"/>
  <c r="Q439" i="93"/>
  <c r="P439" i="93"/>
  <c r="O439" i="93"/>
  <c r="N439" i="93"/>
  <c r="Q438" i="93"/>
  <c r="P438" i="93"/>
  <c r="O438" i="93"/>
  <c r="N438" i="93"/>
  <c r="Q437" i="93"/>
  <c r="P437" i="93"/>
  <c r="O437" i="93"/>
  <c r="N437" i="93"/>
  <c r="Q436" i="93"/>
  <c r="P436" i="93"/>
  <c r="O436" i="93"/>
  <c r="N436" i="93"/>
  <c r="Q435" i="93"/>
  <c r="P435" i="93"/>
  <c r="O435" i="93"/>
  <c r="N435" i="93"/>
  <c r="Q434" i="93"/>
  <c r="P434" i="93"/>
  <c r="O434" i="93"/>
  <c r="N434" i="93"/>
  <c r="Q433" i="93"/>
  <c r="P433" i="93"/>
  <c r="O433" i="93"/>
  <c r="N433" i="93"/>
  <c r="Q432" i="93"/>
  <c r="P432" i="93"/>
  <c r="O432" i="93"/>
  <c r="N432" i="93"/>
  <c r="Q431" i="93"/>
  <c r="P431" i="93"/>
  <c r="O431" i="93"/>
  <c r="N431" i="93"/>
  <c r="Q430" i="93"/>
  <c r="P430" i="93"/>
  <c r="O430" i="93"/>
  <c r="N430" i="93"/>
  <c r="Q429" i="93"/>
  <c r="P429" i="93"/>
  <c r="O429" i="93"/>
  <c r="N429" i="93"/>
  <c r="Q428" i="93"/>
  <c r="P428" i="93"/>
  <c r="O428" i="93"/>
  <c r="N428" i="93"/>
  <c r="Q427" i="93"/>
  <c r="P427" i="93"/>
  <c r="O427" i="93"/>
  <c r="N427" i="93"/>
  <c r="Q426" i="93"/>
  <c r="P426" i="93"/>
  <c r="O426" i="93"/>
  <c r="N426" i="93"/>
  <c r="Q425" i="93"/>
  <c r="P425" i="93"/>
  <c r="O425" i="93"/>
  <c r="N425" i="93"/>
  <c r="Q424" i="93"/>
  <c r="P424" i="93"/>
  <c r="O424" i="93"/>
  <c r="N424" i="93"/>
  <c r="Q423" i="93"/>
  <c r="P423" i="93"/>
  <c r="O423" i="93"/>
  <c r="N423" i="93"/>
  <c r="Q422" i="93"/>
  <c r="P422" i="93"/>
  <c r="O422" i="93"/>
  <c r="N422" i="93"/>
  <c r="Q421" i="93"/>
  <c r="P421" i="93"/>
  <c r="O421" i="93"/>
  <c r="N421" i="93"/>
  <c r="Q420" i="93"/>
  <c r="P420" i="93"/>
  <c r="O420" i="93"/>
  <c r="N420" i="93"/>
  <c r="Q419" i="93"/>
  <c r="P419" i="93"/>
  <c r="O419" i="93"/>
  <c r="N419" i="93"/>
  <c r="Q418" i="93"/>
  <c r="P418" i="93"/>
  <c r="O418" i="93"/>
  <c r="N418" i="93"/>
  <c r="Q417" i="93"/>
  <c r="P417" i="93"/>
  <c r="O417" i="93"/>
  <c r="N417" i="93"/>
  <c r="Q416" i="93"/>
  <c r="P416" i="93"/>
  <c r="O416" i="93"/>
  <c r="N416" i="93"/>
  <c r="Q415" i="93"/>
  <c r="P415" i="93"/>
  <c r="O415" i="93"/>
  <c r="N415" i="93"/>
  <c r="Q414" i="93"/>
  <c r="P414" i="93"/>
  <c r="O414" i="93"/>
  <c r="N414" i="93"/>
  <c r="Q413" i="93"/>
  <c r="P413" i="93"/>
  <c r="O413" i="93"/>
  <c r="N413" i="93"/>
  <c r="Q412" i="93"/>
  <c r="P412" i="93"/>
  <c r="O412" i="93"/>
  <c r="N412" i="93"/>
  <c r="Q411" i="93"/>
  <c r="P411" i="93"/>
  <c r="O411" i="93"/>
  <c r="N411" i="93"/>
  <c r="Q410" i="93"/>
  <c r="P410" i="93"/>
  <c r="O410" i="93"/>
  <c r="N410" i="93"/>
  <c r="Q409" i="93"/>
  <c r="P409" i="93"/>
  <c r="O409" i="93"/>
  <c r="N409" i="93"/>
  <c r="Q408" i="93"/>
  <c r="P408" i="93"/>
  <c r="O408" i="93"/>
  <c r="N408" i="93"/>
  <c r="Q407" i="93"/>
  <c r="P407" i="93"/>
  <c r="O407" i="93"/>
  <c r="N407" i="93"/>
  <c r="Q406" i="93"/>
  <c r="P406" i="93"/>
  <c r="O406" i="93"/>
  <c r="N406" i="93"/>
  <c r="Q405" i="93"/>
  <c r="P405" i="93"/>
  <c r="O405" i="93"/>
  <c r="N405" i="93"/>
  <c r="Q404" i="93"/>
  <c r="P404" i="93"/>
  <c r="O404" i="93"/>
  <c r="N404" i="93"/>
  <c r="Q403" i="93"/>
  <c r="P403" i="93"/>
  <c r="O403" i="93"/>
  <c r="N403" i="93"/>
  <c r="Q402" i="93"/>
  <c r="P402" i="93"/>
  <c r="O402" i="93"/>
  <c r="N402" i="93"/>
  <c r="Q401" i="93"/>
  <c r="P401" i="93"/>
  <c r="O401" i="93"/>
  <c r="N401" i="93"/>
  <c r="Q400" i="93"/>
  <c r="P400" i="93"/>
  <c r="O400" i="93"/>
  <c r="N400" i="93"/>
  <c r="Q399" i="93"/>
  <c r="P399" i="93"/>
  <c r="O399" i="93"/>
  <c r="N399" i="93"/>
  <c r="Q398" i="93"/>
  <c r="P398" i="93"/>
  <c r="O398" i="93"/>
  <c r="N398" i="93"/>
  <c r="Q397" i="93"/>
  <c r="P397" i="93"/>
  <c r="O397" i="93"/>
  <c r="N397" i="93"/>
  <c r="Q396" i="93"/>
  <c r="P396" i="93"/>
  <c r="O396" i="93"/>
  <c r="N396" i="93"/>
  <c r="Q395" i="93"/>
  <c r="P395" i="93"/>
  <c r="O395" i="93"/>
  <c r="N395" i="93"/>
  <c r="Q394" i="93"/>
  <c r="P394" i="93"/>
  <c r="O394" i="93"/>
  <c r="N394" i="93"/>
  <c r="Q393" i="93"/>
  <c r="P393" i="93"/>
  <c r="O393" i="93"/>
  <c r="N393" i="93"/>
  <c r="Q392" i="93"/>
  <c r="P392" i="93"/>
  <c r="O392" i="93"/>
  <c r="N392" i="93"/>
  <c r="Q391" i="93"/>
  <c r="P391" i="93"/>
  <c r="O391" i="93"/>
  <c r="N391" i="93"/>
  <c r="Q390" i="93"/>
  <c r="P390" i="93"/>
  <c r="O390" i="93"/>
  <c r="N390" i="93"/>
  <c r="Q389" i="93"/>
  <c r="P389" i="93"/>
  <c r="O389" i="93"/>
  <c r="N389" i="93"/>
  <c r="Q388" i="93"/>
  <c r="P388" i="93"/>
  <c r="O388" i="93"/>
  <c r="N388" i="93"/>
  <c r="Q387" i="93"/>
  <c r="P387" i="93"/>
  <c r="O387" i="93"/>
  <c r="N387" i="93"/>
  <c r="Q386" i="93"/>
  <c r="P386" i="93"/>
  <c r="O386" i="93"/>
  <c r="N386" i="93"/>
  <c r="Q385" i="93"/>
  <c r="P385" i="93"/>
  <c r="O385" i="93"/>
  <c r="N385" i="93"/>
  <c r="Q384" i="93"/>
  <c r="P384" i="93"/>
  <c r="O384" i="93"/>
  <c r="N384" i="93"/>
  <c r="Q383" i="93"/>
  <c r="P383" i="93"/>
  <c r="O383" i="93"/>
  <c r="N383" i="93"/>
  <c r="Q382" i="93"/>
  <c r="P382" i="93"/>
  <c r="O382" i="93"/>
  <c r="N382" i="93"/>
  <c r="Q381" i="93"/>
  <c r="P381" i="93"/>
  <c r="O381" i="93"/>
  <c r="N381" i="93"/>
  <c r="Q380" i="93"/>
  <c r="P380" i="93"/>
  <c r="O380" i="93"/>
  <c r="N380" i="93"/>
  <c r="Q379" i="93"/>
  <c r="P379" i="93"/>
  <c r="O379" i="93"/>
  <c r="N379" i="93"/>
  <c r="Q378" i="93"/>
  <c r="P378" i="93"/>
  <c r="O378" i="93"/>
  <c r="N378" i="93"/>
  <c r="Q377" i="93"/>
  <c r="P377" i="93"/>
  <c r="O377" i="93"/>
  <c r="N377" i="93"/>
  <c r="Q376" i="93"/>
  <c r="P376" i="93"/>
  <c r="O376" i="93"/>
  <c r="N376" i="93"/>
  <c r="Q375" i="93"/>
  <c r="P375" i="93"/>
  <c r="O375" i="93"/>
  <c r="N375" i="93"/>
  <c r="Q374" i="93"/>
  <c r="P374" i="93"/>
  <c r="O374" i="93"/>
  <c r="N374" i="93"/>
  <c r="Q373" i="93"/>
  <c r="P373" i="93"/>
  <c r="O373" i="93"/>
  <c r="N373" i="93"/>
  <c r="Q372" i="93"/>
  <c r="P372" i="93"/>
  <c r="O372" i="93"/>
  <c r="N372" i="93"/>
  <c r="Q371" i="93"/>
  <c r="P371" i="93"/>
  <c r="O371" i="93"/>
  <c r="N371" i="93"/>
  <c r="Q370" i="93"/>
  <c r="P370" i="93"/>
  <c r="O370" i="93"/>
  <c r="N370" i="93"/>
  <c r="Q369" i="93"/>
  <c r="P369" i="93"/>
  <c r="O369" i="93"/>
  <c r="N369" i="93"/>
  <c r="Q368" i="93"/>
  <c r="P368" i="93"/>
  <c r="O368" i="93"/>
  <c r="N368" i="93"/>
  <c r="Q367" i="93"/>
  <c r="P367" i="93"/>
  <c r="O367" i="93"/>
  <c r="N367" i="93"/>
  <c r="Q366" i="93"/>
  <c r="P366" i="93"/>
  <c r="O366" i="93"/>
  <c r="N366" i="93"/>
  <c r="Q365" i="93"/>
  <c r="P365" i="93"/>
  <c r="O365" i="93"/>
  <c r="N365" i="93"/>
  <c r="Q364" i="93"/>
  <c r="P364" i="93"/>
  <c r="O364" i="93"/>
  <c r="N364" i="93"/>
  <c r="Q363" i="93"/>
  <c r="P363" i="93"/>
  <c r="O363" i="93"/>
  <c r="N363" i="93"/>
  <c r="Q362" i="93"/>
  <c r="P362" i="93"/>
  <c r="O362" i="93"/>
  <c r="N362" i="93"/>
  <c r="Q361" i="93"/>
  <c r="P361" i="93"/>
  <c r="O361" i="93"/>
  <c r="N361" i="93"/>
  <c r="Q360" i="93"/>
  <c r="P360" i="93"/>
  <c r="O360" i="93"/>
  <c r="N360" i="93"/>
  <c r="Q359" i="93"/>
  <c r="P359" i="93"/>
  <c r="O359" i="93"/>
  <c r="N359" i="93"/>
  <c r="Q358" i="93"/>
  <c r="P358" i="93"/>
  <c r="O358" i="93"/>
  <c r="N358" i="93"/>
  <c r="Q357" i="93"/>
  <c r="P357" i="93"/>
  <c r="O357" i="93"/>
  <c r="N357" i="93"/>
  <c r="Q356" i="93"/>
  <c r="P356" i="93"/>
  <c r="O356" i="93"/>
  <c r="N356" i="93"/>
  <c r="Q355" i="93"/>
  <c r="P355" i="93"/>
  <c r="O355" i="93"/>
  <c r="N355" i="93"/>
  <c r="Q354" i="93"/>
  <c r="P354" i="93"/>
  <c r="O354" i="93"/>
  <c r="N354" i="93"/>
  <c r="Q353" i="93"/>
  <c r="P353" i="93"/>
  <c r="O353" i="93"/>
  <c r="N353" i="93"/>
  <c r="Q352" i="93"/>
  <c r="P352" i="93"/>
  <c r="O352" i="93"/>
  <c r="N352" i="93"/>
  <c r="Q351" i="93"/>
  <c r="P351" i="93"/>
  <c r="O351" i="93"/>
  <c r="N351" i="93"/>
  <c r="Q350" i="93"/>
  <c r="P350" i="93"/>
  <c r="O350" i="93"/>
  <c r="N350" i="93"/>
  <c r="Q349" i="93"/>
  <c r="P349" i="93"/>
  <c r="O349" i="93"/>
  <c r="N349" i="93"/>
  <c r="Q348" i="93"/>
  <c r="P348" i="93"/>
  <c r="O348" i="93"/>
  <c r="N348" i="93"/>
  <c r="Q347" i="93"/>
  <c r="P347" i="93"/>
  <c r="O347" i="93"/>
  <c r="N347" i="93"/>
  <c r="Q346" i="93"/>
  <c r="P346" i="93"/>
  <c r="O346" i="93"/>
  <c r="N346" i="93"/>
  <c r="Q345" i="93"/>
  <c r="P345" i="93"/>
  <c r="O345" i="93"/>
  <c r="N345" i="93"/>
  <c r="Q344" i="93"/>
  <c r="P344" i="93"/>
  <c r="O344" i="93"/>
  <c r="N344" i="93"/>
  <c r="Q343" i="93"/>
  <c r="P343" i="93"/>
  <c r="O343" i="93"/>
  <c r="N343" i="93"/>
  <c r="Q342" i="93"/>
  <c r="P342" i="93"/>
  <c r="O342" i="93"/>
  <c r="N342" i="93"/>
  <c r="Q341" i="93"/>
  <c r="P341" i="93"/>
  <c r="O341" i="93"/>
  <c r="N341" i="93"/>
  <c r="Q340" i="93"/>
  <c r="P340" i="93"/>
  <c r="O340" i="93"/>
  <c r="N340" i="93"/>
  <c r="Q339" i="93"/>
  <c r="P339" i="93"/>
  <c r="O339" i="93"/>
  <c r="N339" i="93"/>
  <c r="Q338" i="93"/>
  <c r="P338" i="93"/>
  <c r="O338" i="93"/>
  <c r="N338" i="93"/>
  <c r="Q337" i="93"/>
  <c r="P337" i="93"/>
  <c r="O337" i="93"/>
  <c r="N337" i="93"/>
  <c r="Q336" i="93"/>
  <c r="P336" i="93"/>
  <c r="O336" i="93"/>
  <c r="N336" i="93"/>
  <c r="Q335" i="93"/>
  <c r="P335" i="93"/>
  <c r="O335" i="93"/>
  <c r="N335" i="93"/>
  <c r="Q334" i="93"/>
  <c r="P334" i="93"/>
  <c r="O334" i="93"/>
  <c r="N334" i="93"/>
  <c r="Q333" i="93"/>
  <c r="P333" i="93"/>
  <c r="O333" i="93"/>
  <c r="N333" i="93"/>
  <c r="Q332" i="93"/>
  <c r="P332" i="93"/>
  <c r="O332" i="93"/>
  <c r="N332" i="93"/>
  <c r="Q331" i="93"/>
  <c r="P331" i="93"/>
  <c r="O331" i="93"/>
  <c r="N331" i="93"/>
  <c r="Q330" i="93"/>
  <c r="P330" i="93"/>
  <c r="O330" i="93"/>
  <c r="N330" i="93"/>
  <c r="Q329" i="93"/>
  <c r="P329" i="93"/>
  <c r="O329" i="93"/>
  <c r="N329" i="93"/>
  <c r="Q328" i="93"/>
  <c r="P328" i="93"/>
  <c r="O328" i="93"/>
  <c r="N328" i="93"/>
  <c r="Q327" i="93"/>
  <c r="P327" i="93"/>
  <c r="O327" i="93"/>
  <c r="N327" i="93"/>
  <c r="Q326" i="93"/>
  <c r="P326" i="93"/>
  <c r="O326" i="93"/>
  <c r="N326" i="93"/>
  <c r="Q325" i="93"/>
  <c r="P325" i="93"/>
  <c r="O325" i="93"/>
  <c r="N325" i="93"/>
  <c r="Q324" i="93"/>
  <c r="P324" i="93"/>
  <c r="O324" i="93"/>
  <c r="N324" i="93"/>
  <c r="Q323" i="93"/>
  <c r="P323" i="93"/>
  <c r="O323" i="93"/>
  <c r="N323" i="93"/>
  <c r="Q322" i="93"/>
  <c r="P322" i="93"/>
  <c r="O322" i="93"/>
  <c r="N322" i="93"/>
  <c r="Q321" i="93"/>
  <c r="P321" i="93"/>
  <c r="O321" i="93"/>
  <c r="N321" i="93"/>
  <c r="Q320" i="93"/>
  <c r="P320" i="93"/>
  <c r="O320" i="93"/>
  <c r="N320" i="93"/>
  <c r="Q319" i="93"/>
  <c r="P319" i="93"/>
  <c r="O319" i="93"/>
  <c r="N319" i="93"/>
  <c r="Q318" i="93"/>
  <c r="P318" i="93"/>
  <c r="O318" i="93"/>
  <c r="N318" i="93"/>
  <c r="Q317" i="93"/>
  <c r="P317" i="93"/>
  <c r="O317" i="93"/>
  <c r="N317" i="93"/>
  <c r="Q316" i="93"/>
  <c r="P316" i="93"/>
  <c r="O316" i="93"/>
  <c r="N316" i="93"/>
  <c r="Q315" i="93"/>
  <c r="P315" i="93"/>
  <c r="O315" i="93"/>
  <c r="N315" i="93"/>
  <c r="Q314" i="93"/>
  <c r="P314" i="93"/>
  <c r="O314" i="93"/>
  <c r="N314" i="93"/>
  <c r="Q313" i="93"/>
  <c r="P313" i="93"/>
  <c r="O313" i="93"/>
  <c r="N313" i="93"/>
  <c r="Q312" i="93"/>
  <c r="P312" i="93"/>
  <c r="O312" i="93"/>
  <c r="N312" i="93"/>
  <c r="Q311" i="93"/>
  <c r="P311" i="93"/>
  <c r="O311" i="93"/>
  <c r="N311" i="93"/>
  <c r="Q310" i="93"/>
  <c r="P310" i="93"/>
  <c r="O310" i="93"/>
  <c r="N310" i="93"/>
  <c r="Q309" i="93"/>
  <c r="P309" i="93"/>
  <c r="O309" i="93"/>
  <c r="N309" i="93"/>
  <c r="Q308" i="93"/>
  <c r="P308" i="93"/>
  <c r="O308" i="93"/>
  <c r="N308" i="93"/>
  <c r="Q307" i="93"/>
  <c r="P307" i="93"/>
  <c r="O307" i="93"/>
  <c r="N307" i="93"/>
  <c r="Q306" i="93"/>
  <c r="P306" i="93"/>
  <c r="O306" i="93"/>
  <c r="N306" i="93"/>
  <c r="Q305" i="93"/>
  <c r="P305" i="93"/>
  <c r="O305" i="93"/>
  <c r="N305" i="93"/>
  <c r="Q304" i="93"/>
  <c r="P304" i="93"/>
  <c r="O304" i="93"/>
  <c r="N304" i="93"/>
  <c r="Q303" i="93"/>
  <c r="P303" i="93"/>
  <c r="O303" i="93"/>
  <c r="N303" i="93"/>
  <c r="Q302" i="93"/>
  <c r="P302" i="93"/>
  <c r="O302" i="93"/>
  <c r="N302" i="93"/>
  <c r="Q301" i="93"/>
  <c r="P301" i="93"/>
  <c r="O301" i="93"/>
  <c r="N301" i="93"/>
  <c r="Q300" i="93"/>
  <c r="P300" i="93"/>
  <c r="O300" i="93"/>
  <c r="N300" i="93"/>
  <c r="Q299" i="93"/>
  <c r="P299" i="93"/>
  <c r="O299" i="93"/>
  <c r="N299" i="93"/>
  <c r="Q298" i="93"/>
  <c r="P298" i="93"/>
  <c r="O298" i="93"/>
  <c r="N298" i="93"/>
  <c r="Q297" i="93"/>
  <c r="P297" i="93"/>
  <c r="O297" i="93"/>
  <c r="N297" i="93"/>
  <c r="Q296" i="93"/>
  <c r="P296" i="93"/>
  <c r="O296" i="93"/>
  <c r="N296" i="93"/>
  <c r="Q295" i="93"/>
  <c r="P295" i="93"/>
  <c r="O295" i="93"/>
  <c r="N295" i="93"/>
  <c r="Q294" i="93"/>
  <c r="P294" i="93"/>
  <c r="O294" i="93"/>
  <c r="N294" i="93"/>
  <c r="Q293" i="93"/>
  <c r="P293" i="93"/>
  <c r="O293" i="93"/>
  <c r="N293" i="93"/>
  <c r="Q292" i="93"/>
  <c r="P292" i="93"/>
  <c r="O292" i="93"/>
  <c r="N292" i="93"/>
  <c r="Q291" i="93"/>
  <c r="P291" i="93"/>
  <c r="O291" i="93"/>
  <c r="N291" i="93"/>
  <c r="Q290" i="93"/>
  <c r="P290" i="93"/>
  <c r="O290" i="93"/>
  <c r="N290" i="93"/>
  <c r="Q289" i="93"/>
  <c r="P289" i="93"/>
  <c r="O289" i="93"/>
  <c r="N289" i="93"/>
  <c r="Q288" i="93"/>
  <c r="P288" i="93"/>
  <c r="O288" i="93"/>
  <c r="N288" i="93"/>
  <c r="Q287" i="93"/>
  <c r="P287" i="93"/>
  <c r="O287" i="93"/>
  <c r="N287" i="93"/>
  <c r="Q286" i="93"/>
  <c r="P286" i="93"/>
  <c r="O286" i="93"/>
  <c r="N286" i="93"/>
  <c r="Q285" i="93"/>
  <c r="P285" i="93"/>
  <c r="O285" i="93"/>
  <c r="N285" i="93"/>
  <c r="Q284" i="93"/>
  <c r="P284" i="93"/>
  <c r="O284" i="93"/>
  <c r="N284" i="93"/>
  <c r="Q283" i="93"/>
  <c r="P283" i="93"/>
  <c r="O283" i="93"/>
  <c r="N283" i="93"/>
  <c r="Q282" i="93"/>
  <c r="P282" i="93"/>
  <c r="O282" i="93"/>
  <c r="N282" i="93"/>
  <c r="Q281" i="93"/>
  <c r="P281" i="93"/>
  <c r="O281" i="93"/>
  <c r="N281" i="93"/>
  <c r="Q280" i="93"/>
  <c r="P280" i="93"/>
  <c r="O280" i="93"/>
  <c r="N280" i="93"/>
  <c r="Q279" i="93"/>
  <c r="P279" i="93"/>
  <c r="O279" i="93"/>
  <c r="N279" i="93"/>
  <c r="Q278" i="93"/>
  <c r="P278" i="93"/>
  <c r="O278" i="93"/>
  <c r="N278" i="93"/>
  <c r="Q277" i="93"/>
  <c r="P277" i="93"/>
  <c r="O277" i="93"/>
  <c r="N277" i="93"/>
  <c r="Q276" i="93"/>
  <c r="P276" i="93"/>
  <c r="O276" i="93"/>
  <c r="N276" i="93"/>
  <c r="Q275" i="93"/>
  <c r="P275" i="93"/>
  <c r="O275" i="93"/>
  <c r="N275" i="93"/>
  <c r="Q274" i="93"/>
  <c r="P274" i="93"/>
  <c r="O274" i="93"/>
  <c r="N274" i="93"/>
  <c r="Q273" i="93"/>
  <c r="P273" i="93"/>
  <c r="O273" i="93"/>
  <c r="N273" i="93"/>
  <c r="Q272" i="93"/>
  <c r="P272" i="93"/>
  <c r="O272" i="93"/>
  <c r="N272" i="93"/>
  <c r="Q271" i="93"/>
  <c r="P271" i="93"/>
  <c r="O271" i="93"/>
  <c r="N271" i="93"/>
  <c r="Q270" i="93"/>
  <c r="P270" i="93"/>
  <c r="O270" i="93"/>
  <c r="N270" i="93"/>
  <c r="Q269" i="93"/>
  <c r="P269" i="93"/>
  <c r="O269" i="93"/>
  <c r="N269" i="93"/>
  <c r="Q268" i="93"/>
  <c r="P268" i="93"/>
  <c r="O268" i="93"/>
  <c r="N268" i="93"/>
  <c r="Q267" i="93"/>
  <c r="P267" i="93"/>
  <c r="O267" i="93"/>
  <c r="N267" i="93"/>
  <c r="Q266" i="93"/>
  <c r="P266" i="93"/>
  <c r="O266" i="93"/>
  <c r="N266" i="93"/>
  <c r="Q265" i="93"/>
  <c r="P265" i="93"/>
  <c r="O265" i="93"/>
  <c r="N265" i="93"/>
  <c r="Q264" i="93"/>
  <c r="P264" i="93"/>
  <c r="O264" i="93"/>
  <c r="N264" i="93"/>
  <c r="Q263" i="93"/>
  <c r="P263" i="93"/>
  <c r="O263" i="93"/>
  <c r="N263" i="93"/>
  <c r="Q262" i="93"/>
  <c r="P262" i="93"/>
  <c r="O262" i="93"/>
  <c r="N262" i="93"/>
  <c r="Q261" i="93"/>
  <c r="P261" i="93"/>
  <c r="O261" i="93"/>
  <c r="N261" i="93"/>
  <c r="Q260" i="93"/>
  <c r="P260" i="93"/>
  <c r="O260" i="93"/>
  <c r="N260" i="93"/>
  <c r="Q259" i="93"/>
  <c r="P259" i="93"/>
  <c r="O259" i="93"/>
  <c r="N259" i="93"/>
  <c r="Q258" i="93"/>
  <c r="P258" i="93"/>
  <c r="O258" i="93"/>
  <c r="N258" i="93"/>
  <c r="Q257" i="93"/>
  <c r="P257" i="93"/>
  <c r="O257" i="93"/>
  <c r="N257" i="93"/>
  <c r="Q256" i="93"/>
  <c r="P256" i="93"/>
  <c r="O256" i="93"/>
  <c r="N256" i="93"/>
  <c r="Q255" i="93"/>
  <c r="P255" i="93"/>
  <c r="O255" i="93"/>
  <c r="N255" i="93"/>
  <c r="Q254" i="93"/>
  <c r="P254" i="93"/>
  <c r="O254" i="93"/>
  <c r="N254" i="93"/>
  <c r="Q253" i="93"/>
  <c r="P253" i="93"/>
  <c r="O253" i="93"/>
  <c r="N253" i="93"/>
  <c r="Q252" i="93"/>
  <c r="P252" i="93"/>
  <c r="O252" i="93"/>
  <c r="N252" i="93"/>
  <c r="Q251" i="93"/>
  <c r="P251" i="93"/>
  <c r="O251" i="93"/>
  <c r="N251" i="93"/>
  <c r="Q250" i="93"/>
  <c r="P250" i="93"/>
  <c r="O250" i="93"/>
  <c r="N250" i="93"/>
  <c r="Q249" i="93"/>
  <c r="P249" i="93"/>
  <c r="O249" i="93"/>
  <c r="N249" i="93"/>
  <c r="Q248" i="93"/>
  <c r="P248" i="93"/>
  <c r="O248" i="93"/>
  <c r="N248" i="93"/>
  <c r="Q247" i="93"/>
  <c r="P247" i="93"/>
  <c r="O247" i="93"/>
  <c r="N247" i="93"/>
  <c r="Q246" i="93"/>
  <c r="P246" i="93"/>
  <c r="O246" i="93"/>
  <c r="N246" i="93"/>
  <c r="Q245" i="93"/>
  <c r="P245" i="93"/>
  <c r="O245" i="93"/>
  <c r="N245" i="93"/>
  <c r="Q244" i="93"/>
  <c r="P244" i="93"/>
  <c r="O244" i="93"/>
  <c r="N244" i="93"/>
  <c r="Q243" i="93"/>
  <c r="P243" i="93"/>
  <c r="O243" i="93"/>
  <c r="N243" i="93"/>
  <c r="Q242" i="93"/>
  <c r="P242" i="93"/>
  <c r="O242" i="93"/>
  <c r="N242" i="93"/>
  <c r="Q241" i="93"/>
  <c r="P241" i="93"/>
  <c r="O241" i="93"/>
  <c r="N241" i="93"/>
  <c r="Q240" i="93"/>
  <c r="P240" i="93"/>
  <c r="O240" i="93"/>
  <c r="N240" i="93"/>
  <c r="Q239" i="93"/>
  <c r="P239" i="93"/>
  <c r="O239" i="93"/>
  <c r="N239" i="93"/>
  <c r="Q238" i="93"/>
  <c r="P238" i="93"/>
  <c r="O238" i="93"/>
  <c r="N238" i="93"/>
  <c r="Q237" i="93"/>
  <c r="P237" i="93"/>
  <c r="O237" i="93"/>
  <c r="N237" i="93"/>
  <c r="Q236" i="93"/>
  <c r="P236" i="93"/>
  <c r="O236" i="93"/>
  <c r="N236" i="93"/>
  <c r="Q235" i="93"/>
  <c r="P235" i="93"/>
  <c r="O235" i="93"/>
  <c r="N235" i="93"/>
  <c r="Q234" i="93"/>
  <c r="P234" i="93"/>
  <c r="O234" i="93"/>
  <c r="N234" i="93"/>
  <c r="Q233" i="93"/>
  <c r="P233" i="93"/>
  <c r="O233" i="93"/>
  <c r="N233" i="93"/>
  <c r="Q232" i="93"/>
  <c r="P232" i="93"/>
  <c r="O232" i="93"/>
  <c r="N232" i="93"/>
  <c r="Q231" i="93"/>
  <c r="P231" i="93"/>
  <c r="O231" i="93"/>
  <c r="N231" i="93"/>
  <c r="Q230" i="93"/>
  <c r="P230" i="93"/>
  <c r="O230" i="93"/>
  <c r="N230" i="93"/>
  <c r="Q229" i="93"/>
  <c r="P229" i="93"/>
  <c r="O229" i="93"/>
  <c r="N229" i="93"/>
  <c r="Q228" i="93"/>
  <c r="P228" i="93"/>
  <c r="O228" i="93"/>
  <c r="N228" i="93"/>
  <c r="Q227" i="93"/>
  <c r="P227" i="93"/>
  <c r="O227" i="93"/>
  <c r="N227" i="93"/>
  <c r="Q226" i="93"/>
  <c r="P226" i="93"/>
  <c r="O226" i="93"/>
  <c r="N226" i="93"/>
  <c r="Q225" i="93"/>
  <c r="P225" i="93"/>
  <c r="O225" i="93"/>
  <c r="N225" i="93"/>
  <c r="Q224" i="93"/>
  <c r="P224" i="93"/>
  <c r="O224" i="93"/>
  <c r="N224" i="93"/>
  <c r="Q223" i="93"/>
  <c r="P223" i="93"/>
  <c r="O223" i="93"/>
  <c r="N223" i="93"/>
  <c r="Q222" i="93"/>
  <c r="P222" i="93"/>
  <c r="O222" i="93"/>
  <c r="N222" i="93"/>
  <c r="Q221" i="93"/>
  <c r="P221" i="93"/>
  <c r="O221" i="93"/>
  <c r="N221" i="93"/>
  <c r="Q220" i="93"/>
  <c r="P220" i="93"/>
  <c r="O220" i="93"/>
  <c r="N220" i="93"/>
  <c r="Q219" i="93"/>
  <c r="P219" i="93"/>
  <c r="O219" i="93"/>
  <c r="N219" i="93"/>
  <c r="Q218" i="93"/>
  <c r="P218" i="93"/>
  <c r="O218" i="93"/>
  <c r="N218" i="93"/>
  <c r="Q217" i="93"/>
  <c r="P217" i="93"/>
  <c r="O217" i="93"/>
  <c r="N217" i="93"/>
  <c r="Q216" i="93"/>
  <c r="P216" i="93"/>
  <c r="O216" i="93"/>
  <c r="N216" i="93"/>
  <c r="Q215" i="93"/>
  <c r="P215" i="93"/>
  <c r="O215" i="93"/>
  <c r="N215" i="93"/>
  <c r="Q214" i="93"/>
  <c r="P214" i="93"/>
  <c r="O214" i="93"/>
  <c r="N214" i="93"/>
  <c r="Q213" i="93"/>
  <c r="P213" i="93"/>
  <c r="O213" i="93"/>
  <c r="N213" i="93"/>
  <c r="Q212" i="93"/>
  <c r="P212" i="93"/>
  <c r="O212" i="93"/>
  <c r="N212" i="93"/>
  <c r="Q211" i="93"/>
  <c r="P211" i="93"/>
  <c r="O211" i="93"/>
  <c r="N211" i="93"/>
  <c r="Q210" i="93"/>
  <c r="P210" i="93"/>
  <c r="O210" i="93"/>
  <c r="N210" i="93"/>
  <c r="Q209" i="93"/>
  <c r="P209" i="93"/>
  <c r="O209" i="93"/>
  <c r="N209" i="93"/>
  <c r="Q208" i="93"/>
  <c r="P208" i="93"/>
  <c r="O208" i="93"/>
  <c r="N208" i="93"/>
  <c r="Q207" i="93"/>
  <c r="P207" i="93"/>
  <c r="O207" i="93"/>
  <c r="N207" i="93"/>
  <c r="Q206" i="93"/>
  <c r="P206" i="93"/>
  <c r="O206" i="93"/>
  <c r="N206" i="93"/>
  <c r="Q205" i="93"/>
  <c r="P205" i="93"/>
  <c r="O205" i="93"/>
  <c r="N205" i="93"/>
  <c r="Q204" i="93"/>
  <c r="P204" i="93"/>
  <c r="O204" i="93"/>
  <c r="N204" i="93"/>
  <c r="Q203" i="93"/>
  <c r="P203" i="93"/>
  <c r="O203" i="93"/>
  <c r="N203" i="93"/>
  <c r="Q202" i="93"/>
  <c r="P202" i="93"/>
  <c r="O202" i="93"/>
  <c r="N202" i="93"/>
  <c r="Q201" i="93"/>
  <c r="P201" i="93"/>
  <c r="O201" i="93"/>
  <c r="N201" i="93"/>
  <c r="Q200" i="93"/>
  <c r="P200" i="93"/>
  <c r="O200" i="93"/>
  <c r="N200" i="93"/>
  <c r="Q199" i="93"/>
  <c r="P199" i="93"/>
  <c r="O199" i="93"/>
  <c r="N199" i="93"/>
  <c r="Q198" i="93"/>
  <c r="P198" i="93"/>
  <c r="O198" i="93"/>
  <c r="N198" i="93"/>
  <c r="Q197" i="93"/>
  <c r="P197" i="93"/>
  <c r="O197" i="93"/>
  <c r="N197" i="93"/>
  <c r="Q196" i="93"/>
  <c r="P196" i="93"/>
  <c r="O196" i="93"/>
  <c r="N196" i="93"/>
  <c r="Q195" i="93"/>
  <c r="P195" i="93"/>
  <c r="O195" i="93"/>
  <c r="N195" i="93"/>
  <c r="Q194" i="93"/>
  <c r="P194" i="93"/>
  <c r="O194" i="93"/>
  <c r="N194" i="93"/>
  <c r="Q193" i="93"/>
  <c r="P193" i="93"/>
  <c r="O193" i="93"/>
  <c r="N193" i="93"/>
  <c r="Q192" i="93"/>
  <c r="P192" i="93"/>
  <c r="O192" i="93"/>
  <c r="N192" i="93"/>
  <c r="Q191" i="93"/>
  <c r="P191" i="93"/>
  <c r="O191" i="93"/>
  <c r="N191" i="93"/>
  <c r="Q190" i="93"/>
  <c r="P190" i="93"/>
  <c r="O190" i="93"/>
  <c r="N190" i="93"/>
  <c r="Q189" i="93"/>
  <c r="P189" i="93"/>
  <c r="O189" i="93"/>
  <c r="N189" i="93"/>
  <c r="Q188" i="93"/>
  <c r="P188" i="93"/>
  <c r="O188" i="93"/>
  <c r="N188" i="93"/>
  <c r="Q187" i="93"/>
  <c r="P187" i="93"/>
  <c r="O187" i="93"/>
  <c r="N187" i="93"/>
  <c r="Q186" i="93"/>
  <c r="P186" i="93"/>
  <c r="O186" i="93"/>
  <c r="N186" i="93"/>
  <c r="Q185" i="93"/>
  <c r="P185" i="93"/>
  <c r="O185" i="93"/>
  <c r="N185" i="93"/>
  <c r="Q184" i="93"/>
  <c r="P184" i="93"/>
  <c r="O184" i="93"/>
  <c r="N184" i="93"/>
  <c r="Q183" i="93"/>
  <c r="P183" i="93"/>
  <c r="O183" i="93"/>
  <c r="N183" i="93"/>
  <c r="Q182" i="93"/>
  <c r="P182" i="93"/>
  <c r="O182" i="93"/>
  <c r="N182" i="93"/>
  <c r="Q181" i="93"/>
  <c r="P181" i="93"/>
  <c r="O181" i="93"/>
  <c r="N181" i="93"/>
  <c r="Q180" i="93"/>
  <c r="P180" i="93"/>
  <c r="O180" i="93"/>
  <c r="N180" i="93"/>
  <c r="Q179" i="93"/>
  <c r="P179" i="93"/>
  <c r="O179" i="93"/>
  <c r="N179" i="93"/>
  <c r="Q178" i="93"/>
  <c r="P178" i="93"/>
  <c r="O178" i="93"/>
  <c r="N178" i="93"/>
  <c r="Q177" i="93"/>
  <c r="P177" i="93"/>
  <c r="O177" i="93"/>
  <c r="N177" i="93"/>
  <c r="Q176" i="93"/>
  <c r="P176" i="93"/>
  <c r="O176" i="93"/>
  <c r="N176" i="93"/>
  <c r="Q175" i="93"/>
  <c r="P175" i="93"/>
  <c r="O175" i="93"/>
  <c r="N175" i="93"/>
  <c r="Q174" i="93"/>
  <c r="P174" i="93"/>
  <c r="O174" i="93"/>
  <c r="N174" i="93"/>
  <c r="Q173" i="93"/>
  <c r="P173" i="93"/>
  <c r="O173" i="93"/>
  <c r="N173" i="93"/>
  <c r="Q172" i="93"/>
  <c r="P172" i="93"/>
  <c r="O172" i="93"/>
  <c r="N172" i="93"/>
  <c r="Q171" i="93"/>
  <c r="P171" i="93"/>
  <c r="O171" i="93"/>
  <c r="N171" i="93"/>
  <c r="Q170" i="93"/>
  <c r="P170" i="93"/>
  <c r="O170" i="93"/>
  <c r="N170" i="93"/>
  <c r="Q169" i="93"/>
  <c r="P169" i="93"/>
  <c r="O169" i="93"/>
  <c r="N169" i="93"/>
  <c r="Q168" i="93"/>
  <c r="P168" i="93"/>
  <c r="O168" i="93"/>
  <c r="N168" i="93"/>
  <c r="Q167" i="93"/>
  <c r="P167" i="93"/>
  <c r="O167" i="93"/>
  <c r="N167" i="93"/>
  <c r="Q166" i="93"/>
  <c r="P166" i="93"/>
  <c r="O166" i="93"/>
  <c r="N166" i="93"/>
  <c r="Q165" i="93"/>
  <c r="P165" i="93"/>
  <c r="O165" i="93"/>
  <c r="N165" i="93"/>
  <c r="Q164" i="93"/>
  <c r="P164" i="93"/>
  <c r="O164" i="93"/>
  <c r="N164" i="93"/>
  <c r="Q163" i="93"/>
  <c r="P163" i="93"/>
  <c r="O163" i="93"/>
  <c r="N163" i="93"/>
  <c r="Q162" i="93"/>
  <c r="P162" i="93"/>
  <c r="O162" i="93"/>
  <c r="N162" i="93"/>
  <c r="Q161" i="93"/>
  <c r="P161" i="93"/>
  <c r="O161" i="93"/>
  <c r="N161" i="93"/>
  <c r="Q160" i="93"/>
  <c r="P160" i="93"/>
  <c r="O160" i="93"/>
  <c r="N160" i="93"/>
  <c r="Q159" i="93"/>
  <c r="P159" i="93"/>
  <c r="O159" i="93"/>
  <c r="N159" i="93"/>
  <c r="Q158" i="93"/>
  <c r="P158" i="93"/>
  <c r="O158" i="93"/>
  <c r="N158" i="93"/>
  <c r="Q157" i="93"/>
  <c r="P157" i="93"/>
  <c r="O157" i="93"/>
  <c r="N157" i="93"/>
  <c r="Q156" i="93"/>
  <c r="P156" i="93"/>
  <c r="O156" i="93"/>
  <c r="N156" i="93"/>
  <c r="Q155" i="93"/>
  <c r="P155" i="93"/>
  <c r="O155" i="93"/>
  <c r="N155" i="93"/>
  <c r="Q154" i="93"/>
  <c r="P154" i="93"/>
  <c r="O154" i="93"/>
  <c r="N154" i="93"/>
  <c r="Q153" i="93"/>
  <c r="P153" i="93"/>
  <c r="O153" i="93"/>
  <c r="N153" i="93"/>
  <c r="Q152" i="93"/>
  <c r="P152" i="93"/>
  <c r="O152" i="93"/>
  <c r="N152" i="93"/>
  <c r="Q151" i="93"/>
  <c r="P151" i="93"/>
  <c r="O151" i="93"/>
  <c r="N151" i="93"/>
  <c r="Q150" i="93"/>
  <c r="P150" i="93"/>
  <c r="O150" i="93"/>
  <c r="N150" i="93"/>
  <c r="Q149" i="93"/>
  <c r="P149" i="93"/>
  <c r="O149" i="93"/>
  <c r="N149" i="93"/>
  <c r="Q148" i="93"/>
  <c r="P148" i="93"/>
  <c r="O148" i="93"/>
  <c r="N148" i="93"/>
  <c r="Q147" i="93"/>
  <c r="P147" i="93"/>
  <c r="O147" i="93"/>
  <c r="N147" i="93"/>
  <c r="Q146" i="93"/>
  <c r="P146" i="93"/>
  <c r="O146" i="93"/>
  <c r="N146" i="93"/>
  <c r="Q145" i="93"/>
  <c r="P145" i="93"/>
  <c r="O145" i="93"/>
  <c r="N145" i="93"/>
  <c r="Q144" i="93"/>
  <c r="P144" i="93"/>
  <c r="O144" i="93"/>
  <c r="N144" i="93"/>
  <c r="Q143" i="93"/>
  <c r="P143" i="93"/>
  <c r="O143" i="93"/>
  <c r="N143" i="93"/>
  <c r="Q142" i="93"/>
  <c r="P142" i="93"/>
  <c r="O142" i="93"/>
  <c r="N142" i="93"/>
  <c r="Q141" i="93"/>
  <c r="P141" i="93"/>
  <c r="O141" i="93"/>
  <c r="N141" i="93"/>
  <c r="Q140" i="93"/>
  <c r="P140" i="93"/>
  <c r="O140" i="93"/>
  <c r="N140" i="93"/>
  <c r="Q139" i="93"/>
  <c r="P139" i="93"/>
  <c r="O139" i="93"/>
  <c r="N139" i="93"/>
  <c r="Q138" i="93"/>
  <c r="P138" i="93"/>
  <c r="O138" i="93"/>
  <c r="N138" i="93"/>
  <c r="Q137" i="93"/>
  <c r="P137" i="93"/>
  <c r="O137" i="93"/>
  <c r="N137" i="93"/>
  <c r="Q136" i="93"/>
  <c r="P136" i="93"/>
  <c r="O136" i="93"/>
  <c r="N136" i="93"/>
  <c r="Q135" i="93"/>
  <c r="P135" i="93"/>
  <c r="O135" i="93"/>
  <c r="N135" i="93"/>
  <c r="Q134" i="93"/>
  <c r="P134" i="93"/>
  <c r="O134" i="93"/>
  <c r="N134" i="93"/>
  <c r="Q133" i="93"/>
  <c r="P133" i="93"/>
  <c r="O133" i="93"/>
  <c r="N133" i="93"/>
  <c r="Q132" i="93"/>
  <c r="P132" i="93"/>
  <c r="O132" i="93"/>
  <c r="N132" i="93"/>
  <c r="Q131" i="93"/>
  <c r="P131" i="93"/>
  <c r="O131" i="93"/>
  <c r="N131" i="93"/>
  <c r="Q130" i="93"/>
  <c r="P130" i="93"/>
  <c r="O130" i="93"/>
  <c r="N130" i="93"/>
  <c r="Q129" i="93"/>
  <c r="P129" i="93"/>
  <c r="O129" i="93"/>
  <c r="N129" i="93"/>
  <c r="Q128" i="93"/>
  <c r="P128" i="93"/>
  <c r="O128" i="93"/>
  <c r="N128" i="93"/>
  <c r="Q127" i="93"/>
  <c r="P127" i="93"/>
  <c r="O127" i="93"/>
  <c r="N127" i="93"/>
  <c r="Q126" i="93"/>
  <c r="P126" i="93"/>
  <c r="O126" i="93"/>
  <c r="N126" i="93"/>
  <c r="Q125" i="93"/>
  <c r="P125" i="93"/>
  <c r="O125" i="93"/>
  <c r="N125" i="93"/>
  <c r="Q124" i="93"/>
  <c r="P124" i="93"/>
  <c r="O124" i="93"/>
  <c r="N124" i="93"/>
  <c r="Q123" i="93"/>
  <c r="P123" i="93"/>
  <c r="O123" i="93"/>
  <c r="N123" i="93"/>
  <c r="Q122" i="93"/>
  <c r="P122" i="93"/>
  <c r="O122" i="93"/>
  <c r="N122" i="93"/>
  <c r="Q121" i="93"/>
  <c r="P121" i="93"/>
  <c r="O121" i="93"/>
  <c r="N121" i="93"/>
  <c r="Q120" i="93"/>
  <c r="P120" i="93"/>
  <c r="O120" i="93"/>
  <c r="N120" i="93"/>
  <c r="Q119" i="93"/>
  <c r="P119" i="93"/>
  <c r="O119" i="93"/>
  <c r="N119" i="93"/>
  <c r="Q118" i="93"/>
  <c r="P118" i="93"/>
  <c r="O118" i="93"/>
  <c r="N118" i="93"/>
  <c r="Q117" i="93"/>
  <c r="P117" i="93"/>
  <c r="O117" i="93"/>
  <c r="N117" i="93"/>
  <c r="Q116" i="93"/>
  <c r="P116" i="93"/>
  <c r="O116" i="93"/>
  <c r="N116" i="93"/>
  <c r="Q115" i="93"/>
  <c r="P115" i="93"/>
  <c r="O115" i="93"/>
  <c r="N115" i="93"/>
  <c r="Q114" i="93"/>
  <c r="P114" i="93"/>
  <c r="O114" i="93"/>
  <c r="N114" i="93"/>
  <c r="Q113" i="93"/>
  <c r="P113" i="93"/>
  <c r="O113" i="93"/>
  <c r="N113" i="93"/>
  <c r="Q112" i="93"/>
  <c r="P112" i="93"/>
  <c r="O112" i="93"/>
  <c r="N112" i="93"/>
  <c r="Q111" i="93"/>
  <c r="P111" i="93"/>
  <c r="O111" i="93"/>
  <c r="N111" i="93"/>
  <c r="Q110" i="93"/>
  <c r="P110" i="93"/>
  <c r="O110" i="93"/>
  <c r="N110" i="93"/>
  <c r="Q109" i="93"/>
  <c r="P109" i="93"/>
  <c r="O109" i="93"/>
  <c r="N109" i="93"/>
  <c r="Q108" i="93"/>
  <c r="P108" i="93"/>
  <c r="O108" i="93"/>
  <c r="N108" i="93"/>
  <c r="Q107" i="93"/>
  <c r="P107" i="93"/>
  <c r="O107" i="93"/>
  <c r="N107" i="93"/>
  <c r="Q106" i="93"/>
  <c r="P106" i="93"/>
  <c r="O106" i="93"/>
  <c r="N106" i="93"/>
  <c r="Q105" i="93"/>
  <c r="P105" i="93"/>
  <c r="O105" i="93"/>
  <c r="N105" i="93"/>
  <c r="Q104" i="93"/>
  <c r="P104" i="93"/>
  <c r="O104" i="93"/>
  <c r="N104" i="93"/>
  <c r="Q103" i="93"/>
  <c r="P103" i="93"/>
  <c r="O103" i="93"/>
  <c r="N103" i="93"/>
  <c r="Q102" i="93"/>
  <c r="P102" i="93"/>
  <c r="O102" i="93"/>
  <c r="N102" i="93"/>
  <c r="Q101" i="93"/>
  <c r="P101" i="93"/>
  <c r="O101" i="93"/>
  <c r="N101" i="93"/>
  <c r="Q100" i="93"/>
  <c r="P100" i="93"/>
  <c r="O100" i="93"/>
  <c r="N100" i="93"/>
  <c r="Q99" i="93"/>
  <c r="P99" i="93"/>
  <c r="O99" i="93"/>
  <c r="N99" i="93"/>
  <c r="Q98" i="93"/>
  <c r="P98" i="93"/>
  <c r="O98" i="93"/>
  <c r="N98" i="93"/>
  <c r="Q97" i="93"/>
  <c r="P97" i="93"/>
  <c r="O97" i="93"/>
  <c r="N97" i="93"/>
  <c r="Q96" i="93"/>
  <c r="P96" i="93"/>
  <c r="O96" i="93"/>
  <c r="N96" i="93"/>
  <c r="Q95" i="93"/>
  <c r="P95" i="93"/>
  <c r="O95" i="93"/>
  <c r="N95" i="93"/>
  <c r="Q94" i="93"/>
  <c r="P94" i="93"/>
  <c r="O94" i="93"/>
  <c r="N94" i="93"/>
  <c r="Q93" i="93"/>
  <c r="P93" i="93"/>
  <c r="O93" i="93"/>
  <c r="N93" i="93"/>
  <c r="Q92" i="93"/>
  <c r="P92" i="93"/>
  <c r="O92" i="93"/>
  <c r="N92" i="93"/>
  <c r="Q91" i="93"/>
  <c r="P91" i="93"/>
  <c r="O91" i="93"/>
  <c r="N91" i="93"/>
  <c r="Q90" i="93"/>
  <c r="P90" i="93"/>
  <c r="O90" i="93"/>
  <c r="N90" i="93"/>
  <c r="Q89" i="93"/>
  <c r="P89" i="93"/>
  <c r="O89" i="93"/>
  <c r="N89" i="93"/>
  <c r="Q88" i="93"/>
  <c r="P88" i="93"/>
  <c r="O88" i="93"/>
  <c r="N88" i="93"/>
  <c r="Q87" i="93"/>
  <c r="P87" i="93"/>
  <c r="O87" i="93"/>
  <c r="N87" i="93"/>
  <c r="Q86" i="93"/>
  <c r="P86" i="93"/>
  <c r="O86" i="93"/>
  <c r="N86" i="93"/>
  <c r="Q85" i="93"/>
  <c r="P85" i="93"/>
  <c r="O85" i="93"/>
  <c r="N85" i="93"/>
  <c r="Q84" i="93"/>
  <c r="P84" i="93"/>
  <c r="O84" i="93"/>
  <c r="N84" i="93"/>
  <c r="Q83" i="93"/>
  <c r="P83" i="93"/>
  <c r="O83" i="93"/>
  <c r="N83" i="93"/>
  <c r="Q82" i="93"/>
  <c r="P82" i="93"/>
  <c r="O82" i="93"/>
  <c r="N82" i="93"/>
  <c r="Q81" i="93"/>
  <c r="P81" i="93"/>
  <c r="O81" i="93"/>
  <c r="N81" i="93"/>
  <c r="Q80" i="93"/>
  <c r="P80" i="93"/>
  <c r="O80" i="93"/>
  <c r="N80" i="93"/>
  <c r="Q79" i="93"/>
  <c r="P79" i="93"/>
  <c r="O79" i="93"/>
  <c r="N79" i="93"/>
  <c r="Q78" i="93"/>
  <c r="P78" i="93"/>
  <c r="O78" i="93"/>
  <c r="N78" i="93"/>
  <c r="Q77" i="93"/>
  <c r="P77" i="93"/>
  <c r="O77" i="93"/>
  <c r="N77" i="93"/>
  <c r="Q76" i="93"/>
  <c r="P76" i="93"/>
  <c r="O76" i="93"/>
  <c r="N76" i="93"/>
  <c r="Q75" i="93"/>
  <c r="P75" i="93"/>
  <c r="O75" i="93"/>
  <c r="N75" i="93"/>
  <c r="Q74" i="93"/>
  <c r="P74" i="93"/>
  <c r="O74" i="93"/>
  <c r="N74" i="93"/>
  <c r="Q73" i="93"/>
  <c r="P73" i="93"/>
  <c r="O73" i="93"/>
  <c r="N73" i="93"/>
  <c r="Q72" i="93"/>
  <c r="P72" i="93"/>
  <c r="O72" i="93"/>
  <c r="N72" i="93"/>
  <c r="Q71" i="93"/>
  <c r="P71" i="93"/>
  <c r="O71" i="93"/>
  <c r="N71" i="93"/>
  <c r="Q70" i="93"/>
  <c r="P70" i="93"/>
  <c r="O70" i="93"/>
  <c r="N70" i="93"/>
  <c r="Q69" i="93"/>
  <c r="P69" i="93"/>
  <c r="O69" i="93"/>
  <c r="N69" i="93"/>
  <c r="Q68" i="93"/>
  <c r="P68" i="93"/>
  <c r="O68" i="93"/>
  <c r="N68" i="93"/>
  <c r="Q67" i="93"/>
  <c r="P67" i="93"/>
  <c r="O67" i="93"/>
  <c r="N67" i="93"/>
  <c r="Q66" i="93"/>
  <c r="P66" i="93"/>
  <c r="O66" i="93"/>
  <c r="N66" i="93"/>
  <c r="Q65" i="93"/>
  <c r="P65" i="93"/>
  <c r="O65" i="93"/>
  <c r="N65" i="93"/>
  <c r="Q64" i="93"/>
  <c r="P64" i="93"/>
  <c r="O64" i="93"/>
  <c r="N64" i="93"/>
  <c r="Q63" i="93"/>
  <c r="P63" i="93"/>
  <c r="O63" i="93"/>
  <c r="N63" i="93"/>
  <c r="Q62" i="93"/>
  <c r="P62" i="93"/>
  <c r="O62" i="93"/>
  <c r="N62" i="93"/>
  <c r="Q61" i="93"/>
  <c r="P61" i="93"/>
  <c r="O61" i="93"/>
  <c r="N61" i="93"/>
  <c r="Q60" i="93"/>
  <c r="P60" i="93"/>
  <c r="O60" i="93"/>
  <c r="N60" i="93"/>
  <c r="Q59" i="93"/>
  <c r="P59" i="93"/>
  <c r="O59" i="93"/>
  <c r="N59" i="93"/>
  <c r="Q58" i="93"/>
  <c r="P58" i="93"/>
  <c r="O58" i="93"/>
  <c r="N58" i="93"/>
  <c r="Q57" i="93"/>
  <c r="P57" i="93"/>
  <c r="O57" i="93"/>
  <c r="N57" i="93"/>
  <c r="Q56" i="93"/>
  <c r="P56" i="93"/>
  <c r="O56" i="93"/>
  <c r="N56" i="93"/>
  <c r="Q55" i="93"/>
  <c r="P55" i="93"/>
  <c r="O55" i="93"/>
  <c r="N55" i="93"/>
  <c r="Q54" i="93"/>
  <c r="P54" i="93"/>
  <c r="O54" i="93"/>
  <c r="N54" i="93"/>
  <c r="Q53" i="93"/>
  <c r="P53" i="93"/>
  <c r="O53" i="93"/>
  <c r="N53" i="93"/>
  <c r="Q52" i="93"/>
  <c r="P52" i="93"/>
  <c r="O52" i="93"/>
  <c r="N52" i="93"/>
  <c r="Q51" i="93"/>
  <c r="P51" i="93"/>
  <c r="O51" i="93"/>
  <c r="N51" i="93"/>
  <c r="Q50" i="93"/>
  <c r="P50" i="93"/>
  <c r="O50" i="93"/>
  <c r="N50" i="93"/>
  <c r="Q49" i="93"/>
  <c r="P49" i="93"/>
  <c r="O49" i="93"/>
  <c r="N49" i="93"/>
  <c r="Q48" i="93"/>
  <c r="P48" i="93"/>
  <c r="O48" i="93"/>
  <c r="N48" i="93"/>
  <c r="Q47" i="93"/>
  <c r="P47" i="93"/>
  <c r="O47" i="93"/>
  <c r="N47" i="93"/>
  <c r="Q46" i="93"/>
  <c r="P46" i="93"/>
  <c r="O46" i="93"/>
  <c r="N46" i="93"/>
  <c r="Q45" i="93"/>
  <c r="P45" i="93"/>
  <c r="O45" i="93"/>
  <c r="N45" i="93"/>
  <c r="Q44" i="93"/>
  <c r="P44" i="93"/>
  <c r="O44" i="93"/>
  <c r="N44" i="93"/>
  <c r="Q43" i="93"/>
  <c r="P43" i="93"/>
  <c r="O43" i="93"/>
  <c r="N43" i="93"/>
  <c r="Q42" i="93"/>
  <c r="P42" i="93"/>
  <c r="O42" i="93"/>
  <c r="N42" i="93"/>
  <c r="Q41" i="93"/>
  <c r="P41" i="93"/>
  <c r="O41" i="93"/>
  <c r="N41" i="93"/>
  <c r="Q40" i="93"/>
  <c r="P40" i="93"/>
  <c r="O40" i="93"/>
  <c r="N40" i="93"/>
  <c r="Q39" i="93"/>
  <c r="P39" i="93"/>
  <c r="O39" i="93"/>
  <c r="N39" i="93"/>
  <c r="Q38" i="93"/>
  <c r="P38" i="93"/>
  <c r="O38" i="93"/>
  <c r="N38" i="93"/>
  <c r="Q37" i="93"/>
  <c r="P37" i="93"/>
  <c r="O37" i="93"/>
  <c r="N37" i="93"/>
  <c r="Q36" i="93"/>
  <c r="P36" i="93"/>
  <c r="O36" i="93"/>
  <c r="N36" i="93"/>
  <c r="Q35" i="93"/>
  <c r="P35" i="93"/>
  <c r="O35" i="93"/>
  <c r="N35" i="93"/>
  <c r="Q34" i="93"/>
  <c r="P34" i="93"/>
  <c r="O34" i="93"/>
  <c r="N34" i="93"/>
  <c r="Q33" i="93"/>
  <c r="P33" i="93"/>
  <c r="O33" i="93"/>
  <c r="N33" i="93"/>
  <c r="Q32" i="93"/>
  <c r="P32" i="93"/>
  <c r="O32" i="93"/>
  <c r="N32" i="93"/>
  <c r="Q31" i="93"/>
  <c r="P31" i="93"/>
  <c r="O31" i="93"/>
  <c r="N31" i="93"/>
  <c r="Q30" i="93"/>
  <c r="P30" i="93"/>
  <c r="O30" i="93"/>
  <c r="N30" i="93"/>
  <c r="Q29" i="93"/>
  <c r="P29" i="93"/>
  <c r="O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Q19" i="93"/>
  <c r="P19" i="93"/>
  <c r="O19" i="93"/>
  <c r="N19" i="93"/>
  <c r="Q18" i="93"/>
  <c r="P18" i="93"/>
  <c r="O18" i="93"/>
  <c r="N18" i="93"/>
  <c r="Q17" i="93"/>
  <c r="P17" i="93"/>
  <c r="O17" i="93"/>
  <c r="N17" i="93"/>
  <c r="Q16" i="93"/>
  <c r="P16" i="93"/>
  <c r="O16" i="93"/>
  <c r="N16" i="93"/>
  <c r="Q15" i="93"/>
  <c r="P15" i="93"/>
  <c r="O15" i="93"/>
  <c r="N15" i="93"/>
  <c r="Q14" i="93"/>
  <c r="P14" i="93"/>
  <c r="O14" i="93"/>
  <c r="N14" i="93"/>
  <c r="Q13" i="93"/>
  <c r="P13" i="93"/>
  <c r="O13" i="93"/>
  <c r="N13" i="93"/>
  <c r="Q12" i="93"/>
  <c r="P12" i="93"/>
  <c r="O12" i="93"/>
  <c r="N12" i="93"/>
  <c r="Q11" i="93"/>
  <c r="P11" i="93"/>
  <c r="O11" i="93"/>
  <c r="N11" i="93"/>
  <c r="Q10" i="93"/>
  <c r="P10" i="93"/>
  <c r="O10" i="93"/>
  <c r="N10" i="93"/>
  <c r="Q9" i="93"/>
  <c r="P9" i="93"/>
  <c r="O9" i="93"/>
  <c r="N9" i="93"/>
  <c r="Q8" i="93"/>
  <c r="P8" i="93"/>
  <c r="O8" i="93"/>
  <c r="N8" i="93"/>
  <c r="Q7" i="93"/>
  <c r="P7" i="93"/>
  <c r="O7" i="93"/>
  <c r="N7" i="93"/>
  <c r="Q6" i="93"/>
  <c r="P6" i="93"/>
  <c r="O6" i="93"/>
  <c r="N6" i="93"/>
  <c r="Q5" i="93"/>
  <c r="P5" i="93"/>
  <c r="O5" i="93"/>
  <c r="N5" i="93"/>
  <c r="Q4" i="93"/>
  <c r="P4" i="93"/>
  <c r="O4" i="93"/>
  <c r="N4" i="93"/>
  <c r="Q3" i="93"/>
  <c r="P3" i="93"/>
  <c r="O3" i="93"/>
  <c r="P14" i="85" l="1"/>
  <c r="P28" i="85"/>
  <c r="P19" i="85"/>
  <c r="P16" i="85"/>
  <c r="P22" i="85"/>
  <c r="D13" i="85"/>
  <c r="E13" i="85"/>
  <c r="F13" i="85"/>
  <c r="P13" i="85"/>
  <c r="P17" i="85"/>
  <c r="P20" i="85"/>
  <c r="P23" i="85"/>
  <c r="P25" i="85"/>
  <c r="P26" i="85"/>
  <c r="P29" i="85"/>
  <c r="C13" i="85"/>
  <c r="M9" i="85"/>
  <c r="M10" i="85"/>
  <c r="M11" i="85"/>
  <c r="M12" i="85"/>
  <c r="M8" i="85"/>
  <c r="M4" i="85"/>
  <c r="M5" i="85"/>
  <c r="M6" i="85"/>
  <c r="M7" i="85"/>
  <c r="M3" i="85"/>
  <c r="L9" i="85"/>
  <c r="L10" i="85"/>
  <c r="L11" i="85"/>
  <c r="L12" i="85"/>
  <c r="L8" i="85"/>
  <c r="L4" i="85"/>
  <c r="L5" i="85"/>
  <c r="L6" i="85"/>
  <c r="L7" i="85"/>
  <c r="L3" i="85"/>
  <c r="J12" i="85"/>
  <c r="J11" i="85"/>
  <c r="J10" i="85"/>
  <c r="J9" i="85"/>
  <c r="J8" i="85"/>
  <c r="J7" i="85"/>
  <c r="J6" i="85"/>
  <c r="J5" i="85"/>
  <c r="J4" i="85"/>
  <c r="J3" i="85"/>
  <c r="I12" i="85"/>
  <c r="I11" i="85"/>
  <c r="I10" i="85"/>
  <c r="I9" i="85"/>
  <c r="I8" i="85"/>
  <c r="I7" i="85"/>
  <c r="I6" i="85"/>
  <c r="I5" i="85"/>
  <c r="I4" i="85"/>
  <c r="I3" i="85"/>
  <c r="K12" i="85"/>
  <c r="H12" i="85"/>
  <c r="G12" i="85"/>
  <c r="K11" i="85"/>
  <c r="H11" i="85"/>
  <c r="G11" i="85"/>
  <c r="K10" i="85"/>
  <c r="H10" i="85"/>
  <c r="G10" i="85"/>
  <c r="K9" i="85"/>
  <c r="H9" i="85"/>
  <c r="G9" i="85"/>
  <c r="K8" i="85"/>
  <c r="H8" i="85"/>
  <c r="G8" i="85"/>
  <c r="K7" i="85"/>
  <c r="H7" i="85"/>
  <c r="G7" i="85"/>
  <c r="K6" i="85"/>
  <c r="H6" i="85"/>
  <c r="G6" i="85"/>
  <c r="K5" i="85"/>
  <c r="H5" i="85"/>
  <c r="G5" i="85"/>
  <c r="K4" i="85"/>
  <c r="H4" i="85"/>
  <c r="G4" i="85"/>
  <c r="K3" i="85"/>
  <c r="H3" i="85"/>
  <c r="G3" i="85"/>
  <c r="S16" i="85" l="1"/>
  <c r="Q14" i="85"/>
  <c r="V19" i="85"/>
  <c r="S22" i="85"/>
  <c r="Q13" i="85"/>
  <c r="T14" i="85"/>
  <c r="U13" i="85"/>
  <c r="S14" i="85"/>
  <c r="T28" i="85"/>
  <c r="V28" i="85"/>
  <c r="W22" i="85"/>
  <c r="R13" i="85"/>
  <c r="R22" i="85"/>
  <c r="U25" i="85"/>
  <c r="Q17" i="85"/>
  <c r="S17" i="85"/>
  <c r="U19" i="85"/>
  <c r="Q25" i="85"/>
  <c r="R28" i="85"/>
  <c r="U17" i="85"/>
  <c r="S25" i="85"/>
  <c r="T17" i="85"/>
  <c r="W13" i="85"/>
  <c r="W19" i="85"/>
  <c r="J13" i="85"/>
  <c r="Q19" i="85"/>
  <c r="V13" i="85"/>
  <c r="T22" i="85"/>
  <c r="T25" i="85"/>
  <c r="V14" i="85"/>
  <c r="R19" i="85"/>
  <c r="U22" i="85"/>
  <c r="Q28" i="85"/>
  <c r="R17" i="85"/>
  <c r="V17" i="85"/>
  <c r="W25" i="85"/>
  <c r="Q22" i="85"/>
  <c r="R25" i="85"/>
  <c r="U28" i="85"/>
  <c r="I13" i="85"/>
  <c r="S28" i="85"/>
  <c r="W17" i="85"/>
  <c r="V29" i="85"/>
  <c r="R29" i="85"/>
  <c r="V26" i="85"/>
  <c r="R26" i="85"/>
  <c r="V23" i="85"/>
  <c r="R23" i="85"/>
  <c r="V20" i="85"/>
  <c r="R20" i="85"/>
  <c r="T19" i="85"/>
  <c r="T16" i="85"/>
  <c r="R14" i="85"/>
  <c r="T13" i="85"/>
  <c r="L13" i="85"/>
  <c r="H13" i="85"/>
  <c r="W29" i="85"/>
  <c r="U29" i="85"/>
  <c r="Q29" i="85"/>
  <c r="W26" i="85"/>
  <c r="U26" i="85"/>
  <c r="Q26" i="85"/>
  <c r="W23" i="85"/>
  <c r="U23" i="85"/>
  <c r="Q23" i="85"/>
  <c r="W20" i="85"/>
  <c r="U20" i="85"/>
  <c r="Q20" i="85"/>
  <c r="S19" i="85"/>
  <c r="W14" i="85"/>
  <c r="U14" i="85"/>
  <c r="S13" i="85"/>
  <c r="M13" i="85"/>
  <c r="K13" i="85"/>
  <c r="G13" i="85"/>
  <c r="T29" i="85"/>
  <c r="T26" i="85"/>
  <c r="V25" i="85"/>
  <c r="T23" i="85"/>
  <c r="V22" i="85"/>
  <c r="T20" i="85"/>
  <c r="V16" i="85"/>
  <c r="R16" i="85"/>
  <c r="S29" i="85"/>
  <c r="W28" i="85"/>
  <c r="S26" i="85"/>
  <c r="S23" i="85"/>
  <c r="S20" i="85"/>
  <c r="W16" i="85"/>
  <c r="U16" i="85"/>
  <c r="Q16" i="85"/>
  <c r="F568" i="3" l="1"/>
  <c r="G566" i="3" s="1"/>
  <c r="G565" i="3"/>
  <c r="G561" i="3"/>
  <c r="G560" i="3"/>
  <c r="H558" i="3"/>
  <c r="F555" i="3"/>
  <c r="G552" i="3" s="1"/>
  <c r="H545" i="3"/>
  <c r="F542" i="3"/>
  <c r="G541" i="3" s="1"/>
  <c r="G539" i="3"/>
  <c r="G538" i="3"/>
  <c r="G537" i="3"/>
  <c r="G535" i="3"/>
  <c r="G534" i="3"/>
  <c r="G533" i="3"/>
  <c r="H532" i="3"/>
  <c r="G532" i="3"/>
  <c r="F529" i="3"/>
  <c r="G527" i="3" s="1"/>
  <c r="G526" i="3"/>
  <c r="G522" i="3"/>
  <c r="G521" i="3"/>
  <c r="H519" i="3"/>
  <c r="G564" i="3" l="1"/>
  <c r="G559" i="3"/>
  <c r="G563" i="3"/>
  <c r="G567" i="3"/>
  <c r="G558" i="3"/>
  <c r="H559" i="3"/>
  <c r="G562" i="3"/>
  <c r="G547" i="3"/>
  <c r="G546" i="3"/>
  <c r="G550" i="3"/>
  <c r="G554" i="3"/>
  <c r="G551" i="3"/>
  <c r="G545" i="3"/>
  <c r="H546" i="3"/>
  <c r="G549" i="3"/>
  <c r="G553" i="3"/>
  <c r="G548" i="3"/>
  <c r="G536" i="3"/>
  <c r="G542" i="3" s="1"/>
  <c r="G540" i="3"/>
  <c r="H533" i="3"/>
  <c r="G520" i="3"/>
  <c r="G524" i="3"/>
  <c r="G528" i="3"/>
  <c r="G525" i="3"/>
  <c r="G519" i="3"/>
  <c r="H520" i="3"/>
  <c r="G523" i="3"/>
  <c r="F516" i="3"/>
  <c r="G514" i="3" s="1"/>
  <c r="G509" i="3"/>
  <c r="H506" i="3"/>
  <c r="F503" i="3"/>
  <c r="G500" i="3" s="1"/>
  <c r="H493" i="3"/>
  <c r="L380" i="12"/>
  <c r="L370" i="12"/>
  <c r="L360" i="12"/>
  <c r="L350" i="12"/>
  <c r="L340" i="12"/>
  <c r="L330" i="12"/>
  <c r="L320" i="12"/>
  <c r="L310" i="12"/>
  <c r="L300" i="12"/>
  <c r="L290" i="12"/>
  <c r="L280" i="12"/>
  <c r="L270" i="12"/>
  <c r="L260" i="12"/>
  <c r="L250" i="12"/>
  <c r="L240" i="12"/>
  <c r="L230" i="12"/>
  <c r="L220" i="12"/>
  <c r="L210" i="12"/>
  <c r="L200" i="12"/>
  <c r="L190" i="12"/>
  <c r="L180" i="12"/>
  <c r="L170" i="12"/>
  <c r="L160" i="12"/>
  <c r="L150" i="12"/>
  <c r="L140" i="12"/>
  <c r="L130" i="12"/>
  <c r="L120" i="12"/>
  <c r="AC119" i="12"/>
  <c r="AB119" i="12"/>
  <c r="AA119" i="12"/>
  <c r="Z119" i="12"/>
  <c r="Y119" i="12"/>
  <c r="X119" i="12"/>
  <c r="W119" i="12"/>
  <c r="V119" i="12"/>
  <c r="U119" i="12"/>
  <c r="T119" i="12"/>
  <c r="L110" i="12"/>
  <c r="L100" i="12"/>
  <c r="L90" i="12"/>
  <c r="L80" i="12"/>
  <c r="L70" i="12"/>
  <c r="L60" i="12"/>
  <c r="L50" i="12"/>
  <c r="L40" i="12"/>
  <c r="L30" i="12"/>
  <c r="L20" i="12"/>
  <c r="L10" i="12"/>
  <c r="G568" i="3" l="1"/>
  <c r="H560" i="3"/>
  <c r="G555" i="3"/>
  <c r="H547" i="3"/>
  <c r="H534" i="3"/>
  <c r="G529" i="3"/>
  <c r="H521" i="3"/>
  <c r="G513" i="3"/>
  <c r="G508" i="3"/>
  <c r="G512" i="3"/>
  <c r="G507" i="3"/>
  <c r="G511" i="3"/>
  <c r="G515" i="3"/>
  <c r="G506" i="3"/>
  <c r="H507" i="3"/>
  <c r="G510" i="3"/>
  <c r="G495" i="3"/>
  <c r="G494" i="3"/>
  <c r="G498" i="3"/>
  <c r="G502" i="3"/>
  <c r="G493" i="3"/>
  <c r="H494" i="3"/>
  <c r="G497" i="3"/>
  <c r="G501" i="3"/>
  <c r="G499" i="3"/>
  <c r="G496" i="3"/>
  <c r="H561" i="3" l="1"/>
  <c r="H548" i="3"/>
  <c r="H535" i="3"/>
  <c r="H522" i="3"/>
  <c r="G516" i="3"/>
  <c r="H508" i="3"/>
  <c r="H495" i="3"/>
  <c r="G503" i="3"/>
  <c r="H562" i="3" l="1"/>
  <c r="H549" i="3"/>
  <c r="H536" i="3"/>
  <c r="H523" i="3"/>
  <c r="H509" i="3"/>
  <c r="H496" i="3"/>
  <c r="H563" i="3" l="1"/>
  <c r="H550" i="3"/>
  <c r="H537" i="3"/>
  <c r="H524" i="3"/>
  <c r="H510" i="3"/>
  <c r="H497" i="3"/>
  <c r="H564" i="3" l="1"/>
  <c r="H551" i="3"/>
  <c r="H538" i="3"/>
  <c r="H525" i="3"/>
  <c r="H511" i="3"/>
  <c r="H498" i="3"/>
  <c r="H565" i="3" l="1"/>
  <c r="H552" i="3"/>
  <c r="H539" i="3"/>
  <c r="H526" i="3"/>
  <c r="H512" i="3"/>
  <c r="H499" i="3"/>
  <c r="H566" i="3" l="1"/>
  <c r="H553" i="3"/>
  <c r="H540" i="3"/>
  <c r="H527" i="3"/>
  <c r="H513" i="3"/>
  <c r="H500" i="3"/>
  <c r="H567" i="3" l="1"/>
  <c r="H554" i="3"/>
  <c r="H541" i="3"/>
  <c r="H528" i="3"/>
  <c r="H514" i="3"/>
  <c r="H501" i="3"/>
  <c r="H568" i="3" l="1"/>
  <c r="H555" i="3"/>
  <c r="H542" i="3"/>
  <c r="H529" i="3"/>
  <c r="H515" i="3"/>
  <c r="H502" i="3"/>
  <c r="I558" i="3" l="1"/>
  <c r="I559" i="3"/>
  <c r="I560" i="3"/>
  <c r="I561" i="3"/>
  <c r="I562" i="3"/>
  <c r="I563" i="3"/>
  <c r="I564" i="3"/>
  <c r="I565" i="3"/>
  <c r="I566" i="3"/>
  <c r="I567" i="3"/>
  <c r="I545" i="3"/>
  <c r="I546" i="3"/>
  <c r="I547" i="3"/>
  <c r="I548" i="3"/>
  <c r="I549" i="3"/>
  <c r="I550" i="3"/>
  <c r="I551" i="3"/>
  <c r="I552" i="3"/>
  <c r="I553" i="3"/>
  <c r="I554" i="3"/>
  <c r="I532" i="3"/>
  <c r="I533" i="3"/>
  <c r="I534" i="3"/>
  <c r="I535" i="3"/>
  <c r="I536" i="3"/>
  <c r="I537" i="3"/>
  <c r="I538" i="3"/>
  <c r="I539" i="3"/>
  <c r="I540" i="3"/>
  <c r="I541" i="3"/>
  <c r="I519" i="3"/>
  <c r="I520" i="3"/>
  <c r="I521" i="3"/>
  <c r="I522" i="3"/>
  <c r="I523" i="3"/>
  <c r="I524" i="3"/>
  <c r="I525" i="3"/>
  <c r="I526" i="3"/>
  <c r="I527" i="3"/>
  <c r="I528" i="3"/>
  <c r="H516" i="3"/>
  <c r="I515" i="3" s="1"/>
  <c r="H503" i="3"/>
  <c r="I502" i="3" s="1"/>
  <c r="I568" i="3" l="1"/>
  <c r="I555" i="3"/>
  <c r="I542" i="3"/>
  <c r="I529" i="3"/>
  <c r="I506" i="3"/>
  <c r="I507" i="3"/>
  <c r="I508" i="3"/>
  <c r="I509" i="3"/>
  <c r="I510" i="3"/>
  <c r="I511" i="3"/>
  <c r="I512" i="3"/>
  <c r="I513" i="3"/>
  <c r="I514" i="3"/>
  <c r="I493" i="3"/>
  <c r="I494" i="3"/>
  <c r="I495" i="3"/>
  <c r="I496" i="3"/>
  <c r="I497" i="3"/>
  <c r="I498" i="3"/>
  <c r="I499" i="3"/>
  <c r="I500" i="3"/>
  <c r="I501" i="3"/>
  <c r="I516" i="3" l="1"/>
  <c r="I503" i="3"/>
  <c r="F491" i="3" l="1"/>
  <c r="G490" i="3" s="1"/>
  <c r="G488" i="3"/>
  <c r="G487" i="3"/>
  <c r="G484" i="3"/>
  <c r="G483" i="3"/>
  <c r="G482" i="3"/>
  <c r="H481" i="3"/>
  <c r="G481" i="3"/>
  <c r="F477" i="3"/>
  <c r="G476" i="3" s="1"/>
  <c r="H467" i="3"/>
  <c r="H468" i="3" s="1"/>
  <c r="H469" i="3" s="1"/>
  <c r="G467" i="3"/>
  <c r="F86" i="3"/>
  <c r="G84" i="3" s="1"/>
  <c r="H77" i="3"/>
  <c r="H78" i="3" s="1"/>
  <c r="H76" i="3"/>
  <c r="G485" i="3" l="1"/>
  <c r="G491" i="3" s="1"/>
  <c r="G489" i="3"/>
  <c r="G486" i="3"/>
  <c r="H482" i="3"/>
  <c r="G471" i="3"/>
  <c r="G473" i="3"/>
  <c r="G469" i="3"/>
  <c r="G474" i="3"/>
  <c r="G477" i="3" s="1"/>
  <c r="G470" i="3"/>
  <c r="G475" i="3"/>
  <c r="H470" i="3"/>
  <c r="G468" i="3"/>
  <c r="G472" i="3"/>
  <c r="G79" i="3"/>
  <c r="G83" i="3"/>
  <c r="G81" i="3"/>
  <c r="G85" i="3"/>
  <c r="G76" i="3"/>
  <c r="G78" i="3"/>
  <c r="G82" i="3"/>
  <c r="G77" i="3"/>
  <c r="G80" i="3"/>
  <c r="H79" i="3"/>
  <c r="B124" i="8"/>
  <c r="G117" i="8"/>
  <c r="B117" i="8"/>
  <c r="G110" i="8"/>
  <c r="B110" i="8"/>
  <c r="G105" i="8"/>
  <c r="G104" i="8"/>
  <c r="G103" i="8"/>
  <c r="G96" i="8"/>
  <c r="B96" i="8"/>
  <c r="G89" i="8"/>
  <c r="B89" i="8"/>
  <c r="G82" i="8"/>
  <c r="B82" i="8"/>
  <c r="G75" i="8"/>
  <c r="G68" i="8"/>
  <c r="B68" i="8"/>
  <c r="G61" i="8"/>
  <c r="B61" i="8"/>
  <c r="G54" i="8"/>
  <c r="B54" i="8"/>
  <c r="G47" i="8"/>
  <c r="B47" i="8"/>
  <c r="G39" i="8"/>
  <c r="B39" i="8"/>
  <c r="B37" i="8"/>
  <c r="B35" i="8"/>
  <c r="B34" i="8"/>
  <c r="B33" i="8"/>
  <c r="G32" i="8"/>
  <c r="B32" i="8"/>
  <c r="G25" i="8"/>
  <c r="B25" i="8"/>
  <c r="I23" i="8"/>
  <c r="I73" i="8" s="1"/>
  <c r="G23" i="8"/>
  <c r="B66" i="8" s="1"/>
  <c r="D23" i="8"/>
  <c r="C23" i="8"/>
  <c r="H66" i="8" s="1"/>
  <c r="B23" i="8"/>
  <c r="I22" i="8"/>
  <c r="H22" i="8"/>
  <c r="C29" i="8" s="1"/>
  <c r="G22" i="8"/>
  <c r="B36" i="8" s="1"/>
  <c r="D22" i="8"/>
  <c r="D58" i="8" s="1"/>
  <c r="C22" i="8"/>
  <c r="C72" i="8" s="1"/>
  <c r="B22" i="8"/>
  <c r="I21" i="8"/>
  <c r="I57" i="8" s="1"/>
  <c r="G21" i="8"/>
  <c r="G28" i="8" s="1"/>
  <c r="D21" i="8"/>
  <c r="D71" i="8" s="1"/>
  <c r="C21" i="8"/>
  <c r="C42" i="8" s="1"/>
  <c r="B21" i="8"/>
  <c r="B50" i="8" s="1"/>
  <c r="I20" i="8"/>
  <c r="I27" i="8" s="1"/>
  <c r="H20" i="8"/>
  <c r="G20" i="8"/>
  <c r="G34" i="8" s="1"/>
  <c r="D20" i="8"/>
  <c r="D63" i="8" s="1"/>
  <c r="C20" i="8"/>
  <c r="B20" i="8"/>
  <c r="B27" i="8" s="1"/>
  <c r="I19" i="8"/>
  <c r="I33" i="8" s="1"/>
  <c r="G19" i="8"/>
  <c r="B62" i="8" s="1"/>
  <c r="D19" i="8"/>
  <c r="C19" i="8"/>
  <c r="C55" i="8" s="1"/>
  <c r="B19" i="8"/>
  <c r="G69" i="8" s="1"/>
  <c r="G18" i="8"/>
  <c r="B18" i="8"/>
  <c r="F14" i="8"/>
  <c r="G15" i="8" s="1"/>
  <c r="G13" i="8"/>
  <c r="G14" i="8" s="1"/>
  <c r="F13" i="8"/>
  <c r="H23" i="8"/>
  <c r="H21" i="8"/>
  <c r="H19" i="8"/>
  <c r="J7" i="8"/>
  <c r="J6" i="8"/>
  <c r="J5" i="8"/>
  <c r="J4" i="8"/>
  <c r="J3" i="8"/>
  <c r="H3" i="8"/>
  <c r="H4" i="8" s="1"/>
  <c r="F1" i="8"/>
  <c r="H483" i="3" l="1"/>
  <c r="H471" i="3"/>
  <c r="G86" i="3"/>
  <c r="H80" i="3"/>
  <c r="G59" i="8"/>
  <c r="G52" i="8"/>
  <c r="J8" i="8"/>
  <c r="I35" i="8"/>
  <c r="D49" i="8"/>
  <c r="E15" i="8"/>
  <c r="I42" i="8"/>
  <c r="B26" i="8"/>
  <c r="B29" i="8"/>
  <c r="B41" i="8"/>
  <c r="B70" i="8"/>
  <c r="G27" i="8"/>
  <c r="D40" i="8"/>
  <c r="B28" i="8"/>
  <c r="C37" i="8"/>
  <c r="G40" i="8"/>
  <c r="C44" i="8"/>
  <c r="C64" i="8"/>
  <c r="E14" i="8"/>
  <c r="C30" i="8"/>
  <c r="I55" i="8"/>
  <c r="H26" i="8"/>
  <c r="H36" i="8"/>
  <c r="C57" i="8"/>
  <c r="H48" i="8"/>
  <c r="C118" i="8"/>
  <c r="C104" i="8"/>
  <c r="C125" i="8"/>
  <c r="C111" i="8"/>
  <c r="C69" i="8"/>
  <c r="H97" i="8"/>
  <c r="H83" i="8"/>
  <c r="H55" i="8"/>
  <c r="C40" i="8"/>
  <c r="H90" i="8"/>
  <c r="C62" i="8"/>
  <c r="C48" i="8"/>
  <c r="H33" i="8"/>
  <c r="C26" i="8"/>
  <c r="C76" i="8"/>
  <c r="H5" i="8"/>
  <c r="I4" i="8"/>
  <c r="H122" i="8"/>
  <c r="C108" i="8"/>
  <c r="H129" i="8"/>
  <c r="C115" i="8"/>
  <c r="H101" i="8"/>
  <c r="C87" i="8"/>
  <c r="H73" i="8"/>
  <c r="H94" i="8"/>
  <c r="H80" i="8"/>
  <c r="C66" i="8"/>
  <c r="H52" i="8"/>
  <c r="H59" i="8"/>
  <c r="H30" i="8"/>
  <c r="H37" i="8"/>
  <c r="H44" i="8"/>
  <c r="C120" i="8"/>
  <c r="C127" i="8"/>
  <c r="C99" i="8"/>
  <c r="H113" i="8"/>
  <c r="H85" i="8"/>
  <c r="H71" i="8"/>
  <c r="H106" i="8"/>
  <c r="H92" i="8"/>
  <c r="C78" i="8"/>
  <c r="H57" i="8"/>
  <c r="H42" i="8"/>
  <c r="H28" i="8"/>
  <c r="H35" i="8"/>
  <c r="H64" i="8"/>
  <c r="H50" i="8"/>
  <c r="G16" i="8"/>
  <c r="H126" i="8"/>
  <c r="H112" i="8"/>
  <c r="C119" i="8"/>
  <c r="C105" i="8"/>
  <c r="C91" i="8"/>
  <c r="H77" i="8"/>
  <c r="H63" i="8"/>
  <c r="H98" i="8"/>
  <c r="H49" i="8"/>
  <c r="H84" i="8"/>
  <c r="C70" i="8"/>
  <c r="C56" i="8"/>
  <c r="C41" i="8"/>
  <c r="G121" i="8"/>
  <c r="G107" i="8"/>
  <c r="B128" i="8"/>
  <c r="B114" i="8"/>
  <c r="G100" i="8"/>
  <c r="G86" i="8"/>
  <c r="G93" i="8"/>
  <c r="G79" i="8"/>
  <c r="B72" i="8"/>
  <c r="B58" i="8"/>
  <c r="B51" i="8"/>
  <c r="D129" i="8"/>
  <c r="I115" i="8"/>
  <c r="D122" i="8"/>
  <c r="I108" i="8"/>
  <c r="D94" i="8"/>
  <c r="D80" i="8"/>
  <c r="I66" i="8"/>
  <c r="D59" i="8"/>
  <c r="D101" i="8"/>
  <c r="D73" i="8"/>
  <c r="D52" i="8"/>
  <c r="C126" i="8"/>
  <c r="C112" i="8"/>
  <c r="C98" i="8"/>
  <c r="C77" i="8"/>
  <c r="C63" i="8"/>
  <c r="H119" i="8"/>
  <c r="C34" i="8" s="1"/>
  <c r="H105" i="8" s="1"/>
  <c r="H91" i="8"/>
  <c r="C84" i="8"/>
  <c r="H70" i="8"/>
  <c r="G113" i="8"/>
  <c r="B120" i="8"/>
  <c r="G106" i="8"/>
  <c r="G92" i="8"/>
  <c r="G64" i="8"/>
  <c r="B127" i="8"/>
  <c r="B99" i="8"/>
  <c r="G85" i="8"/>
  <c r="G35" i="8"/>
  <c r="B78" i="8"/>
  <c r="G71" i="8"/>
  <c r="G57" i="8"/>
  <c r="G42" i="8"/>
  <c r="I128" i="8"/>
  <c r="I114" i="8"/>
  <c r="D121" i="8"/>
  <c r="D100" i="8"/>
  <c r="D86" i="8"/>
  <c r="D65" i="8"/>
  <c r="D43" i="8"/>
  <c r="D107" i="8"/>
  <c r="D93" i="8"/>
  <c r="D79" i="8"/>
  <c r="I72" i="8"/>
  <c r="J23" i="8"/>
  <c r="K44" i="8" s="1"/>
  <c r="H29" i="8"/>
  <c r="H34" i="8"/>
  <c r="H43" i="8"/>
  <c r="D44" i="8"/>
  <c r="I49" i="8"/>
  <c r="H56" i="8"/>
  <c r="I3" i="8"/>
  <c r="G125" i="8"/>
  <c r="G124" i="8"/>
  <c r="G111" i="8"/>
  <c r="G118" i="8"/>
  <c r="G76" i="8"/>
  <c r="G62" i="8"/>
  <c r="B97" i="8"/>
  <c r="B83" i="8"/>
  <c r="B55" i="8"/>
  <c r="I119" i="8"/>
  <c r="D34" i="8" s="1"/>
  <c r="I105" i="8" s="1"/>
  <c r="I91" i="8"/>
  <c r="D126" i="8"/>
  <c r="D112" i="8"/>
  <c r="D98" i="8"/>
  <c r="D84" i="8"/>
  <c r="I56" i="8"/>
  <c r="I41" i="8"/>
  <c r="G127" i="8"/>
  <c r="G99" i="8"/>
  <c r="G120" i="8"/>
  <c r="G78" i="8"/>
  <c r="B113" i="8"/>
  <c r="B85" i="8"/>
  <c r="B71" i="8"/>
  <c r="B106" i="8"/>
  <c r="B64" i="8"/>
  <c r="B57" i="8"/>
  <c r="B42" i="8"/>
  <c r="B92" i="8"/>
  <c r="I100" i="8"/>
  <c r="I121" i="8"/>
  <c r="I107" i="8"/>
  <c r="I93" i="8"/>
  <c r="I79" i="8"/>
  <c r="I65" i="8"/>
  <c r="D128" i="8"/>
  <c r="D114" i="8"/>
  <c r="D72" i="8"/>
  <c r="I86" i="8"/>
  <c r="I36" i="8"/>
  <c r="I43" i="8"/>
  <c r="B122" i="8"/>
  <c r="B129" i="8"/>
  <c r="G115" i="8"/>
  <c r="B101" i="8"/>
  <c r="G87" i="8"/>
  <c r="B73" i="8"/>
  <c r="G108" i="8"/>
  <c r="B94" i="8"/>
  <c r="G66" i="8"/>
  <c r="B44" i="8"/>
  <c r="G122" i="8"/>
  <c r="G129" i="8"/>
  <c r="B115" i="8"/>
  <c r="G101" i="8"/>
  <c r="B87" i="8"/>
  <c r="G73" i="8"/>
  <c r="B108" i="8"/>
  <c r="G44" i="8"/>
  <c r="G94" i="8"/>
  <c r="G80" i="8"/>
  <c r="D26" i="8"/>
  <c r="C27" i="8"/>
  <c r="C28" i="8"/>
  <c r="I28" i="8"/>
  <c r="I29" i="8"/>
  <c r="D36" i="8"/>
  <c r="D37" i="8"/>
  <c r="G41" i="8"/>
  <c r="B48" i="8"/>
  <c r="D51" i="8"/>
  <c r="B52" i="8"/>
  <c r="I58" i="8"/>
  <c r="I70" i="8"/>
  <c r="B80" i="8"/>
  <c r="D85" i="8"/>
  <c r="I118" i="8"/>
  <c r="I125" i="8"/>
  <c r="I111" i="8"/>
  <c r="I69" i="8"/>
  <c r="D90" i="8"/>
  <c r="I76" i="8"/>
  <c r="I40" i="8"/>
  <c r="D97" i="8"/>
  <c r="D83" i="8"/>
  <c r="I48" i="8"/>
  <c r="G97" i="8"/>
  <c r="B118" i="8"/>
  <c r="G90" i="8"/>
  <c r="B125" i="8"/>
  <c r="B111" i="8"/>
  <c r="B103" i="8"/>
  <c r="B75" i="8"/>
  <c r="B69" i="8"/>
  <c r="B104" i="8"/>
  <c r="G83" i="8"/>
  <c r="G33" i="8"/>
  <c r="G55" i="8"/>
  <c r="B40" i="8"/>
  <c r="I126" i="8"/>
  <c r="I112" i="8"/>
  <c r="I98" i="8"/>
  <c r="D119" i="8"/>
  <c r="I77" i="8"/>
  <c r="I63" i="8"/>
  <c r="D70" i="8"/>
  <c r="D91" i="8"/>
  <c r="I84" i="8"/>
  <c r="D56" i="8"/>
  <c r="D41" i="8"/>
  <c r="I34" i="8"/>
  <c r="D105" i="8"/>
  <c r="D30" i="8"/>
  <c r="I30" i="8"/>
  <c r="H118" i="8"/>
  <c r="C33" i="8" s="1"/>
  <c r="H104" i="8" s="1"/>
  <c r="C97" i="8"/>
  <c r="C83" i="8"/>
  <c r="H125" i="8"/>
  <c r="H111" i="8"/>
  <c r="H69" i="8"/>
  <c r="C90" i="8"/>
  <c r="H62" i="8"/>
  <c r="H76" i="8"/>
  <c r="H40" i="8"/>
  <c r="D125" i="8"/>
  <c r="D111" i="8"/>
  <c r="I97" i="8"/>
  <c r="I83" i="8"/>
  <c r="D118" i="8"/>
  <c r="D104" i="8"/>
  <c r="D76" i="8"/>
  <c r="D62" i="8"/>
  <c r="I90" i="8"/>
  <c r="D69" i="8"/>
  <c r="D48" i="8"/>
  <c r="G126" i="8"/>
  <c r="G112" i="8"/>
  <c r="G98" i="8"/>
  <c r="G84" i="8"/>
  <c r="B119" i="8"/>
  <c r="B105" i="8"/>
  <c r="B91" i="8"/>
  <c r="G63" i="8"/>
  <c r="G49" i="8"/>
  <c r="C106" i="8"/>
  <c r="H120" i="8"/>
  <c r="C35" i="8" s="1"/>
  <c r="C113" i="8"/>
  <c r="C85" i="8"/>
  <c r="C71" i="8"/>
  <c r="H127" i="8"/>
  <c r="H99" i="8"/>
  <c r="C92" i="8"/>
  <c r="C50" i="8"/>
  <c r="I106" i="8"/>
  <c r="D127" i="8"/>
  <c r="I113" i="8"/>
  <c r="I85" i="8"/>
  <c r="I71" i="8"/>
  <c r="D120" i="8"/>
  <c r="D78" i="8"/>
  <c r="D99" i="8"/>
  <c r="I92" i="8"/>
  <c r="I64" i="8"/>
  <c r="I50" i="8"/>
  <c r="G128" i="8"/>
  <c r="G114" i="8"/>
  <c r="G72" i="8"/>
  <c r="B121" i="8"/>
  <c r="B107" i="8"/>
  <c r="B93" i="8"/>
  <c r="B79" i="8"/>
  <c r="B65" i="8"/>
  <c r="B100" i="8"/>
  <c r="B86" i="8"/>
  <c r="G58" i="8"/>
  <c r="G51" i="8"/>
  <c r="C122" i="8"/>
  <c r="H108" i="8"/>
  <c r="C129" i="8"/>
  <c r="H115" i="8"/>
  <c r="C101" i="8"/>
  <c r="H87" i="8"/>
  <c r="C73" i="8"/>
  <c r="C94" i="8"/>
  <c r="C80" i="8"/>
  <c r="C59" i="8"/>
  <c r="C52" i="8"/>
  <c r="G26" i="8"/>
  <c r="D27" i="8"/>
  <c r="D28" i="8"/>
  <c r="D29" i="8"/>
  <c r="B30" i="8"/>
  <c r="G30" i="8"/>
  <c r="G36" i="8"/>
  <c r="G37" i="8"/>
  <c r="H41" i="8"/>
  <c r="D42" i="8"/>
  <c r="B43" i="8"/>
  <c r="I44" i="8"/>
  <c r="G48" i="8"/>
  <c r="C49" i="8"/>
  <c r="I51" i="8"/>
  <c r="D55" i="8"/>
  <c r="B56" i="8"/>
  <c r="B59" i="8"/>
  <c r="I62" i="8"/>
  <c r="G65" i="8"/>
  <c r="D77" i="8"/>
  <c r="H86" i="8"/>
  <c r="B90" i="8"/>
  <c r="G119" i="8"/>
  <c r="B126" i="8"/>
  <c r="B112" i="8"/>
  <c r="G70" i="8"/>
  <c r="B77" i="8"/>
  <c r="B63" i="8"/>
  <c r="G91" i="8"/>
  <c r="B98" i="8"/>
  <c r="B49" i="8"/>
  <c r="I120" i="8"/>
  <c r="D35" i="8" s="1"/>
  <c r="D113" i="8"/>
  <c r="I127" i="8"/>
  <c r="I99" i="8"/>
  <c r="D106" i="8"/>
  <c r="D92" i="8"/>
  <c r="D64" i="8"/>
  <c r="I78" i="8"/>
  <c r="D50" i="8"/>
  <c r="I129" i="8"/>
  <c r="D115" i="8"/>
  <c r="I122" i="8"/>
  <c r="D108" i="8"/>
  <c r="I94" i="8"/>
  <c r="I80" i="8"/>
  <c r="D66" i="8"/>
  <c r="I59" i="8"/>
  <c r="I101" i="8"/>
  <c r="I52" i="8"/>
  <c r="D87" i="8"/>
  <c r="G29" i="8"/>
  <c r="G43" i="8"/>
  <c r="G56" i="8"/>
  <c r="C58" i="8"/>
  <c r="G77" i="8"/>
  <c r="I87" i="8"/>
  <c r="C100" i="8"/>
  <c r="H128" i="8"/>
  <c r="H114" i="8"/>
  <c r="C121" i="8"/>
  <c r="C107" i="8"/>
  <c r="C93" i="8"/>
  <c r="C79" i="8"/>
  <c r="C65" i="8"/>
  <c r="C86" i="8"/>
  <c r="H58" i="8"/>
  <c r="H51" i="8"/>
  <c r="C36" i="8"/>
  <c r="C43" i="8"/>
  <c r="C128" i="8"/>
  <c r="C114" i="8"/>
  <c r="H121" i="8"/>
  <c r="H107" i="8"/>
  <c r="H93" i="8"/>
  <c r="H79" i="8"/>
  <c r="H65" i="8"/>
  <c r="H100" i="8"/>
  <c r="E23" i="8"/>
  <c r="I26" i="8"/>
  <c r="H27" i="8"/>
  <c r="I37" i="8"/>
  <c r="G50" i="8"/>
  <c r="C51" i="8"/>
  <c r="D57" i="8"/>
  <c r="H72" i="8"/>
  <c r="B76" i="8"/>
  <c r="H78" i="8"/>
  <c r="B84" i="8"/>
  <c r="F463" i="3"/>
  <c r="G460" i="3" s="1"/>
  <c r="H453" i="3"/>
  <c r="F449" i="3"/>
  <c r="G448" i="3" s="1"/>
  <c r="G447" i="3"/>
  <c r="G446" i="3"/>
  <c r="G445" i="3"/>
  <c r="G444" i="3"/>
  <c r="G443" i="3"/>
  <c r="G442" i="3"/>
  <c r="G441" i="3"/>
  <c r="H440" i="3"/>
  <c r="H441" i="3" s="1"/>
  <c r="G440" i="3"/>
  <c r="H439" i="3"/>
  <c r="G439" i="3"/>
  <c r="G449" i="3" s="1"/>
  <c r="F435" i="3"/>
  <c r="G432" i="3" s="1"/>
  <c r="G431" i="3"/>
  <c r="G427" i="3"/>
  <c r="H425" i="3"/>
  <c r="F421" i="3"/>
  <c r="G420" i="3" s="1"/>
  <c r="G419" i="3"/>
  <c r="G418" i="3"/>
  <c r="G417" i="3"/>
  <c r="G416" i="3"/>
  <c r="G415" i="3"/>
  <c r="G414" i="3"/>
  <c r="G413" i="3"/>
  <c r="H412" i="3"/>
  <c r="H413" i="3" s="1"/>
  <c r="G412" i="3"/>
  <c r="H411" i="3"/>
  <c r="G411" i="3"/>
  <c r="G421" i="3" s="1"/>
  <c r="F406" i="3"/>
  <c r="G403" i="3" s="1"/>
  <c r="G402" i="3"/>
  <c r="G398" i="3"/>
  <c r="H396" i="3"/>
  <c r="F392" i="3"/>
  <c r="G391" i="3" s="1"/>
  <c r="G390" i="3"/>
  <c r="G389" i="3"/>
  <c r="G388" i="3"/>
  <c r="G387" i="3"/>
  <c r="G386" i="3"/>
  <c r="G385" i="3"/>
  <c r="G384" i="3"/>
  <c r="H383" i="3"/>
  <c r="H384" i="3" s="1"/>
  <c r="G383" i="3"/>
  <c r="H382" i="3"/>
  <c r="G382" i="3"/>
  <c r="G392" i="3" s="1"/>
  <c r="F377" i="3"/>
  <c r="G374" i="3" s="1"/>
  <c r="G373" i="3"/>
  <c r="G369" i="3"/>
  <c r="H367" i="3"/>
  <c r="F362" i="3"/>
  <c r="G361" i="3" s="1"/>
  <c r="G360" i="3"/>
  <c r="G359" i="3"/>
  <c r="G358" i="3"/>
  <c r="G357" i="3"/>
  <c r="G356" i="3"/>
  <c r="G355" i="3"/>
  <c r="G354" i="3"/>
  <c r="H353" i="3"/>
  <c r="H354" i="3" s="1"/>
  <c r="G353" i="3"/>
  <c r="H352" i="3"/>
  <c r="G352" i="3"/>
  <c r="G362" i="3" s="1"/>
  <c r="F347" i="3"/>
  <c r="G344" i="3" s="1"/>
  <c r="G343" i="3"/>
  <c r="G339" i="3"/>
  <c r="H337" i="3"/>
  <c r="F332" i="3"/>
  <c r="G331" i="3"/>
  <c r="G330" i="3"/>
  <c r="G329" i="3"/>
  <c r="G328" i="3"/>
  <c r="G327" i="3"/>
  <c r="G326" i="3"/>
  <c r="G325" i="3"/>
  <c r="G324" i="3"/>
  <c r="H323" i="3"/>
  <c r="G323" i="3"/>
  <c r="H322" i="3"/>
  <c r="G322" i="3"/>
  <c r="G332" i="3" s="1"/>
  <c r="F318" i="3"/>
  <c r="G314" i="3"/>
  <c r="G310" i="3"/>
  <c r="H308" i="3"/>
  <c r="F304" i="3"/>
  <c r="G303" i="3"/>
  <c r="G302" i="3"/>
  <c r="G301" i="3"/>
  <c r="G300" i="3"/>
  <c r="G299" i="3"/>
  <c r="G298" i="3"/>
  <c r="G297" i="3"/>
  <c r="G296" i="3"/>
  <c r="G295" i="3"/>
  <c r="H294" i="3"/>
  <c r="G294" i="3"/>
  <c r="G304" i="3" s="1"/>
  <c r="F289" i="3"/>
  <c r="G288" i="3" s="1"/>
  <c r="G287" i="3"/>
  <c r="G286" i="3"/>
  <c r="G285" i="3"/>
  <c r="G284" i="3"/>
  <c r="G283" i="3"/>
  <c r="G282" i="3"/>
  <c r="G281" i="3"/>
  <c r="G280" i="3"/>
  <c r="H279" i="3"/>
  <c r="G279" i="3"/>
  <c r="G289" i="3" s="1"/>
  <c r="F275" i="3"/>
  <c r="G272" i="3" s="1"/>
  <c r="G274" i="3"/>
  <c r="G271" i="3"/>
  <c r="G270" i="3"/>
  <c r="G269" i="3"/>
  <c r="G268" i="3"/>
  <c r="G267" i="3"/>
  <c r="G266" i="3"/>
  <c r="H265" i="3"/>
  <c r="G265" i="3"/>
  <c r="F261" i="3"/>
  <c r="G260" i="3" s="1"/>
  <c r="G259" i="3"/>
  <c r="G258" i="3"/>
  <c r="G257" i="3"/>
  <c r="G256" i="3"/>
  <c r="G255" i="3"/>
  <c r="G254" i="3"/>
  <c r="G253" i="3"/>
  <c r="G252" i="3"/>
  <c r="H251" i="3"/>
  <c r="G251" i="3"/>
  <c r="F247" i="3"/>
  <c r="G246" i="3"/>
  <c r="C246" i="3"/>
  <c r="G245" i="3"/>
  <c r="C245" i="3"/>
  <c r="G244" i="3"/>
  <c r="C244" i="3"/>
  <c r="G243" i="3"/>
  <c r="C243" i="3"/>
  <c r="G242" i="3"/>
  <c r="C242" i="3"/>
  <c r="G241" i="3"/>
  <c r="G240" i="3"/>
  <c r="H239" i="3"/>
  <c r="H240" i="3" s="1"/>
  <c r="G239" i="3"/>
  <c r="H238" i="3"/>
  <c r="G238" i="3"/>
  <c r="H237" i="3"/>
  <c r="G237" i="3"/>
  <c r="G247" i="3" s="1"/>
  <c r="F232" i="3"/>
  <c r="G230" i="3" s="1"/>
  <c r="G229" i="3"/>
  <c r="G228" i="3"/>
  <c r="G225" i="3"/>
  <c r="G224" i="3"/>
  <c r="H222" i="3"/>
  <c r="F218" i="3"/>
  <c r="G217" i="3"/>
  <c r="G216" i="3"/>
  <c r="G215" i="3"/>
  <c r="G214" i="3"/>
  <c r="G213" i="3"/>
  <c r="G212" i="3"/>
  <c r="G211" i="3"/>
  <c r="H210" i="3"/>
  <c r="H211" i="3" s="1"/>
  <c r="G210" i="3"/>
  <c r="H209" i="3"/>
  <c r="G209" i="3"/>
  <c r="G218" i="3" s="1"/>
  <c r="H208" i="3"/>
  <c r="G208" i="3"/>
  <c r="F204" i="3"/>
  <c r="G202" i="3" s="1"/>
  <c r="G201" i="3"/>
  <c r="G200" i="3"/>
  <c r="G197" i="3"/>
  <c r="G196" i="3"/>
  <c r="H194" i="3"/>
  <c r="F190" i="3"/>
  <c r="G189" i="3"/>
  <c r="G188" i="3"/>
  <c r="G187" i="3"/>
  <c r="G186" i="3"/>
  <c r="G185" i="3"/>
  <c r="G184" i="3"/>
  <c r="G183" i="3"/>
  <c r="H182" i="3"/>
  <c r="H183" i="3" s="1"/>
  <c r="G182" i="3"/>
  <c r="H181" i="3"/>
  <c r="G181" i="3"/>
  <c r="G190" i="3" s="1"/>
  <c r="H180" i="3"/>
  <c r="G180" i="3"/>
  <c r="G176" i="3"/>
  <c r="F176" i="3"/>
  <c r="H166" i="3"/>
  <c r="F162" i="3"/>
  <c r="G160" i="3" s="1"/>
  <c r="G159" i="3"/>
  <c r="G158" i="3"/>
  <c r="G155" i="3"/>
  <c r="G154" i="3"/>
  <c r="H152" i="3"/>
  <c r="F148" i="3"/>
  <c r="G147" i="3"/>
  <c r="G146" i="3"/>
  <c r="G145" i="3"/>
  <c r="G144" i="3"/>
  <c r="G143" i="3"/>
  <c r="G142" i="3"/>
  <c r="G141" i="3"/>
  <c r="G140" i="3"/>
  <c r="H139" i="3"/>
  <c r="G139" i="3"/>
  <c r="H138" i="3"/>
  <c r="G138" i="3"/>
  <c r="G148" i="3" s="1"/>
  <c r="F133" i="3"/>
  <c r="G130" i="3"/>
  <c r="G129" i="3"/>
  <c r="G128" i="3"/>
  <c r="G127" i="3"/>
  <c r="G126" i="3"/>
  <c r="G125" i="3"/>
  <c r="G124" i="3"/>
  <c r="H123" i="3"/>
  <c r="G123" i="3"/>
  <c r="F118" i="3"/>
  <c r="G117" i="3"/>
  <c r="G116" i="3"/>
  <c r="G115" i="3"/>
  <c r="G114" i="3"/>
  <c r="G113" i="3"/>
  <c r="G112" i="3"/>
  <c r="G111" i="3"/>
  <c r="H110" i="3"/>
  <c r="H111" i="3" s="1"/>
  <c r="G110" i="3"/>
  <c r="H109" i="3"/>
  <c r="G109" i="3"/>
  <c r="H108" i="3"/>
  <c r="G108" i="3"/>
  <c r="G118" i="3" s="1"/>
  <c r="F101" i="3"/>
  <c r="G99" i="3" s="1"/>
  <c r="G98" i="3"/>
  <c r="G97" i="3"/>
  <c r="G94" i="3"/>
  <c r="G93" i="3"/>
  <c r="H91" i="3"/>
  <c r="F71" i="3"/>
  <c r="G70" i="3"/>
  <c r="G69" i="3"/>
  <c r="G68" i="3"/>
  <c r="G67" i="3"/>
  <c r="G66" i="3"/>
  <c r="G65" i="3"/>
  <c r="G64" i="3"/>
  <c r="G63" i="3"/>
  <c r="H62" i="3"/>
  <c r="H63" i="3" s="1"/>
  <c r="H64" i="3" s="1"/>
  <c r="G62" i="3"/>
  <c r="H61" i="3"/>
  <c r="G61" i="3"/>
  <c r="G71" i="3" s="1"/>
  <c r="F56" i="3"/>
  <c r="G54" i="3" s="1"/>
  <c r="G53" i="3"/>
  <c r="G52" i="3"/>
  <c r="G49" i="3"/>
  <c r="G48" i="3"/>
  <c r="H46" i="3"/>
  <c r="F41" i="3"/>
  <c r="G40" i="3"/>
  <c r="G39" i="3"/>
  <c r="G38" i="3"/>
  <c r="G37" i="3"/>
  <c r="G36" i="3"/>
  <c r="G35" i="3"/>
  <c r="G34" i="3"/>
  <c r="H33" i="3"/>
  <c r="H34" i="3" s="1"/>
  <c r="G33" i="3"/>
  <c r="H32" i="3"/>
  <c r="G32" i="3"/>
  <c r="G41" i="3" s="1"/>
  <c r="H31" i="3"/>
  <c r="G31" i="3"/>
  <c r="F26" i="3"/>
  <c r="G24" i="3" s="1"/>
  <c r="G23" i="3"/>
  <c r="G22" i="3"/>
  <c r="G19" i="3"/>
  <c r="G18" i="3"/>
  <c r="H16" i="3"/>
  <c r="F12" i="3"/>
  <c r="G11" i="3"/>
  <c r="G10" i="3"/>
  <c r="G9" i="3"/>
  <c r="G8" i="3"/>
  <c r="G7" i="3"/>
  <c r="G6" i="3"/>
  <c r="G5" i="3"/>
  <c r="H4" i="3"/>
  <c r="H5" i="3" s="1"/>
  <c r="G4" i="3"/>
  <c r="H3" i="3"/>
  <c r="G3" i="3"/>
  <c r="G12" i="3" s="1"/>
  <c r="H2" i="3"/>
  <c r="G2" i="3"/>
  <c r="H484" i="3" l="1"/>
  <c r="H472" i="3"/>
  <c r="H81" i="3"/>
  <c r="K27" i="8"/>
  <c r="E44" i="8"/>
  <c r="J59" i="8"/>
  <c r="K49" i="8" s="1"/>
  <c r="J30" i="8"/>
  <c r="J66" i="8"/>
  <c r="E73" i="8"/>
  <c r="E108" i="8"/>
  <c r="J37" i="8"/>
  <c r="J44" i="8"/>
  <c r="J115" i="8"/>
  <c r="K52" i="8" s="1"/>
  <c r="I5" i="8"/>
  <c r="H6" i="8"/>
  <c r="J94" i="8"/>
  <c r="K43" i="8" s="1"/>
  <c r="E122" i="8"/>
  <c r="E129" i="8"/>
  <c r="J52" i="8"/>
  <c r="J80" i="8"/>
  <c r="J129" i="8"/>
  <c r="E30" i="8"/>
  <c r="K23" i="8" s="1"/>
  <c r="E66" i="8"/>
  <c r="J87" i="8"/>
  <c r="K48" i="8" s="1"/>
  <c r="E87" i="8"/>
  <c r="E94" i="8"/>
  <c r="J122" i="8"/>
  <c r="K53" i="8" s="1"/>
  <c r="D33" i="8"/>
  <c r="E115" i="8"/>
  <c r="E59" i="8"/>
  <c r="E52" i="8"/>
  <c r="E80" i="8"/>
  <c r="J101" i="8"/>
  <c r="K50" i="8" s="1"/>
  <c r="E101" i="8"/>
  <c r="J73" i="8"/>
  <c r="K46" i="8" s="1"/>
  <c r="G455" i="3"/>
  <c r="G459" i="3"/>
  <c r="H6" i="3"/>
  <c r="H35" i="3"/>
  <c r="H65" i="3"/>
  <c r="H112" i="3"/>
  <c r="H153" i="3"/>
  <c r="H184" i="3"/>
  <c r="H212" i="3"/>
  <c r="H241" i="3"/>
  <c r="G17" i="3"/>
  <c r="G21" i="3"/>
  <c r="G25" i="3"/>
  <c r="G47" i="3"/>
  <c r="G51" i="3"/>
  <c r="G55" i="3"/>
  <c r="G92" i="3"/>
  <c r="G96" i="3"/>
  <c r="G100" i="3"/>
  <c r="H140" i="3"/>
  <c r="G16" i="3"/>
  <c r="H17" i="3"/>
  <c r="G20" i="3"/>
  <c r="G46" i="3"/>
  <c r="G56" i="3" s="1"/>
  <c r="H47" i="3"/>
  <c r="G50" i="3"/>
  <c r="G91" i="3"/>
  <c r="H92" i="3"/>
  <c r="G95" i="3"/>
  <c r="H124" i="3"/>
  <c r="G131" i="3"/>
  <c r="G133" i="3" s="1"/>
  <c r="G132" i="3"/>
  <c r="G261" i="3"/>
  <c r="G153" i="3"/>
  <c r="G157" i="3"/>
  <c r="G161" i="3"/>
  <c r="G195" i="3"/>
  <c r="G199" i="3"/>
  <c r="G203" i="3"/>
  <c r="G223" i="3"/>
  <c r="G227" i="3"/>
  <c r="G231" i="3"/>
  <c r="H266" i="3"/>
  <c r="G273" i="3"/>
  <c r="G275" i="3" s="1"/>
  <c r="G152" i="3"/>
  <c r="G156" i="3"/>
  <c r="H167" i="3"/>
  <c r="G194" i="3"/>
  <c r="H195" i="3"/>
  <c r="G198" i="3"/>
  <c r="G222" i="3"/>
  <c r="H223" i="3"/>
  <c r="G226" i="3"/>
  <c r="H295" i="3"/>
  <c r="G315" i="3"/>
  <c r="G311" i="3"/>
  <c r="G316" i="3"/>
  <c r="G312" i="3"/>
  <c r="G308" i="3"/>
  <c r="G317" i="3"/>
  <c r="G313" i="3"/>
  <c r="G309" i="3"/>
  <c r="H324" i="3"/>
  <c r="H252" i="3"/>
  <c r="H280" i="3"/>
  <c r="H355" i="3"/>
  <c r="H385" i="3"/>
  <c r="H414" i="3"/>
  <c r="H442" i="3"/>
  <c r="G338" i="3"/>
  <c r="G342" i="3"/>
  <c r="G346" i="3"/>
  <c r="G368" i="3"/>
  <c r="G372" i="3"/>
  <c r="G376" i="3"/>
  <c r="G397" i="3"/>
  <c r="G401" i="3"/>
  <c r="G405" i="3"/>
  <c r="G426" i="3"/>
  <c r="G430" i="3"/>
  <c r="G434" i="3"/>
  <c r="G454" i="3"/>
  <c r="G458" i="3"/>
  <c r="G462" i="3"/>
  <c r="H309" i="3"/>
  <c r="G337" i="3"/>
  <c r="H338" i="3"/>
  <c r="G341" i="3"/>
  <c r="G345" i="3"/>
  <c r="G367" i="3"/>
  <c r="H368" i="3"/>
  <c r="G371" i="3"/>
  <c r="G375" i="3"/>
  <c r="G396" i="3"/>
  <c r="H397" i="3"/>
  <c r="G400" i="3"/>
  <c r="G404" i="3"/>
  <c r="G425" i="3"/>
  <c r="H426" i="3"/>
  <c r="G429" i="3"/>
  <c r="G433" i="3"/>
  <c r="G453" i="3"/>
  <c r="H454" i="3"/>
  <c r="G457" i="3"/>
  <c r="G461" i="3"/>
  <c r="G340" i="3"/>
  <c r="G370" i="3"/>
  <c r="G399" i="3"/>
  <c r="G428" i="3"/>
  <c r="G456" i="3"/>
  <c r="H485" i="3" l="1"/>
  <c r="H473" i="3"/>
  <c r="K39" i="8"/>
  <c r="K47" i="8"/>
  <c r="K54" i="8"/>
  <c r="K45" i="8"/>
  <c r="K42" i="8"/>
  <c r="K40" i="8"/>
  <c r="K41" i="8"/>
  <c r="H82" i="3"/>
  <c r="K31" i="8"/>
  <c r="K37" i="8"/>
  <c r="K29" i="8"/>
  <c r="K30" i="8"/>
  <c r="K36" i="8"/>
  <c r="K25" i="8"/>
  <c r="K26" i="8"/>
  <c r="K28" i="8"/>
  <c r="K34" i="8"/>
  <c r="K32" i="8"/>
  <c r="K33" i="8"/>
  <c r="K38" i="8"/>
  <c r="K35" i="8"/>
  <c r="I104" i="8"/>
  <c r="J108" i="8" s="1"/>
  <c r="E37" i="8"/>
  <c r="H7" i="8"/>
  <c r="I6" i="8"/>
  <c r="H427" i="3"/>
  <c r="H369" i="3"/>
  <c r="H296" i="3"/>
  <c r="H242" i="3"/>
  <c r="H36" i="3"/>
  <c r="G435" i="3"/>
  <c r="G377" i="3"/>
  <c r="H356" i="3"/>
  <c r="H196" i="3"/>
  <c r="H267" i="3"/>
  <c r="H125" i="3"/>
  <c r="H154" i="3"/>
  <c r="H66" i="3"/>
  <c r="H310" i="3"/>
  <c r="H281" i="3"/>
  <c r="H325" i="3"/>
  <c r="G318" i="3"/>
  <c r="H224" i="3"/>
  <c r="G204" i="3"/>
  <c r="H18" i="3"/>
  <c r="H141" i="3"/>
  <c r="H185" i="3"/>
  <c r="H113" i="3"/>
  <c r="H455" i="3"/>
  <c r="H398" i="3"/>
  <c r="H339" i="3"/>
  <c r="H93" i="3"/>
  <c r="G463" i="3"/>
  <c r="G406" i="3"/>
  <c r="G347" i="3"/>
  <c r="H415" i="3"/>
  <c r="G162" i="3"/>
  <c r="G101" i="3"/>
  <c r="H443" i="3"/>
  <c r="H386" i="3"/>
  <c r="H253" i="3"/>
  <c r="G232" i="3"/>
  <c r="H168" i="3"/>
  <c r="H48" i="3"/>
  <c r="G26" i="3"/>
  <c r="H213" i="3"/>
  <c r="H7" i="3"/>
  <c r="H486" i="3" l="1"/>
  <c r="H474" i="3"/>
  <c r="K51" i="8"/>
  <c r="H83" i="3"/>
  <c r="K24" i="8"/>
  <c r="H8" i="8"/>
  <c r="I7" i="8"/>
  <c r="H387" i="3"/>
  <c r="H416" i="3"/>
  <c r="H186" i="3"/>
  <c r="H225" i="3"/>
  <c r="H326" i="3"/>
  <c r="H155" i="3"/>
  <c r="H399" i="3"/>
  <c r="H114" i="3"/>
  <c r="H19" i="3"/>
  <c r="H67" i="3"/>
  <c r="H268" i="3"/>
  <c r="H357" i="3"/>
  <c r="H37" i="3"/>
  <c r="H428" i="3"/>
  <c r="H214" i="3"/>
  <c r="H49" i="3"/>
  <c r="H444" i="3"/>
  <c r="H94" i="3"/>
  <c r="H282" i="3"/>
  <c r="H297" i="3"/>
  <c r="H8" i="3"/>
  <c r="H169" i="3"/>
  <c r="H254" i="3"/>
  <c r="H340" i="3"/>
  <c r="H456" i="3"/>
  <c r="H142" i="3"/>
  <c r="H311" i="3"/>
  <c r="H126" i="3"/>
  <c r="H197" i="3"/>
  <c r="H243" i="3"/>
  <c r="H370" i="3"/>
  <c r="H487" i="3" l="1"/>
  <c r="H475" i="3"/>
  <c r="H84" i="3"/>
  <c r="K55" i="8"/>
  <c r="L25" i="8" s="1"/>
  <c r="N25" i="8" s="1"/>
  <c r="I8" i="8"/>
  <c r="H9" i="8"/>
  <c r="H170" i="3"/>
  <c r="H429" i="3"/>
  <c r="H115" i="3"/>
  <c r="H156" i="3"/>
  <c r="H244" i="3"/>
  <c r="H127" i="3"/>
  <c r="H457" i="3"/>
  <c r="H255" i="3"/>
  <c r="H283" i="3"/>
  <c r="H269" i="3"/>
  <c r="H20" i="3"/>
  <c r="H187" i="3"/>
  <c r="H388" i="3"/>
  <c r="H371" i="3"/>
  <c r="H198" i="3"/>
  <c r="H50" i="3"/>
  <c r="H215" i="3"/>
  <c r="H358" i="3"/>
  <c r="H400" i="3"/>
  <c r="H226" i="3"/>
  <c r="H417" i="3"/>
  <c r="H312" i="3"/>
  <c r="H143" i="3"/>
  <c r="H341" i="3"/>
  <c r="H9" i="3"/>
  <c r="H298" i="3"/>
  <c r="H95" i="3"/>
  <c r="H445" i="3"/>
  <c r="H38" i="3"/>
  <c r="H68" i="3"/>
  <c r="H327" i="3"/>
  <c r="H488" i="3" l="1"/>
  <c r="H476" i="3"/>
  <c r="H85" i="3"/>
  <c r="L52" i="8"/>
  <c r="N52" i="8" s="1"/>
  <c r="L30" i="8"/>
  <c r="N30" i="8" s="1"/>
  <c r="L42" i="8"/>
  <c r="N42" i="8" s="1"/>
  <c r="L39" i="8"/>
  <c r="N39" i="8" s="1"/>
  <c r="L53" i="8"/>
  <c r="N53" i="8" s="1"/>
  <c r="L46" i="8"/>
  <c r="N46" i="8" s="1"/>
  <c r="L23" i="8"/>
  <c r="M23" i="8" s="1"/>
  <c r="L35" i="8"/>
  <c r="N35" i="8" s="1"/>
  <c r="L54" i="8"/>
  <c r="M56" i="8" s="1"/>
  <c r="L27" i="8"/>
  <c r="N27" i="8" s="1"/>
  <c r="L31" i="8"/>
  <c r="N31" i="8" s="1"/>
  <c r="L33" i="8"/>
  <c r="N33" i="8" s="1"/>
  <c r="L50" i="8"/>
  <c r="N50" i="8" s="1"/>
  <c r="L44" i="8"/>
  <c r="N44" i="8" s="1"/>
  <c r="L32" i="8"/>
  <c r="N32" i="8" s="1"/>
  <c r="L37" i="8"/>
  <c r="N37" i="8" s="1"/>
  <c r="L24" i="8"/>
  <c r="N24" i="8" s="1"/>
  <c r="L47" i="8"/>
  <c r="N47" i="8" s="1"/>
  <c r="L43" i="8"/>
  <c r="N43" i="8" s="1"/>
  <c r="L49" i="8"/>
  <c r="L36" i="8"/>
  <c r="N36" i="8" s="1"/>
  <c r="L34" i="8"/>
  <c r="N34" i="8" s="1"/>
  <c r="L51" i="8"/>
  <c r="N51" i="8" s="1"/>
  <c r="L45" i="8"/>
  <c r="N45" i="8" s="1"/>
  <c r="L41" i="8"/>
  <c r="N41" i="8" s="1"/>
  <c r="L40" i="8"/>
  <c r="N40" i="8" s="1"/>
  <c r="L48" i="8"/>
  <c r="N48" i="8" s="1"/>
  <c r="L29" i="8"/>
  <c r="N29" i="8" s="1"/>
  <c r="L38" i="8"/>
  <c r="N38" i="8" s="1"/>
  <c r="L28" i="8"/>
  <c r="N28" i="8" s="1"/>
  <c r="L26" i="8"/>
  <c r="N26" i="8" s="1"/>
  <c r="H10" i="8"/>
  <c r="I9" i="8"/>
  <c r="H227" i="3"/>
  <c r="H389" i="3"/>
  <c r="H328" i="3"/>
  <c r="H69" i="3"/>
  <c r="H446" i="3"/>
  <c r="H299" i="3"/>
  <c r="H256" i="3"/>
  <c r="H458" i="3"/>
  <c r="H245" i="3"/>
  <c r="H430" i="3"/>
  <c r="H96" i="3"/>
  <c r="H342" i="3"/>
  <c r="H418" i="3"/>
  <c r="H401" i="3"/>
  <c r="H216" i="3"/>
  <c r="H372" i="3"/>
  <c r="H188" i="3"/>
  <c r="H270" i="3"/>
  <c r="H128" i="3"/>
  <c r="H116" i="3"/>
  <c r="H10" i="3"/>
  <c r="H359" i="3"/>
  <c r="H39" i="3"/>
  <c r="H144" i="3"/>
  <c r="H313" i="3"/>
  <c r="H51" i="3"/>
  <c r="H199" i="3"/>
  <c r="H21" i="3"/>
  <c r="H284" i="3"/>
  <c r="H157" i="3"/>
  <c r="H171" i="3"/>
  <c r="H489" i="3" l="1"/>
  <c r="H477" i="3"/>
  <c r="H86" i="3"/>
  <c r="I85" i="3" s="1"/>
  <c r="M24" i="8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N56" i="8"/>
  <c r="N23" i="8"/>
  <c r="N54" i="8"/>
  <c r="N49" i="8"/>
  <c r="L55" i="8"/>
  <c r="H11" i="8"/>
  <c r="I10" i="8"/>
  <c r="H158" i="3"/>
  <c r="H314" i="3"/>
  <c r="H402" i="3"/>
  <c r="H343" i="3"/>
  <c r="H300" i="3"/>
  <c r="H172" i="3"/>
  <c r="H200" i="3"/>
  <c r="I116" i="3"/>
  <c r="H117" i="3"/>
  <c r="H118" i="3"/>
  <c r="H189" i="3"/>
  <c r="H145" i="3"/>
  <c r="H11" i="3"/>
  <c r="H271" i="3"/>
  <c r="H217" i="3"/>
  <c r="H431" i="3"/>
  <c r="H459" i="3"/>
  <c r="H70" i="3"/>
  <c r="H228" i="3"/>
  <c r="H22" i="3"/>
  <c r="H52" i="3"/>
  <c r="H419" i="3"/>
  <c r="H97" i="3"/>
  <c r="H246" i="3"/>
  <c r="H247" i="3"/>
  <c r="H390" i="3"/>
  <c r="H40" i="3"/>
  <c r="H285" i="3"/>
  <c r="H360" i="3"/>
  <c r="H129" i="3"/>
  <c r="H190" i="3"/>
  <c r="I188" i="3" s="1"/>
  <c r="H373" i="3"/>
  <c r="H257" i="3"/>
  <c r="H447" i="3"/>
  <c r="H329" i="3"/>
  <c r="H490" i="3" l="1"/>
  <c r="I469" i="3"/>
  <c r="I467" i="3"/>
  <c r="I468" i="3"/>
  <c r="I470" i="3"/>
  <c r="I471" i="3"/>
  <c r="I472" i="3"/>
  <c r="I473" i="3"/>
  <c r="I474" i="3"/>
  <c r="I475" i="3"/>
  <c r="I476" i="3"/>
  <c r="I78" i="3"/>
  <c r="I77" i="3"/>
  <c r="I76" i="3"/>
  <c r="I79" i="3"/>
  <c r="I80" i="3"/>
  <c r="I81" i="3"/>
  <c r="I82" i="3"/>
  <c r="I83" i="3"/>
  <c r="I84" i="3"/>
  <c r="N55" i="8"/>
  <c r="M55" i="8"/>
  <c r="I11" i="8"/>
  <c r="H12" i="8"/>
  <c r="I12" i="8" s="1"/>
  <c r="I238" i="3"/>
  <c r="I240" i="3"/>
  <c r="I237" i="3"/>
  <c r="I239" i="3"/>
  <c r="I241" i="3"/>
  <c r="I242" i="3"/>
  <c r="I243" i="3"/>
  <c r="I244" i="3"/>
  <c r="H460" i="3"/>
  <c r="I189" i="3"/>
  <c r="H403" i="3"/>
  <c r="H258" i="3"/>
  <c r="H41" i="3"/>
  <c r="H229" i="3"/>
  <c r="H12" i="3"/>
  <c r="H448" i="3"/>
  <c r="I246" i="3"/>
  <c r="H53" i="3"/>
  <c r="H173" i="3"/>
  <c r="H301" i="3"/>
  <c r="H330" i="3"/>
  <c r="H391" i="3"/>
  <c r="H392" i="3"/>
  <c r="H272" i="3"/>
  <c r="I108" i="3"/>
  <c r="I110" i="3"/>
  <c r="I109" i="3"/>
  <c r="I111" i="3"/>
  <c r="I112" i="3"/>
  <c r="I113" i="3"/>
  <c r="I114" i="3"/>
  <c r="I115" i="3"/>
  <c r="H201" i="3"/>
  <c r="H344" i="3"/>
  <c r="H159" i="3"/>
  <c r="I183" i="3"/>
  <c r="I181" i="3"/>
  <c r="I180" i="3"/>
  <c r="I182" i="3"/>
  <c r="I184" i="3"/>
  <c r="I185" i="3"/>
  <c r="I186" i="3"/>
  <c r="I187" i="3"/>
  <c r="H98" i="3"/>
  <c r="H218" i="3"/>
  <c r="H374" i="3"/>
  <c r="H130" i="3"/>
  <c r="H286" i="3"/>
  <c r="I245" i="3"/>
  <c r="H420" i="3"/>
  <c r="H71" i="3"/>
  <c r="I70" i="3" s="1"/>
  <c r="H432" i="3"/>
  <c r="H361" i="3"/>
  <c r="H23" i="3"/>
  <c r="H146" i="3"/>
  <c r="I117" i="3"/>
  <c r="H315" i="3"/>
  <c r="H491" i="3" l="1"/>
  <c r="I490" i="3" s="1"/>
  <c r="I477" i="3"/>
  <c r="I86" i="3"/>
  <c r="H14" i="8"/>
  <c r="I211" i="3"/>
  <c r="I208" i="3"/>
  <c r="I210" i="3"/>
  <c r="I209" i="3"/>
  <c r="I212" i="3"/>
  <c r="I213" i="3"/>
  <c r="I214" i="3"/>
  <c r="I215" i="3"/>
  <c r="I216" i="3"/>
  <c r="H461" i="3"/>
  <c r="H147" i="3"/>
  <c r="H131" i="3"/>
  <c r="H160" i="3"/>
  <c r="I382" i="3"/>
  <c r="I384" i="3"/>
  <c r="I383" i="3"/>
  <c r="I385" i="3"/>
  <c r="I386" i="3"/>
  <c r="I387" i="3"/>
  <c r="I388" i="3"/>
  <c r="I389" i="3"/>
  <c r="H449" i="3"/>
  <c r="H259" i="3"/>
  <c r="I190" i="3"/>
  <c r="I391" i="3"/>
  <c r="H375" i="3"/>
  <c r="H345" i="3"/>
  <c r="H302" i="3"/>
  <c r="I3" i="3"/>
  <c r="I4" i="3"/>
  <c r="I5" i="3"/>
  <c r="I2" i="3"/>
  <c r="I6" i="3"/>
  <c r="I7" i="3"/>
  <c r="I8" i="3"/>
  <c r="I9" i="3"/>
  <c r="I10" i="3"/>
  <c r="H404" i="3"/>
  <c r="I62" i="3"/>
  <c r="I61" i="3"/>
  <c r="I63" i="3"/>
  <c r="I64" i="3"/>
  <c r="I65" i="3"/>
  <c r="I66" i="3"/>
  <c r="I67" i="3"/>
  <c r="I68" i="3"/>
  <c r="I69" i="3"/>
  <c r="H202" i="3"/>
  <c r="H174" i="3"/>
  <c r="H230" i="3"/>
  <c r="I247" i="3"/>
  <c r="H24" i="3"/>
  <c r="I217" i="3"/>
  <c r="I118" i="3"/>
  <c r="H54" i="3"/>
  <c r="H433" i="3"/>
  <c r="H287" i="3"/>
  <c r="H99" i="3"/>
  <c r="I390" i="3"/>
  <c r="I32" i="3"/>
  <c r="I34" i="3"/>
  <c r="I31" i="3"/>
  <c r="I33" i="3"/>
  <c r="I35" i="3"/>
  <c r="I36" i="3"/>
  <c r="I37" i="3"/>
  <c r="I38" i="3"/>
  <c r="I39" i="3"/>
  <c r="H316" i="3"/>
  <c r="H362" i="3"/>
  <c r="H273" i="3"/>
  <c r="H331" i="3"/>
  <c r="I11" i="3"/>
  <c r="I40" i="3"/>
  <c r="H421" i="3"/>
  <c r="I481" i="3" l="1"/>
  <c r="I482" i="3"/>
  <c r="I483" i="3"/>
  <c r="I484" i="3"/>
  <c r="I485" i="3"/>
  <c r="I486" i="3"/>
  <c r="I487" i="3"/>
  <c r="I488" i="3"/>
  <c r="I489" i="3"/>
  <c r="H231" i="3"/>
  <c r="I439" i="3"/>
  <c r="I441" i="3"/>
  <c r="I440" i="3"/>
  <c r="I442" i="3"/>
  <c r="I443" i="3"/>
  <c r="I444" i="3"/>
  <c r="I445" i="3"/>
  <c r="I446" i="3"/>
  <c r="I447" i="3"/>
  <c r="H274" i="3"/>
  <c r="H55" i="3"/>
  <c r="H203" i="3"/>
  <c r="H346" i="3"/>
  <c r="I331" i="3"/>
  <c r="H332" i="3"/>
  <c r="I353" i="3"/>
  <c r="I352" i="3"/>
  <c r="I354" i="3"/>
  <c r="I355" i="3"/>
  <c r="I356" i="3"/>
  <c r="I357" i="3"/>
  <c r="I358" i="3"/>
  <c r="I359" i="3"/>
  <c r="I360" i="3"/>
  <c r="H175" i="3"/>
  <c r="I12" i="3"/>
  <c r="H303" i="3"/>
  <c r="I448" i="3"/>
  <c r="I392" i="3"/>
  <c r="H462" i="3"/>
  <c r="I218" i="3"/>
  <c r="H25" i="3"/>
  <c r="I71" i="3"/>
  <c r="I411" i="3"/>
  <c r="I412" i="3"/>
  <c r="I413" i="3"/>
  <c r="I414" i="3"/>
  <c r="I415" i="3"/>
  <c r="I416" i="3"/>
  <c r="I417" i="3"/>
  <c r="I418" i="3"/>
  <c r="I419" i="3"/>
  <c r="I41" i="3"/>
  <c r="H100" i="3"/>
  <c r="H376" i="3"/>
  <c r="H260" i="3"/>
  <c r="H161" i="3"/>
  <c r="H148" i="3"/>
  <c r="H288" i="3"/>
  <c r="H132" i="3"/>
  <c r="H317" i="3"/>
  <c r="H434" i="3"/>
  <c r="H405" i="3"/>
  <c r="I420" i="3"/>
  <c r="I361" i="3"/>
  <c r="I491" i="3" l="1"/>
  <c r="H377" i="3"/>
  <c r="H318" i="3"/>
  <c r="I317" i="3" s="1"/>
  <c r="I421" i="3"/>
  <c r="I138" i="3"/>
  <c r="I139" i="3"/>
  <c r="I140" i="3"/>
  <c r="I141" i="3"/>
  <c r="I142" i="3"/>
  <c r="I143" i="3"/>
  <c r="I144" i="3"/>
  <c r="I145" i="3"/>
  <c r="I146" i="3"/>
  <c r="H304" i="3"/>
  <c r="H176" i="3"/>
  <c r="I362" i="3"/>
  <c r="I449" i="3"/>
  <c r="H162" i="3"/>
  <c r="H133" i="3"/>
  <c r="I147" i="3"/>
  <c r="H261" i="3"/>
  <c r="I260" i="3" s="1"/>
  <c r="I100" i="3"/>
  <c r="H101" i="3"/>
  <c r="H463" i="3"/>
  <c r="I346" i="3"/>
  <c r="H347" i="3"/>
  <c r="H56" i="3"/>
  <c r="I55" i="3" s="1"/>
  <c r="I405" i="3"/>
  <c r="H406" i="3"/>
  <c r="H289" i="3"/>
  <c r="I203" i="3"/>
  <c r="H204" i="3"/>
  <c r="H435" i="3"/>
  <c r="H26" i="3"/>
  <c r="I25" i="3" s="1"/>
  <c r="I322" i="3"/>
  <c r="I323" i="3"/>
  <c r="I324" i="3"/>
  <c r="I325" i="3"/>
  <c r="I326" i="3"/>
  <c r="I327" i="3"/>
  <c r="I328" i="3"/>
  <c r="I329" i="3"/>
  <c r="I330" i="3"/>
  <c r="H275" i="3"/>
  <c r="H232" i="3"/>
  <c r="I279" i="3" l="1"/>
  <c r="I280" i="3"/>
  <c r="I281" i="3"/>
  <c r="I282" i="3"/>
  <c r="I283" i="3"/>
  <c r="I284" i="3"/>
  <c r="I285" i="3"/>
  <c r="I286" i="3"/>
  <c r="I287" i="3"/>
  <c r="I265" i="3"/>
  <c r="I266" i="3"/>
  <c r="I267" i="3"/>
  <c r="I268" i="3"/>
  <c r="I269" i="3"/>
  <c r="I270" i="3"/>
  <c r="I271" i="3"/>
  <c r="I272" i="3"/>
  <c r="I273" i="3"/>
  <c r="I123" i="3"/>
  <c r="I124" i="3"/>
  <c r="I125" i="3"/>
  <c r="I126" i="3"/>
  <c r="I127" i="3"/>
  <c r="I128" i="3"/>
  <c r="I129" i="3"/>
  <c r="I130" i="3"/>
  <c r="I131" i="3"/>
  <c r="I294" i="3"/>
  <c r="I295" i="3"/>
  <c r="I296" i="3"/>
  <c r="I297" i="3"/>
  <c r="I298" i="3"/>
  <c r="I299" i="3"/>
  <c r="I300" i="3"/>
  <c r="I301" i="3"/>
  <c r="I302" i="3"/>
  <c r="I308" i="3"/>
  <c r="I309" i="3"/>
  <c r="I310" i="3"/>
  <c r="I311" i="3"/>
  <c r="I312" i="3"/>
  <c r="I313" i="3"/>
  <c r="I314" i="3"/>
  <c r="I315" i="3"/>
  <c r="I316" i="3"/>
  <c r="I425" i="3"/>
  <c r="I426" i="3"/>
  <c r="I427" i="3"/>
  <c r="I428" i="3"/>
  <c r="I429" i="3"/>
  <c r="I430" i="3"/>
  <c r="I431" i="3"/>
  <c r="I432" i="3"/>
  <c r="I433" i="3"/>
  <c r="I453" i="3"/>
  <c r="I454" i="3"/>
  <c r="I455" i="3"/>
  <c r="I456" i="3"/>
  <c r="I457" i="3"/>
  <c r="I458" i="3"/>
  <c r="I459" i="3"/>
  <c r="I460" i="3"/>
  <c r="I461" i="3"/>
  <c r="I132" i="3"/>
  <c r="I303" i="3"/>
  <c r="I222" i="3"/>
  <c r="I223" i="3"/>
  <c r="I224" i="3"/>
  <c r="I225" i="3"/>
  <c r="I226" i="3"/>
  <c r="I227" i="3"/>
  <c r="I228" i="3"/>
  <c r="I229" i="3"/>
  <c r="I230" i="3"/>
  <c r="I332" i="3"/>
  <c r="I434" i="3"/>
  <c r="I288" i="3"/>
  <c r="I462" i="3"/>
  <c r="I152" i="3"/>
  <c r="I153" i="3"/>
  <c r="I154" i="3"/>
  <c r="I155" i="3"/>
  <c r="I156" i="3"/>
  <c r="I157" i="3"/>
  <c r="I158" i="3"/>
  <c r="I159" i="3"/>
  <c r="I160" i="3"/>
  <c r="I166" i="3"/>
  <c r="I167" i="3"/>
  <c r="I168" i="3"/>
  <c r="I169" i="3"/>
  <c r="I170" i="3"/>
  <c r="I171" i="3"/>
  <c r="I172" i="3"/>
  <c r="I173" i="3"/>
  <c r="I174" i="3"/>
  <c r="I148" i="3"/>
  <c r="I367" i="3"/>
  <c r="I368" i="3"/>
  <c r="I369" i="3"/>
  <c r="I370" i="3"/>
  <c r="I371" i="3"/>
  <c r="I372" i="3"/>
  <c r="I373" i="3"/>
  <c r="I374" i="3"/>
  <c r="I375" i="3"/>
  <c r="I274" i="3"/>
  <c r="I46" i="3"/>
  <c r="I47" i="3"/>
  <c r="I48" i="3"/>
  <c r="I49" i="3"/>
  <c r="I50" i="3"/>
  <c r="I51" i="3"/>
  <c r="I52" i="3"/>
  <c r="I53" i="3"/>
  <c r="I54" i="3"/>
  <c r="I251" i="3"/>
  <c r="I252" i="3"/>
  <c r="I253" i="3"/>
  <c r="I254" i="3"/>
  <c r="I255" i="3"/>
  <c r="I256" i="3"/>
  <c r="I257" i="3"/>
  <c r="I258" i="3"/>
  <c r="I259" i="3"/>
  <c r="I231" i="3"/>
  <c r="I16" i="3"/>
  <c r="I17" i="3"/>
  <c r="I18" i="3"/>
  <c r="I19" i="3"/>
  <c r="I20" i="3"/>
  <c r="I21" i="3"/>
  <c r="I22" i="3"/>
  <c r="I23" i="3"/>
  <c r="I24" i="3"/>
  <c r="I194" i="3"/>
  <c r="I195" i="3"/>
  <c r="I196" i="3"/>
  <c r="I197" i="3"/>
  <c r="I198" i="3"/>
  <c r="I199" i="3"/>
  <c r="I200" i="3"/>
  <c r="I201" i="3"/>
  <c r="I202" i="3"/>
  <c r="I396" i="3"/>
  <c r="I397" i="3"/>
  <c r="I398" i="3"/>
  <c r="I399" i="3"/>
  <c r="I400" i="3"/>
  <c r="I401" i="3"/>
  <c r="I402" i="3"/>
  <c r="I403" i="3"/>
  <c r="I404" i="3"/>
  <c r="I337" i="3"/>
  <c r="I338" i="3"/>
  <c r="I339" i="3"/>
  <c r="I340" i="3"/>
  <c r="I341" i="3"/>
  <c r="I342" i="3"/>
  <c r="I343" i="3"/>
  <c r="I344" i="3"/>
  <c r="I345" i="3"/>
  <c r="I91" i="3"/>
  <c r="I92" i="3"/>
  <c r="I93" i="3"/>
  <c r="I94" i="3"/>
  <c r="I95" i="3"/>
  <c r="I96" i="3"/>
  <c r="I97" i="3"/>
  <c r="I98" i="3"/>
  <c r="I99" i="3"/>
  <c r="I161" i="3"/>
  <c r="I175" i="3"/>
  <c r="I376" i="3"/>
  <c r="I56" i="3" l="1"/>
  <c r="I176" i="3"/>
  <c r="I304" i="3"/>
  <c r="I101" i="3"/>
  <c r="I26" i="3"/>
  <c r="I162" i="3"/>
  <c r="I463" i="3"/>
  <c r="I133" i="3"/>
  <c r="I204" i="3"/>
  <c r="I347" i="3"/>
  <c r="I377" i="3"/>
  <c r="I232" i="3"/>
  <c r="I435" i="3"/>
  <c r="I275" i="3"/>
  <c r="I406" i="3"/>
  <c r="I261" i="3"/>
  <c r="I318" i="3"/>
  <c r="I289" i="3"/>
</calcChain>
</file>

<file path=xl/sharedStrings.xml><?xml version="1.0" encoding="utf-8"?>
<sst xmlns="http://schemas.openxmlformats.org/spreadsheetml/2006/main" count="11196" uniqueCount="967">
  <si>
    <t>TEAMS</t>
  </si>
  <si>
    <t>TIPS</t>
  </si>
  <si>
    <t>ODDS</t>
  </si>
  <si>
    <t>R1</t>
  </si>
  <si>
    <t>/</t>
  </si>
  <si>
    <t>GG</t>
  </si>
  <si>
    <t>R2</t>
  </si>
  <si>
    <t>R3</t>
  </si>
  <si>
    <t>R4</t>
  </si>
  <si>
    <t>R5</t>
  </si>
  <si>
    <t>T1</t>
  </si>
  <si>
    <t>NG</t>
  </si>
  <si>
    <t>T2</t>
  </si>
  <si>
    <t>RANGE</t>
  </si>
  <si>
    <t>T3</t>
  </si>
  <si>
    <t>T4</t>
  </si>
  <si>
    <t>T5</t>
  </si>
  <si>
    <t>MAX</t>
  </si>
  <si>
    <t>TICKET NUMBER</t>
  </si>
  <si>
    <t>YY1</t>
  </si>
  <si>
    <t>XX2</t>
  </si>
  <si>
    <t>XXYY</t>
  </si>
  <si>
    <t xml:space="preserve"> </t>
  </si>
  <si>
    <t>AA</t>
  </si>
  <si>
    <t>HX</t>
  </si>
  <si>
    <t>XX</t>
  </si>
  <si>
    <t>DC</t>
  </si>
  <si>
    <t>GAME 1</t>
  </si>
  <si>
    <t>SALERRNITANA/VENEZIA</t>
  </si>
  <si>
    <t>EINTRACTFURT/WESTHAM</t>
  </si>
  <si>
    <t>RANGERS/LEIPNIG</t>
  </si>
  <si>
    <t>MARSEILLE/FEYNOOD ROTTERTHAM</t>
  </si>
  <si>
    <t>ROMA LECEISTER</t>
  </si>
  <si>
    <t>WINNING ODD</t>
  </si>
  <si>
    <t>TICK3</t>
  </si>
  <si>
    <t>GAME 2</t>
  </si>
  <si>
    <t>DC UNITED/NEW YORK CITY</t>
  </si>
  <si>
    <t>NEW YORK RED BULLS/ CHICGO FIRE</t>
  </si>
  <si>
    <t>PALMERIAS/EMELEC</t>
  </si>
  <si>
    <t>RIJEKA /UKRAINE</t>
  </si>
  <si>
    <t>SLOVACKO/SPARTAR PRAQUE</t>
  </si>
  <si>
    <t>TICK 2</t>
  </si>
  <si>
    <t>GAME 3</t>
  </si>
  <si>
    <t>PONTEPRETA/BRAGRANTINO</t>
  </si>
  <si>
    <t>SAOCCEATANO/CONRINTIANS</t>
  </si>
  <si>
    <t>JUVENTUSE/BRAZIL</t>
  </si>
  <si>
    <t>GREMIO/SAOPAULO</t>
  </si>
  <si>
    <t>ITUANO/OESTE</t>
  </si>
  <si>
    <t>TICK 13</t>
  </si>
  <si>
    <t>ATLECTICO CALI/CHICO</t>
  </si>
  <si>
    <t>BARRANQUILLA/FORTALEZA</t>
  </si>
  <si>
    <t>ALIANZA/ARABE QUINDO</t>
  </si>
  <si>
    <t>ATL HUILA/TIGRES</t>
  </si>
  <si>
    <t>ITAGUI/QUINDO</t>
  </si>
  <si>
    <t>TICK 17</t>
  </si>
  <si>
    <t>GAMBA OSAKA/HAKKAIDO</t>
  </si>
  <si>
    <t>FAGIANO/OKAYAMA</t>
  </si>
  <si>
    <t>NIGATA ALB/ZWE KANAZAWA</t>
  </si>
  <si>
    <t>OITA TRNITA/OMIYA ARDIJA</t>
  </si>
  <si>
    <t>RENOFA YAMAGUCHI/MACHIDA</t>
  </si>
  <si>
    <t>FULHAM/ LUTTON</t>
  </si>
  <si>
    <t>HARMABY/MALMOE</t>
  </si>
  <si>
    <t>BAYERN LEV/EINTR</t>
  </si>
  <si>
    <t>BORRUSIA M/LEIPNIG</t>
  </si>
  <si>
    <t>ATLANTA/SALERNITANA</t>
  </si>
  <si>
    <t>HERTHA BERLIN/HAMBURGER</t>
  </si>
  <si>
    <t>SERVETTE BASEL</t>
  </si>
  <si>
    <t>EVERTON/CRYSTAL PALACE</t>
  </si>
  <si>
    <t>ASTON  VILLA /BURNLEY</t>
  </si>
  <si>
    <t>CHELSEA/ LEICIEISTER</t>
  </si>
  <si>
    <t>HOUSTON FC/LOS ANGESLES</t>
  </si>
  <si>
    <t>ENVIGADO/REAL NEGRO</t>
  </si>
  <si>
    <t>GEORGE WILTERMAN/ AROURA</t>
  </si>
  <si>
    <t>NUVELENCE/ UNIVERSIDAD</t>
  </si>
  <si>
    <t>LD QUIDO/D OCTUBE</t>
  </si>
  <si>
    <t>TICK 4</t>
  </si>
  <si>
    <t>TORINO /ROMA</t>
  </si>
  <si>
    <t>RAYO/LEVANTE</t>
  </si>
  <si>
    <t>REAL MADRID/REAL BETIS</t>
  </si>
  <si>
    <t>MANLY UNITED/SYDNEY OLYMPIC</t>
  </si>
  <si>
    <t>GAZIANTEP RIZESPOR</t>
  </si>
  <si>
    <t>HALIFAX/CHESTEFILED</t>
  </si>
  <si>
    <t>JABLEY /ALKUWAIT</t>
  </si>
  <si>
    <t>ALRIFFA/SHABAB</t>
  </si>
  <si>
    <t>EAST HILAL/ALQUDUS</t>
  </si>
  <si>
    <t>CA HURACAN/DEPORTIVO MADRYN</t>
  </si>
  <si>
    <t>SANTOS/BANFIELD</t>
  </si>
  <si>
    <t>ENPPI CLUB/GHAZI MAHALLAH</t>
  </si>
  <si>
    <t>PAIDE/TANMEKA</t>
  </si>
  <si>
    <t>ORLANDO MARITZBURG</t>
  </si>
  <si>
    <t>HAPOEL BEERSHEBA/MACCABI HAIFA</t>
  </si>
  <si>
    <t>TICK 7</t>
  </si>
  <si>
    <t>ROMA/FEYNOOD</t>
  </si>
  <si>
    <t>NEW YORK CITY/NEW ENG REVOLUTION</t>
  </si>
  <si>
    <t>RAMPLA JUNIORS PROGRESSO</t>
  </si>
  <si>
    <t>FERALPISALO /PERLAMO</t>
  </si>
  <si>
    <t>ITTHAD TANGER/RSB BERKANE</t>
  </si>
  <si>
    <t>TICK25</t>
  </si>
  <si>
    <t>CHARITAS FC/INDEPENDENTE</t>
  </si>
  <si>
    <t>COLOLCOLO/FORTELAZA</t>
  </si>
  <si>
    <t>LONDRINA/OPERARIO</t>
  </si>
  <si>
    <t>MIMAMI CITY CHAMP/TAMPA BAY</t>
  </si>
  <si>
    <t>ATLECTICO LANUS/METROPOLITANO</t>
  </si>
  <si>
    <t>ST  EINNE/AUXERRE</t>
  </si>
  <si>
    <t>SARPBORG/ MOLDE</t>
  </si>
  <si>
    <t>ALMASY /NATIONAL BANK OF EGYPT</t>
  </si>
  <si>
    <t>RIJEKA/HAJDJUK SPLIT</t>
  </si>
  <si>
    <t>SPAIN/PORTUGAL</t>
  </si>
  <si>
    <t>TICK 16</t>
  </si>
  <si>
    <t>AL-AIN/ SHARJAH</t>
  </si>
  <si>
    <t>EMIRATES/AJMAN</t>
  </si>
  <si>
    <t>KAYERISPOR/SIVASPOR</t>
  </si>
  <si>
    <t>VITESSE/ AKMAAR</t>
  </si>
  <si>
    <t>MONZA/PISA</t>
  </si>
  <si>
    <t>TICK 9</t>
  </si>
  <si>
    <t>ROMANIA /JUVENTUSE</t>
  </si>
  <si>
    <t>TURK GUKU/BUYEN ALZENAU</t>
  </si>
  <si>
    <t>ROTEWLDORF/KSV BAUTANA</t>
  </si>
  <si>
    <t>SC ELTERDOX/SPVGG AUCHBACHNS</t>
  </si>
  <si>
    <t>1836 GIRONDI/PARIS</t>
  </si>
  <si>
    <t>LIVERPOOL/REAL MADRID</t>
  </si>
  <si>
    <t>INDIA/JORDAN</t>
  </si>
  <si>
    <t>LUGO/MALAGA</t>
  </si>
  <si>
    <t>GOAIAS/BRAGRANTINO</t>
  </si>
  <si>
    <t>SAU PAULO/CEARA</t>
  </si>
  <si>
    <t>CORINTHIANS /AMERICA G</t>
  </si>
  <si>
    <t>LOS ANGELES GALAXY/AUSTIN FC</t>
  </si>
  <si>
    <t>BOTOFAGO/MIRASSOL</t>
  </si>
  <si>
    <t>MITRE SANTIAGO/ATLETICO DE RAFEELA</t>
  </si>
  <si>
    <t>DUNBEHOLDEN</t>
  </si>
  <si>
    <t>POLANS/WALES</t>
  </si>
  <si>
    <t>SCOTLAND/UKRAINE</t>
  </si>
  <si>
    <t>ANGOLA/CENTRAL AFRICAN REPUBLIC</t>
  </si>
  <si>
    <t>LIBYA /BOTSWANA</t>
  </si>
  <si>
    <t>GHANA/MADAGASCAR</t>
  </si>
  <si>
    <t>AA FRANCANA/BOTOFAGO FC</t>
  </si>
  <si>
    <t>AA INTERNATIONAL/CAPIVARIANO</t>
  </si>
  <si>
    <t>CA ASSISSENSE/CA  PENAPOLENSE</t>
  </si>
  <si>
    <t>COLORADO /IBRACHINA</t>
  </si>
  <si>
    <t>JABAQUARA/SANTOS FC</t>
  </si>
  <si>
    <t>MACAE EXPORTE/ANGRA DOS</t>
  </si>
  <si>
    <t>OLARIA RJ/AMERICANO</t>
  </si>
  <si>
    <t>VOLTA REDONDA/SAMPARIO CORREA</t>
  </si>
  <si>
    <t>AMERICA RJ/ CAMBOFRIENSE</t>
  </si>
  <si>
    <t>ARTSUL FC/MARICA FC</t>
  </si>
  <si>
    <t>BULGARIA/NORTH MARCEDONA</t>
  </si>
  <si>
    <t>CYPRUS/KOSOVO</t>
  </si>
  <si>
    <t>CZECH /SWITZERLAND</t>
  </si>
  <si>
    <t>ISREAL/ICELAND</t>
  </si>
  <si>
    <t>NORTHERN IRELAAND/GREECE</t>
  </si>
  <si>
    <t>FAJR SEPASI/PERSEPOLI</t>
  </si>
  <si>
    <t>FOOLAD MOBARAKEH/ALUMINIUM ARAK</t>
  </si>
  <si>
    <t>GOL GOHAR/ZOB AHAN</t>
  </si>
  <si>
    <t>SANAT NAFT A/HAVADAR FC</t>
  </si>
  <si>
    <t>SHAHR KHODRO/FOOLAD KHUZESTAN</t>
  </si>
  <si>
    <t>KOREA/BRAZIL</t>
  </si>
  <si>
    <t>SHAHDARI/ESTEGHAL</t>
  </si>
  <si>
    <t>RAKYA/SAIPA</t>
  </si>
  <si>
    <t>KAZASTAN/AZRBAIJAN</t>
  </si>
  <si>
    <t>LATIVA /ANDORIA</t>
  </si>
  <si>
    <t>BELARUS /SLOVAKIA</t>
  </si>
  <si>
    <t>BELGIUM/NEITHERLAND</t>
  </si>
  <si>
    <t>CROATIA/AUSTRIA</t>
  </si>
  <si>
    <t>FRANCE/DENMARK</t>
  </si>
  <si>
    <t>LIECHENSTEIN/MOLDOVA</t>
  </si>
  <si>
    <t>TOGO/ESWATINI</t>
  </si>
  <si>
    <t>COMOROS/ LESOTHO</t>
  </si>
  <si>
    <t>BURKINAFASO CAPEWERDE</t>
  </si>
  <si>
    <t>AUSTRA/FINLAND</t>
  </si>
  <si>
    <t>CZECH/ENGLAND</t>
  </si>
  <si>
    <t>ESTONIA/AZERBAIJAN</t>
  </si>
  <si>
    <t>NORWAY /CROATIA</t>
  </si>
  <si>
    <t>GERMANY/HUNGARY</t>
  </si>
  <si>
    <t>BOSNIA/HERZEGOVINA</t>
  </si>
  <si>
    <t>ITALY HUNGARY</t>
  </si>
  <si>
    <t>UAE/AUSTRALIA</t>
  </si>
  <si>
    <t>FAROE ISLAND/LUXEMBOURG</t>
  </si>
  <si>
    <t>ENGLAND/GERMANY</t>
  </si>
  <si>
    <t>KAZASTAN/SLOVAKIA</t>
  </si>
  <si>
    <t>AZERBAIJAN/BELARUS</t>
  </si>
  <si>
    <t>SIERRALEONE/GUINEA BUSSAU</t>
  </si>
  <si>
    <t>ALBANIA/ESTONIA</t>
  </si>
  <si>
    <t>DENMARK/AUSTRIA</t>
  </si>
  <si>
    <t>EVERTON/CHELSEA</t>
  </si>
  <si>
    <t>TOTENHAM/LECEISTER</t>
  </si>
  <si>
    <t>WESTHAM/ARSENAL</t>
  </si>
  <si>
    <t>MARSEILLE/LYON</t>
  </si>
  <si>
    <t>ACMILLAN/FIORENTINA</t>
  </si>
  <si>
    <t>RAJA CASSABALANCA/WYDAD</t>
  </si>
  <si>
    <t>KA AKUYERI/FRAM REYJAVIC</t>
  </si>
  <si>
    <t>BOTOFAGO/SAU PAULO</t>
  </si>
  <si>
    <t>CRUIERIO/PONTEPRETA</t>
  </si>
  <si>
    <t>FH HANARJODUR/LEIKNIR REYJAVIC</t>
  </si>
  <si>
    <t>HOME</t>
  </si>
  <si>
    <t>DRAW</t>
  </si>
  <si>
    <t>AWAY</t>
  </si>
  <si>
    <t>R6</t>
  </si>
  <si>
    <t>R7</t>
  </si>
  <si>
    <t>R8</t>
  </si>
  <si>
    <t>R9</t>
  </si>
  <si>
    <t>R10</t>
  </si>
  <si>
    <t>HH</t>
  </si>
  <si>
    <t>DD</t>
  </si>
  <si>
    <t>GAMES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</si>
  <si>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</si>
  <si>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</si>
  <si>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</si>
  <si>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</si>
  <si>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</si>
  <si>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</si>
  <si>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</si>
  <si>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</si>
  <si>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</si>
  <si>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</si>
  <si>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</si>
  <si>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</si>
  <si>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</si>
  <si>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</si>
  <si>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</si>
  <si>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</si>
  <si>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</si>
  <si>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</si>
  <si>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</si>
  <si>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</si>
  <si>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</si>
  <si>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</si>
  <si>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</si>
  <si>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</si>
  <si>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</si>
  <si>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</si>
  <si>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</si>
  <si>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</si>
  <si>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RESULTS</t>
  </si>
  <si>
    <t xml:space="preserve">ROUND1 </t>
  </si>
  <si>
    <t>ROUND12</t>
  </si>
  <si>
    <t>ROUND6</t>
  </si>
  <si>
    <t>ROUND7</t>
  </si>
  <si>
    <t>ROUND8</t>
  </si>
  <si>
    <t>ROUND9</t>
  </si>
  <si>
    <t>ROUND10</t>
  </si>
  <si>
    <t>TICKET1</t>
  </si>
  <si>
    <t>TICKET2</t>
  </si>
  <si>
    <t>TICKET4</t>
  </si>
  <si>
    <t>TICKET5</t>
  </si>
  <si>
    <t>BOUHEMAN/DUBLIN</t>
  </si>
  <si>
    <t>DERRY CITY/DROGHEDA</t>
  </si>
  <si>
    <t>DUNDALK/SHAMROCK ROVERS</t>
  </si>
  <si>
    <t>SAINT PATRICK/UC DUBLIN</t>
  </si>
  <si>
    <t>BOCA UNIDOS/GIMNASIA</t>
  </si>
  <si>
    <t>RAPID /TANGER</t>
  </si>
  <si>
    <t>UCV VS CARACAA</t>
  </si>
  <si>
    <t>CA CHACO /INDEPENDENTE</t>
  </si>
  <si>
    <t>ARESENAL DE SARANDI/TALLARES</t>
  </si>
  <si>
    <t>MANAEUS/FIGUREINSE</t>
  </si>
  <si>
    <t>ROUND2</t>
  </si>
  <si>
    <t>MELIPILLA/COQUIMBO</t>
  </si>
  <si>
    <t>COBRELOA/PALESTINO</t>
  </si>
  <si>
    <t>SAN TELMO/QUILMES ATLECTICO</t>
  </si>
  <si>
    <t>FC SLAVIA MOZRY/FC MISNK</t>
  </si>
  <si>
    <t>CARTIGENES/HERDIANO</t>
  </si>
  <si>
    <t>SKEID/SONGDAL</t>
  </si>
  <si>
    <t>MALMOE/TRELLOBORGS</t>
  </si>
  <si>
    <t>ASSANE/RANHEAIM</t>
  </si>
  <si>
    <t>KONGSGIVER/GRORUD</t>
  </si>
  <si>
    <t>SANDNES/UIF</t>
  </si>
  <si>
    <t>DINAMO TABILIZI/GRAGGA</t>
  </si>
  <si>
    <t>MANU/ARSENAL</t>
  </si>
  <si>
    <t>EVETERTON/LIVERPOOL</t>
  </si>
  <si>
    <t>WESTHAM/BRIGHTON</t>
  </si>
  <si>
    <t>MANCITY/CHELSEA</t>
  </si>
  <si>
    <t>SP LA FLORITA/CLUB ESCALDES</t>
  </si>
  <si>
    <t>FCL LEVEDIA TALLIN/VINKINGUR</t>
  </si>
  <si>
    <t>SHANDONG/DALINA</t>
  </si>
  <si>
    <t>FC BALTIKA/VOLGAR</t>
  </si>
  <si>
    <t>KUBAN KRASNODAR/DINAMO STRAVROPOL</t>
  </si>
  <si>
    <t>ROUND34</t>
  </si>
  <si>
    <t>ROUND4</t>
  </si>
  <si>
    <t>ROUND5</t>
  </si>
  <si>
    <t>ROUND11</t>
  </si>
  <si>
    <t>TICKET3</t>
  </si>
  <si>
    <t>ROUND3</t>
  </si>
  <si>
    <t>ROUND13</t>
  </si>
  <si>
    <t>ROUND14</t>
  </si>
  <si>
    <t>TICKET6</t>
  </si>
  <si>
    <t>ROUND15</t>
  </si>
  <si>
    <t>ROUND16</t>
  </si>
  <si>
    <t>ROUND17</t>
  </si>
  <si>
    <t>ROUND18</t>
  </si>
  <si>
    <t>ROUND19</t>
  </si>
  <si>
    <t>ROUND20</t>
  </si>
  <si>
    <t>ROUND21</t>
  </si>
  <si>
    <t>ROUND22</t>
  </si>
  <si>
    <t>ROUND23</t>
  </si>
  <si>
    <t>JACKPOT</t>
  </si>
  <si>
    <t>ROUND24</t>
  </si>
  <si>
    <t>ROUND25</t>
  </si>
  <si>
    <t>ROUND26</t>
  </si>
  <si>
    <t>ROUND27</t>
  </si>
  <si>
    <t>ROUND28</t>
  </si>
  <si>
    <t>ROUND29</t>
  </si>
  <si>
    <t>ROUND30</t>
  </si>
  <si>
    <t>ROUND31</t>
  </si>
  <si>
    <t>ROUND32</t>
  </si>
  <si>
    <t>ROUND33</t>
  </si>
  <si>
    <t>ROUND35</t>
  </si>
  <si>
    <t>ROUND36</t>
  </si>
  <si>
    <t>ROUND37</t>
  </si>
  <si>
    <t>ROUND38</t>
  </si>
  <si>
    <t>RND2</t>
  </si>
  <si>
    <t>TICKET10</t>
  </si>
  <si>
    <t>TICKET12</t>
  </si>
  <si>
    <t>HH/DD</t>
  </si>
  <si>
    <t>AA/HH</t>
  </si>
  <si>
    <t>RND 1</t>
  </si>
  <si>
    <t>RND 3</t>
  </si>
  <si>
    <t>RND 4</t>
  </si>
  <si>
    <t>RND 5</t>
  </si>
  <si>
    <t>RND 6</t>
  </si>
  <si>
    <t>RND 7</t>
  </si>
  <si>
    <t>RND 8</t>
  </si>
  <si>
    <t>RND 9</t>
  </si>
  <si>
    <t>RND 10</t>
  </si>
  <si>
    <t>RND 11</t>
  </si>
  <si>
    <t>RND 12</t>
  </si>
  <si>
    <t>RND 13</t>
  </si>
  <si>
    <t>RND 14</t>
  </si>
  <si>
    <t>RND 15</t>
  </si>
  <si>
    <t>RND 16</t>
  </si>
  <si>
    <t>RND 17</t>
  </si>
  <si>
    <t>RND 18</t>
  </si>
  <si>
    <t>RND 19</t>
  </si>
  <si>
    <t>RND 20</t>
  </si>
  <si>
    <t xml:space="preserve">RND 21 </t>
  </si>
  <si>
    <t>RND 21</t>
  </si>
  <si>
    <t>RND 22</t>
  </si>
  <si>
    <t>RND 23</t>
  </si>
  <si>
    <t>RND 24</t>
  </si>
  <si>
    <t>RND 25</t>
  </si>
  <si>
    <t>RND 26</t>
  </si>
  <si>
    <t>RND 27</t>
  </si>
  <si>
    <t>RND 28</t>
  </si>
  <si>
    <t>RND 29</t>
  </si>
  <si>
    <t>RND  29</t>
  </si>
  <si>
    <t>RND 30</t>
  </si>
  <si>
    <t>RND 31</t>
  </si>
  <si>
    <t>RND 32</t>
  </si>
  <si>
    <t>RND 33</t>
  </si>
  <si>
    <t>RND 34</t>
  </si>
  <si>
    <t>RND 35</t>
  </si>
  <si>
    <t>RND 36</t>
  </si>
  <si>
    <t>RND 37</t>
  </si>
  <si>
    <t>RND 38</t>
  </si>
  <si>
    <t>W</t>
  </si>
  <si>
    <t>D</t>
  </si>
  <si>
    <t>L</t>
  </si>
  <si>
    <t>F</t>
  </si>
  <si>
    <t>A</t>
  </si>
  <si>
    <t>TEAMH</t>
  </si>
  <si>
    <t>TEAMA</t>
  </si>
  <si>
    <t>LEAGUE STATISTICS</t>
  </si>
  <si>
    <t>N0RJEASALLOAND</t>
  </si>
  <si>
    <t>0B</t>
  </si>
  <si>
    <t>Brackley</t>
  </si>
  <si>
    <t>Altrincham</t>
  </si>
  <si>
    <t>Strasbourg</t>
  </si>
  <si>
    <t>Nimes</t>
  </si>
  <si>
    <t>AZ Alkmaar</t>
  </si>
  <si>
    <t>Willem II</t>
  </si>
  <si>
    <t>REAL</t>
  </si>
  <si>
    <t>REAL ESPANA</t>
  </si>
  <si>
    <t>LEI</t>
  </si>
  <si>
    <t>MNC</t>
  </si>
  <si>
    <t>Chippenham</t>
  </si>
  <si>
    <t>Weston-super-Mare</t>
  </si>
  <si>
    <t>Hartlepool</t>
  </si>
  <si>
    <t>Dag &amp; Red</t>
  </si>
  <si>
    <t>Vitesse</t>
  </si>
  <si>
    <t>FC Emmen</t>
  </si>
  <si>
    <t>BRIGHTON ALBION</t>
  </si>
  <si>
    <t>CRYSTAL PALACE</t>
  </si>
  <si>
    <t>QPR</t>
  </si>
  <si>
    <t>Hull</t>
  </si>
  <si>
    <t>GRONINGEN</t>
  </si>
  <si>
    <t>VV VENLO</t>
  </si>
  <si>
    <t>N0RWISH</t>
  </si>
  <si>
    <t>DERBY</t>
  </si>
  <si>
    <t>Goias</t>
  </si>
  <si>
    <t>Brasil de Pelotas</t>
  </si>
  <si>
    <t>Brentford</t>
  </si>
  <si>
    <t>Middlesbrough</t>
  </si>
  <si>
    <t>AJAX</t>
  </si>
  <si>
    <t>AZ</t>
  </si>
  <si>
    <t>BOLOGNA</t>
  </si>
  <si>
    <t>FR0SIN0NE</t>
  </si>
  <si>
    <t>W0LF</t>
  </si>
  <si>
    <t>Cambuur</t>
  </si>
  <si>
    <t>Eindhoven FC</t>
  </si>
  <si>
    <t>Twente</t>
  </si>
  <si>
    <t>Jong Ajax</t>
  </si>
  <si>
    <t>Elana Torun</t>
  </si>
  <si>
    <t>Gryf Wejherowo</t>
  </si>
  <si>
    <t>EVERT0N</t>
  </si>
  <si>
    <t>LEICIESTER</t>
  </si>
  <si>
    <t>DUNGANN0N SWFTS</t>
  </si>
  <si>
    <t>ARDS</t>
  </si>
  <si>
    <t>Dunkerque</t>
  </si>
  <si>
    <t>Sannois</t>
  </si>
  <si>
    <t>CARDIFF CITY</t>
  </si>
  <si>
    <t>LEEDS</t>
  </si>
  <si>
    <t>HULL CITY</t>
  </si>
  <si>
    <t>Maidenhead</t>
  </si>
  <si>
    <t>Harrogate</t>
  </si>
  <si>
    <t>Billericay</t>
  </si>
  <si>
    <t>Oxford City</t>
  </si>
  <si>
    <t>Leeds</t>
  </si>
  <si>
    <t>Bristol City</t>
  </si>
  <si>
    <t>MARSEILLE</t>
  </si>
  <si>
    <t>NANTES</t>
  </si>
  <si>
    <t>Wolves</t>
  </si>
  <si>
    <t>Huddersfield</t>
  </si>
  <si>
    <t>Bromley</t>
  </si>
  <si>
    <t>Sutton</t>
  </si>
  <si>
    <t>Atl. Tucuman</t>
  </si>
  <si>
    <t>San Martin T.</t>
  </si>
  <si>
    <t>Orleans</t>
  </si>
  <si>
    <t>Nancy</t>
  </si>
  <si>
    <t>Inverness</t>
  </si>
  <si>
    <t>Falkirk</t>
  </si>
  <si>
    <t>Tranmere</t>
  </si>
  <si>
    <t>Oldham</t>
  </si>
  <si>
    <t>Bahia</t>
  </si>
  <si>
    <t>Cruzeiro</t>
  </si>
  <si>
    <t>AFC Fylde</t>
  </si>
  <si>
    <t>S0UTHAMPT0N</t>
  </si>
  <si>
    <t>CRISTAL PALACE</t>
  </si>
  <si>
    <t>HADJUK SPILT</t>
  </si>
  <si>
    <t>SLAVREN</t>
  </si>
  <si>
    <t>AT MADRID</t>
  </si>
  <si>
    <t>JUVENTUSE</t>
  </si>
  <si>
    <t>Estudiantes L.P.</t>
  </si>
  <si>
    <t>Lanus</t>
  </si>
  <si>
    <t>BIRMIGHAM</t>
  </si>
  <si>
    <t>BRENTF0RD</t>
  </si>
  <si>
    <t>Eastleigh</t>
  </si>
  <si>
    <t>Dover</t>
  </si>
  <si>
    <t>Nantes</t>
  </si>
  <si>
    <t>Angers</t>
  </si>
  <si>
    <t xml:space="preserve">FIORENTINA </t>
  </si>
  <si>
    <t>AC MILLAN</t>
  </si>
  <si>
    <t>Avai</t>
  </si>
  <si>
    <t>Ponte Preta</t>
  </si>
  <si>
    <t>Widzew Lodz</t>
  </si>
  <si>
    <t>S. Wol</t>
  </si>
  <si>
    <t>Stoke</t>
  </si>
  <si>
    <t>Waregem</t>
  </si>
  <si>
    <t>Oostende</t>
  </si>
  <si>
    <t>Le Havre</t>
  </si>
  <si>
    <t>Auxerre</t>
  </si>
  <si>
    <t>M. Saransk</t>
  </si>
  <si>
    <t>Tyumen</t>
  </si>
  <si>
    <t>SWANSEA</t>
  </si>
  <si>
    <t>WIGAN</t>
  </si>
  <si>
    <t>Valenciennes</t>
  </si>
  <si>
    <t>Paris FC</t>
  </si>
  <si>
    <t>AS Roma</t>
  </si>
  <si>
    <t>Inte</t>
  </si>
  <si>
    <t>Rosenborg</t>
  </si>
  <si>
    <t>Bodo/Glimt</t>
  </si>
  <si>
    <t>Caen</t>
  </si>
  <si>
    <t>Teramo</t>
  </si>
  <si>
    <t>Renate</t>
  </si>
  <si>
    <t>Fermana</t>
  </si>
  <si>
    <t>AlbinoLeffe</t>
  </si>
  <si>
    <t>LIVERP00L</t>
  </si>
  <si>
    <t>LEICEISTER CITY</t>
  </si>
  <si>
    <t>TAUNTON TOWN</t>
  </si>
  <si>
    <t>HENDON</t>
  </si>
  <si>
    <t>Tours</t>
  </si>
  <si>
    <t>JA Drancy</t>
  </si>
  <si>
    <t>ATLECTIC0 PR</t>
  </si>
  <si>
    <t>CEARA</t>
  </si>
  <si>
    <t>WATF0RD</t>
  </si>
  <si>
    <t>NEWCASTLE</t>
  </si>
  <si>
    <t>Millwall</t>
  </si>
  <si>
    <t>Bolton</t>
  </si>
  <si>
    <t xml:space="preserve">GLENAV0N </t>
  </si>
  <si>
    <t>INSTITUTE</t>
  </si>
  <si>
    <t>Chorley</t>
  </si>
  <si>
    <t>Boston Utd</t>
  </si>
  <si>
    <t>ATLANTA</t>
  </si>
  <si>
    <t>Marseille</t>
  </si>
  <si>
    <t>Reims</t>
  </si>
  <si>
    <t>CHELSEA</t>
  </si>
  <si>
    <t>WESTBR0M</t>
  </si>
  <si>
    <t>SHIEFFIELD WED</t>
  </si>
  <si>
    <t>Sassuolo</t>
  </si>
  <si>
    <t>Udinese</t>
  </si>
  <si>
    <t>Bayern Munich</t>
  </si>
  <si>
    <t>Dusseldorf</t>
  </si>
  <si>
    <t>Northampton</t>
  </si>
  <si>
    <t>Grimsby</t>
  </si>
  <si>
    <t>Clyde</t>
  </si>
  <si>
    <t>Berwick</t>
  </si>
  <si>
    <t>Manchester Utd</t>
  </si>
  <si>
    <t>Crystal Palace</t>
  </si>
  <si>
    <t>Napoli</t>
  </si>
  <si>
    <t>Chievo</t>
  </si>
  <si>
    <t>Hoffenheim</t>
  </si>
  <si>
    <t>Schalke</t>
  </si>
  <si>
    <t>Hibernian</t>
  </si>
  <si>
    <t>Dundee FC</t>
  </si>
  <si>
    <t>Newcastle - Huddersfield</t>
  </si>
  <si>
    <t>Watford - Leicester</t>
  </si>
  <si>
    <t>West Ham - Crystal Palace</t>
  </si>
  <si>
    <t>Crystal Palace - Burnley</t>
  </si>
  <si>
    <t>Chelsea - Bournemouth</t>
  </si>
  <si>
    <t>West Ham - Brighton</t>
  </si>
  <si>
    <t>Chelsea - Brighton</t>
  </si>
  <si>
    <t>Crystal Palace - Newcastle</t>
  </si>
  <si>
    <t>Burnley - Newcastle</t>
  </si>
  <si>
    <t>Swansea - West Ham</t>
  </si>
  <si>
    <t>Crystal Palace - Leicester</t>
  </si>
  <si>
    <t>Manchester Utd - West Brom</t>
  </si>
  <si>
    <t>West Brom - Arsenal</t>
  </si>
  <si>
    <t>Manchester City - Liverpool</t>
  </si>
  <si>
    <t>Newcastle - Manchester Utd</t>
  </si>
  <si>
    <t>Burnley - Brighton</t>
  </si>
  <si>
    <t>Burnley - Everton</t>
  </si>
  <si>
    <t>Bournemouth - Leicester</t>
  </si>
  <si>
    <t>Swansea - West Brom</t>
  </si>
  <si>
    <t>Manchester City - Crystal Palace</t>
  </si>
  <si>
    <t>Huddersfield - Newcastle</t>
  </si>
  <si>
    <t>Manchester Utd - Chelsea</t>
  </si>
  <si>
    <t>Huddersfield - Liverpool</t>
  </si>
  <si>
    <t>Burnley - Huddersfield</t>
  </si>
  <si>
    <t>Huddersfield - Burnley</t>
  </si>
  <si>
    <t>Arsenal - Bournemouth</t>
  </si>
  <si>
    <t>Arsenal - Liverpool</t>
  </si>
  <si>
    <t>Swansea - Southampton</t>
  </si>
  <si>
    <t>Southampton - Tottenham</t>
  </si>
  <si>
    <t>Everton - Newcastle</t>
  </si>
  <si>
    <t>Everton - Manchester City</t>
  </si>
  <si>
    <t>Burnley - Liverpool</t>
  </si>
  <si>
    <t>Crystal Palace - Bournemouth</t>
  </si>
  <si>
    <t>Tottenham - Bournemouth </t>
  </si>
  <si>
    <t>Stoke - Swansea</t>
  </si>
  <si>
    <t>Tottenham - Leicester </t>
  </si>
  <si>
    <t>Manchester City - Burnley</t>
  </si>
  <si>
    <t>Stoke - Leicester </t>
  </si>
  <si>
    <t>Watford - Tottenham</t>
  </si>
  <si>
    <t>Southampton - Newcastle</t>
  </si>
  <si>
    <t>Arsenal - West Ham</t>
  </si>
  <si>
    <t>Manchester Utd - Everton</t>
  </si>
  <si>
    <t>Everton - Crystal Palace</t>
  </si>
  <si>
    <t>Huddersfield - Manchester Utd</t>
  </si>
  <si>
    <t>West Ham - Arsenal</t>
  </si>
  <si>
    <t>Swansea - Burnley</t>
  </si>
  <si>
    <t>Newcastle - Leicester</t>
  </si>
  <si>
    <t>Bournemouth - Brighton</t>
  </si>
  <si>
    <t>Manchester City - Swansea</t>
  </si>
  <si>
    <t>Brighton - Liverpool</t>
  </si>
  <si>
    <t>West Brom - Manchester City</t>
  </si>
  <si>
    <t>Liverpool - Leicester</t>
  </si>
  <si>
    <t>Bournemouth - Newcastle</t>
  </si>
  <si>
    <t>Crystal Palace - Southampton</t>
  </si>
  <si>
    <t>Leicester - Southampton</t>
  </si>
  <si>
    <t>Chelsea - Watford</t>
  </si>
  <si>
    <t>Stoke - West Ham</t>
  </si>
  <si>
    <t>Huddersfield - Manchester City</t>
  </si>
  <si>
    <t>Watford - West Ham</t>
  </si>
  <si>
    <t>Leicester - Liverpool</t>
  </si>
  <si>
    <t>West Brom - Leicester</t>
  </si>
  <si>
    <t>Southampton - Manchester City</t>
  </si>
  <si>
    <t>Watford - Crystal Palace</t>
  </si>
  <si>
    <t>Manchester Utd - Watford</t>
  </si>
  <si>
    <t>Manchester Utd - Huddersfield</t>
  </si>
  <si>
    <t>Brighton - Crystal Palace</t>
  </si>
  <si>
    <t>Brighton - Bournemouth</t>
  </si>
  <si>
    <t>Southampton - Swansea</t>
  </si>
  <si>
    <t>Chelsea - Tottenham</t>
  </si>
  <si>
    <t>Liverpool - Stoke</t>
  </si>
  <si>
    <t>Arsenal - Burnley</t>
  </si>
  <si>
    <t>Chelsea - Stoke</t>
  </si>
  <si>
    <t>Swansea - Brighton</t>
  </si>
  <si>
    <t>Bournemouth - Swansea</t>
  </si>
  <si>
    <t>Huddersfield - Bournemouth</t>
  </si>
  <si>
    <t xml:space="preserve">Crystal Palace - </t>
  </si>
  <si>
    <t>Manchester City - Stoke</t>
  </si>
  <si>
    <t>Swansea - Leicester</t>
  </si>
  <si>
    <t>Huddersfield - Watford</t>
  </si>
  <si>
    <t>Southampton - Brighton</t>
  </si>
  <si>
    <t>Burnley - West Brom</t>
  </si>
  <si>
    <t>Burnley - Manchester City</t>
  </si>
  <si>
    <t>Leicester - West Ham</t>
  </si>
  <si>
    <t>Stoke - Everton</t>
  </si>
  <si>
    <t>Tottenham - Southampton </t>
  </si>
  <si>
    <t>Manchester City - Brighton</t>
  </si>
  <si>
    <t>Bournemouth - Manchester City</t>
  </si>
  <si>
    <t>Leicester - Everton</t>
  </si>
  <si>
    <t>Leicester - Crystal Palace</t>
  </si>
  <si>
    <t>Burnley - Leicester</t>
  </si>
  <si>
    <t>Bournemouth - Manchester Utd</t>
  </si>
  <si>
    <t>West Brom - Newcastle</t>
  </si>
  <si>
    <t>Manchester City - Watford</t>
  </si>
  <si>
    <t>Brighton - Newcastle</t>
  </si>
  <si>
    <t>Manchester City - West Brom</t>
  </si>
  <si>
    <t>Chelsea - Leicester</t>
  </si>
  <si>
    <t>Bournemouth - Chelsea</t>
  </si>
  <si>
    <t>Stoke - Brighton</t>
  </si>
  <si>
    <t>Brighton - Watford</t>
  </si>
  <si>
    <t>Southampton - Burnley</t>
  </si>
  <si>
    <t>West Ham - Liverpool</t>
  </si>
  <si>
    <t>Stoke - Southampton</t>
  </si>
  <si>
    <t>Crystal Palace - Manchester City</t>
  </si>
  <si>
    <t>Everton - Manchester Utd</t>
  </si>
  <si>
    <t>Manchester Utd - Newcastle</t>
  </si>
  <si>
    <t>Newcastle - Chelsea</t>
  </si>
  <si>
    <t>Chelsea - West Brom</t>
  </si>
  <si>
    <t>Crystal Palace - Swansea</t>
  </si>
  <si>
    <t>Arsenal - Manchester Utd</t>
  </si>
  <si>
    <t>Liverpool - Southampton</t>
  </si>
  <si>
    <t>Manchester Utd - Leicester</t>
  </si>
  <si>
    <t>Manchester Utd - Crystal Palace</t>
  </si>
  <si>
    <t>Swansea - Newcastle</t>
  </si>
  <si>
    <t>Huddersfield - West Brom</t>
  </si>
  <si>
    <t>Southampton - Watford</t>
  </si>
  <si>
    <t>Manchester Utd - Liverpool</t>
  </si>
  <si>
    <t>West Brom - Everton</t>
  </si>
  <si>
    <t>Liverpool - Bournemouth</t>
  </si>
  <si>
    <t>Bournemouth - Huddersfield</t>
  </si>
  <si>
    <t>Huddersfield - Arsenal</t>
  </si>
  <si>
    <t>Manchester Utd - West Ham</t>
  </si>
  <si>
    <t>Chelsea - Swansea</t>
  </si>
  <si>
    <t>Manchester City - Newcastle</t>
  </si>
  <si>
    <t>Crystal Palace - Manchester Utd</t>
  </si>
  <si>
    <t>Everton - Watford</t>
  </si>
  <si>
    <t>Newcastle - Brighton</t>
  </si>
  <si>
    <t>West Ham - West Brom</t>
  </si>
  <si>
    <t>West Brom - Crystal Palace</t>
  </si>
  <si>
    <t>Everton - Swansea</t>
  </si>
  <si>
    <t>Manchester City - Manchester Utd</t>
  </si>
  <si>
    <t>West Ham - Bournemouth</t>
  </si>
  <si>
    <t>Watford - Liverpool</t>
  </si>
  <si>
    <t>Brighton - Huddersfield</t>
  </si>
  <si>
    <t>Liverpool - Burnley</t>
  </si>
  <si>
    <t>Chelsea - Everton</t>
  </si>
  <si>
    <t>Leicester - Burnley</t>
  </si>
  <si>
    <t>West Brom - Brighton</t>
  </si>
  <si>
    <t>West Brom - Huddersfield</t>
  </si>
  <si>
    <t>Manchester City - Bournemouth</t>
  </si>
  <si>
    <t>Burnley - Watford</t>
  </si>
  <si>
    <t>Chelsea - Crystal Palace</t>
  </si>
  <si>
    <t>West Brom - Stoke</t>
  </si>
  <si>
    <t>Brighton - Burnley</t>
  </si>
  <si>
    <t>Tottenham - Arsenal </t>
  </si>
  <si>
    <t>Watford - Manchester Utd</t>
  </si>
  <si>
    <t>Liverpool - Everton</t>
  </si>
  <si>
    <t>Tottenham - Liverpool </t>
  </si>
  <si>
    <t>Swansea - Manchester City</t>
  </si>
  <si>
    <t>Bournemouth - West Ham</t>
  </si>
  <si>
    <t>Stoke - Newcastle</t>
  </si>
  <si>
    <t>Brighton - Chelsea</t>
  </si>
  <si>
    <t>Leicester - West Brom</t>
  </si>
  <si>
    <t>Liverpool - Watford</t>
  </si>
  <si>
    <t>Huddersfield - Tottenham</t>
  </si>
  <si>
    <t>Newcastle - Bournemouth</t>
  </si>
  <si>
    <t>Leicester - Watford</t>
  </si>
  <si>
    <t>Brighton - West Ham</t>
  </si>
  <si>
    <t>Liverpool - Newcastle</t>
  </si>
  <si>
    <t>Crystal Palace - West Ham</t>
  </si>
  <si>
    <t>Burnley - West Ham</t>
  </si>
  <si>
    <t>Watford - Huddersfield</t>
  </si>
  <si>
    <t>Leicester - Huddersfield</t>
  </si>
  <si>
    <t>Watford - Stoke</t>
  </si>
  <si>
    <t>Manchester City - Everton</t>
  </si>
  <si>
    <t>Watford - Manchester City</t>
  </si>
  <si>
    <t>Southampton - Chelsea</t>
  </si>
  <si>
    <t>Newcastle - Everton</t>
  </si>
  <si>
    <t>Liverpool - Swansea</t>
  </si>
  <si>
    <t>Liverpool - Crystal Palace</t>
  </si>
  <si>
    <t>Arsenal - Manchester City</t>
  </si>
  <si>
    <t>Leicester - Newcastle</t>
  </si>
  <si>
    <t>Newcastle - Southampton</t>
  </si>
  <si>
    <t>Manchester Utd - Swansea</t>
  </si>
  <si>
    <t>Burnley - Arsenal</t>
  </si>
  <si>
    <t>West Brom - Watford</t>
  </si>
  <si>
    <t>Everton - Leicester</t>
  </si>
  <si>
    <t>Manchester Utd - Brighton</t>
  </si>
  <si>
    <t>Tottenham - Burnley </t>
  </si>
  <si>
    <t>Huddersfield - Swansea</t>
  </si>
  <si>
    <t>Stoke - Bournemouth</t>
  </si>
  <si>
    <t>Arsenal - Everton</t>
  </si>
  <si>
    <t>West Brom - Chelsea</t>
  </si>
  <si>
    <t>West Ham - Stoke</t>
  </si>
  <si>
    <t>Burnley - Tottenham</t>
  </si>
  <si>
    <t>Huddersfield - West Ham</t>
  </si>
  <si>
    <t>Chelsea - Burnley</t>
  </si>
  <si>
    <t>Burnley - Bournemouth</t>
  </si>
  <si>
    <t>West Brom - Burnley</t>
  </si>
  <si>
    <t>Manchester Utd - Manchester City</t>
  </si>
  <si>
    <t>Everton - West Brom</t>
  </si>
  <si>
    <t>West Brom - Bournemouth</t>
  </si>
  <si>
    <t>Watford - Brighton</t>
  </si>
  <si>
    <t>Southampton - West Brom</t>
  </si>
  <si>
    <t>Manchester City - Leicester</t>
  </si>
  <si>
    <t>West Brom - Tottenham</t>
  </si>
  <si>
    <t>Crystal Palace - Arsenal</t>
  </si>
  <si>
    <t>Burnley - Manchester Utd</t>
  </si>
  <si>
    <t>Tottenham - West Brom </t>
  </si>
  <si>
    <t>Bournemouth - Burnley</t>
  </si>
  <si>
    <t>West Ham - Manchester Utd</t>
  </si>
  <si>
    <t>Watford - Southampton</t>
  </si>
  <si>
    <t>Crystal Palace - Liverpool</t>
  </si>
  <si>
    <t>Burnley - Southampton</t>
  </si>
  <si>
    <t>Liverpool - Brighton</t>
  </si>
  <si>
    <t>Watford - Swansea</t>
  </si>
  <si>
    <t>Manchester Utd - Bournemouth</t>
  </si>
  <si>
    <t>Manchester Utd - Southampton</t>
  </si>
  <si>
    <t>Watford - West Brom</t>
  </si>
  <si>
    <t>Bournemouth - Liverpool</t>
  </si>
  <si>
    <t>Watford - Newcastle</t>
  </si>
  <si>
    <t>Stoke - Manchester City</t>
  </si>
  <si>
    <t>Tottenham - Swansea </t>
  </si>
  <si>
    <t>Southampton - Huddersfield</t>
  </si>
  <si>
    <t>Stoke - Manchester Utd</t>
  </si>
  <si>
    <t>Manchester Utd - Tottenham</t>
  </si>
  <si>
    <t>Huddersfield - Leicester</t>
  </si>
  <si>
    <t>Southampton - Bournemouth</t>
  </si>
  <si>
    <t>Stoke - Tottenham</t>
  </si>
  <si>
    <t>Everton - Chelsea</t>
  </si>
  <si>
    <t>Swansea - Manchester Utd</t>
  </si>
  <si>
    <t>Arsenal - Swansea</t>
  </si>
  <si>
    <t>Newcastle - Liverpool</t>
  </si>
  <si>
    <t>Liverpool - Huddersfield</t>
  </si>
  <si>
    <t>Swansea - Tottenham</t>
  </si>
  <si>
    <t>Crystal Palace - Everton</t>
  </si>
  <si>
    <t>Watford - Arsenal</t>
  </si>
  <si>
    <t>Southampton - Arsenal</t>
  </si>
  <si>
    <t>Stoke - Chelsea</t>
  </si>
  <si>
    <t>Liverpool - West Ham</t>
  </si>
  <si>
    <t>Brighton - Swansea</t>
  </si>
  <si>
    <t>Huddersfield - Chelsea</t>
  </si>
  <si>
    <t>Liverpool - Manchester Utd</t>
  </si>
  <si>
    <t>Manchester Utd - Burnley</t>
  </si>
  <si>
    <t>Newcastle - Tottenham</t>
  </si>
  <si>
    <t>Leicester - Tottenham</t>
  </si>
  <si>
    <t>Arsenal - Southampton</t>
  </si>
  <si>
    <t>Everton - Bournemouth</t>
  </si>
  <si>
    <t>Newcastle - West Ham</t>
  </si>
  <si>
    <t>Burnley - Swansea</t>
  </si>
  <si>
    <t>Tottenham - Chelsea </t>
  </si>
  <si>
    <t>Swansea - Everton</t>
  </si>
  <si>
    <t>Chelsea - Manchester Utd</t>
  </si>
  <si>
    <t>Newcastle - Swansea</t>
  </si>
  <si>
    <t>Manchester City - Southampton</t>
  </si>
  <si>
    <t>Newcastle - Watford</t>
  </si>
  <si>
    <t>Chelsea - Newcastle</t>
  </si>
  <si>
    <t>Watford - Chelsea</t>
  </si>
  <si>
    <t>Swansea - Chelsea</t>
  </si>
  <si>
    <t>Bournemouth - Southampton</t>
  </si>
  <si>
    <t>Stoke - Crystal Palace</t>
  </si>
  <si>
    <t>Watford - Burnley</t>
  </si>
  <si>
    <t>Stoke - Huddersfield</t>
  </si>
  <si>
    <t>Tottenham - Everton </t>
  </si>
  <si>
    <t>Brighton - Stoke</t>
  </si>
  <si>
    <t>West Brom - Swansea</t>
  </si>
  <si>
    <t>Everton - Brighton</t>
  </si>
  <si>
    <t>Newcastle - Crystal Palace</t>
  </si>
  <si>
    <t>Southampton - Everton</t>
  </si>
  <si>
    <t>Brighton - Leicester</t>
  </si>
  <si>
    <t>Stoke - Arsenal</t>
  </si>
  <si>
    <t>Swansea - Huddersfield</t>
  </si>
  <si>
    <t>Southampton - West Ham</t>
  </si>
  <si>
    <t>Bournemouth - West Brom</t>
  </si>
  <si>
    <t>Everton - Huddersfield</t>
  </si>
  <si>
    <t>Chelsea - West Ham</t>
  </si>
  <si>
    <t>Southampton - Leicester</t>
  </si>
  <si>
    <t>Leicester - Bournemouth</t>
  </si>
  <si>
    <t>West Ham - Newcastle</t>
  </si>
  <si>
    <t>Bournemouth - Everton</t>
  </si>
  <si>
    <t>Huddersfield - Everton</t>
  </si>
  <si>
    <t>West Brom - Liverpool</t>
  </si>
  <si>
    <t>Burnley - Crystal Palace</t>
  </si>
  <si>
    <t>Newcastle - Stoke</t>
  </si>
  <si>
    <t>Leicester - Manchester City</t>
  </si>
  <si>
    <t>Leicester - Brighton</t>
  </si>
  <si>
    <t>Tottenham - Watford </t>
  </si>
  <si>
    <t>West Ham - Chelsea</t>
  </si>
  <si>
    <t>Southampton - Crystal Palace</t>
  </si>
  <si>
    <t>Arsenal - Stoke</t>
  </si>
  <si>
    <t>Crystal Palace - Tottenham</t>
  </si>
  <si>
    <t>Manchester City - Tottenham</t>
  </si>
  <si>
    <t>Brighton - Southampton</t>
  </si>
  <si>
    <t>Arsenal - Crystal Palace</t>
  </si>
  <si>
    <t>Southampton - Stoke</t>
  </si>
  <si>
    <t>West Ham - Southampton</t>
  </si>
  <si>
    <t>Huddersfield - Brighton</t>
  </si>
  <si>
    <t>Watford - Bournemouth</t>
  </si>
  <si>
    <t>Stoke - West Brom</t>
  </si>
  <si>
    <t>Manchester City - West Ham</t>
  </si>
  <si>
    <t>Bournemouth - Crystal Palace</t>
  </si>
  <si>
    <t>Crystal Palace - Brighton</t>
  </si>
  <si>
    <t>Liverpool - Manchester City</t>
  </si>
  <si>
    <t>Arsenal - Watford</t>
  </si>
  <si>
    <t>Everton - Southampton</t>
  </si>
  <si>
    <t>Huddersfield - Stoke</t>
  </si>
  <si>
    <t>Tottenham - Brighton </t>
  </si>
  <si>
    <t>Chelsea - Liverpool</t>
  </si>
  <si>
    <t>Newcastle - Arsenal</t>
  </si>
  <si>
    <t>Brighton - Manchester Utd</t>
  </si>
  <si>
    <t>Liverpool - Arsenal</t>
  </si>
  <si>
    <t>West Ham - Swansea</t>
  </si>
  <si>
    <t>Newcastle - Burnley</t>
  </si>
  <si>
    <t>West Brom - Southampton</t>
  </si>
  <si>
    <t>Stoke - Liverpool</t>
  </si>
  <si>
    <t>Everton - Liverpool</t>
  </si>
  <si>
    <t>Chelsea - Southampton</t>
  </si>
  <si>
    <t>Crystal Palace - Watford</t>
  </si>
  <si>
    <t>Swansea - Liverpool</t>
  </si>
  <si>
    <t>Manchester Utd - Arsenal</t>
  </si>
  <si>
    <t>Brighton - Tottenham</t>
  </si>
  <si>
    <t>Manchester City - Chelsea</t>
  </si>
  <si>
    <t>Tottenham - Newcastle </t>
  </si>
  <si>
    <t>Leicester - Swansea</t>
  </si>
  <si>
    <t>Swansea - Bournemouth</t>
  </si>
  <si>
    <t>Crystal Palace - Stoke</t>
  </si>
  <si>
    <t>West Ham - Manchester City</t>
  </si>
  <si>
    <t>Tottenham - Stoke </t>
  </si>
  <si>
    <t>Southampton - Manchester Utd</t>
  </si>
  <si>
    <t>Arsenal - Newcastle</t>
  </si>
  <si>
    <t>Arsenal - West Brom</t>
  </si>
  <si>
    <t>Burnley - Chelsea</t>
  </si>
  <si>
    <t>Chelsea - Arsenal</t>
  </si>
  <si>
    <t>Leicester - Manchester Utd</t>
  </si>
  <si>
    <t>Liverpool - West Brom</t>
  </si>
  <si>
    <t>Brighton - West Brom</t>
  </si>
  <si>
    <t>Tottenham - Huddersfield </t>
  </si>
  <si>
    <t>Brighton - Manchester City</t>
  </si>
  <si>
    <t>Swansea - Stoke</t>
  </si>
  <si>
    <t>Everton - Tottenham</t>
  </si>
  <si>
    <t>Brighton - Everton</t>
  </si>
  <si>
    <t>West Ham - Burnley</t>
  </si>
  <si>
    <t>Arsenal - Chelsea</t>
  </si>
  <si>
    <t>Leicester - Chelsea</t>
  </si>
  <si>
    <t>Tottenham - Crystal Palace </t>
  </si>
  <si>
    <t>Stoke - Watford</t>
  </si>
  <si>
    <t>West Ham - Leicester</t>
  </si>
  <si>
    <t>Leicester - Arsenal</t>
  </si>
  <si>
    <t>West Ham - Everton</t>
  </si>
  <si>
    <t>Burnley - Stoke</t>
  </si>
  <si>
    <t>Arsenal - Brighton</t>
  </si>
  <si>
    <t>Bournemouth - Watford</t>
  </si>
  <si>
    <t>Tottenham - Manchester Utd </t>
  </si>
  <si>
    <t>Everton - West Ham</t>
  </si>
  <si>
    <t>West Brom - West Ham</t>
  </si>
  <si>
    <t>Newcastle - Manchester City</t>
  </si>
  <si>
    <t>West Ham - Huddersfield</t>
  </si>
  <si>
    <t>Chelsea - Manchester City</t>
  </si>
  <si>
    <t>Tottenham - West Ham </t>
  </si>
  <si>
    <t>Bournemouth - Tottenham</t>
  </si>
  <si>
    <t>Arsenal - Tottenham</t>
  </si>
  <si>
    <t>Bournemouth - Arsenal</t>
  </si>
  <si>
    <t>Huddersfield - Southampton</t>
  </si>
  <si>
    <t>Leicester - Stoke</t>
  </si>
  <si>
    <t>Watford - Everton</t>
  </si>
  <si>
    <t>Arsenal - Leicester</t>
  </si>
  <si>
    <t>Swansea - Arsenal</t>
  </si>
  <si>
    <t>Arsenal - Huddersfield</t>
  </si>
  <si>
    <t>Liverpool - Tottenham</t>
  </si>
  <si>
    <t>Everton - Arsenal</t>
  </si>
  <si>
    <t>West Ham - Tottenham</t>
  </si>
  <si>
    <t>Stoke - Burnley</t>
  </si>
  <si>
    <t>Manchester City - Huddersfield</t>
  </si>
  <si>
    <t>Swansea - Crystal Palace</t>
  </si>
  <si>
    <t>Liverpool - Chelsea</t>
  </si>
  <si>
    <t>Huddersfield - Crystal Palace</t>
  </si>
  <si>
    <t>Manchester Utd - Stoke</t>
  </si>
  <si>
    <t>Everton - Burnley</t>
  </si>
  <si>
    <t>Crystal Palace - Huddersfield</t>
  </si>
  <si>
    <t>West Ham - Watford</t>
  </si>
  <si>
    <t>Crystal Palace - Chelsea</t>
  </si>
  <si>
    <t>Swansea - Watford</t>
  </si>
  <si>
    <t>Southampton - Liverpool</t>
  </si>
  <si>
    <t>Manchester City - Arsenal</t>
  </si>
  <si>
    <t>Bournemouth - Stoke</t>
  </si>
  <si>
    <t>West Brom - Manchester Utd</t>
  </si>
  <si>
    <t>Brighton - Arsenal</t>
  </si>
  <si>
    <t>Newcastle - West Brom</t>
  </si>
  <si>
    <t>Everton - Stoke</t>
  </si>
  <si>
    <t>Chelsea - Huddersfield</t>
  </si>
  <si>
    <t>Tottenham - Manchester City </t>
  </si>
  <si>
    <t>LEEDS WOLVES</t>
  </si>
  <si>
    <t xml:space="preserve">  </t>
  </si>
  <si>
    <t>TICKET7</t>
  </si>
  <si>
    <t>TICKET8</t>
  </si>
  <si>
    <t>TICKET9</t>
  </si>
  <si>
    <t>TICKET11</t>
  </si>
  <si>
    <t>TICKET13</t>
  </si>
  <si>
    <t>TICKET14</t>
  </si>
  <si>
    <t>SINGLE CONSIDERATION</t>
  </si>
  <si>
    <t>TICKET15</t>
  </si>
  <si>
    <t>GG/OV/CS</t>
  </si>
  <si>
    <t>NG/UN/CS</t>
  </si>
  <si>
    <t>WESTHAM/ MAN CITY</t>
  </si>
  <si>
    <t>LEICISTER/BRENTFORD</t>
  </si>
  <si>
    <t>MAN UNITED/BRIGHTON</t>
  </si>
  <si>
    <t>BURNE/ASTON VILLA</t>
  </si>
  <si>
    <t>NEWCASTLE/NOTHINHAM</t>
  </si>
  <si>
    <t>FULHAM LIVERPOOL</t>
  </si>
  <si>
    <t>TOTEENHAM /SOUTHAMPTON</t>
  </si>
  <si>
    <t>CRYSTAL PALACE ARESENAL</t>
  </si>
  <si>
    <t>PREDICTORS</t>
  </si>
  <si>
    <t>FH</t>
  </si>
  <si>
    <t>R2/24</t>
  </si>
  <si>
    <t>ESTIMATE OF ODDS</t>
  </si>
  <si>
    <t>FA(R14/2016/R10/2017 OF 2016/2017)</t>
  </si>
  <si>
    <t>EMEKA</t>
  </si>
  <si>
    <t>[</t>
  </si>
  <si>
    <t>TIPPS1</t>
  </si>
  <si>
    <t>TIPS2</t>
  </si>
  <si>
    <t>GGRES</t>
  </si>
  <si>
    <t>AVE</t>
  </si>
  <si>
    <t>WIN1</t>
  </si>
  <si>
    <t>X2</t>
  </si>
  <si>
    <t>TICT1</t>
  </si>
  <si>
    <t>TIK3</t>
  </si>
  <si>
    <t>GG/NG</t>
  </si>
  <si>
    <t>NG/GG</t>
  </si>
  <si>
    <t>ASTON VILLA /EVERTON</t>
  </si>
  <si>
    <t>ARSENAL /LECEISTER</t>
  </si>
  <si>
    <t>BRIGHTEON/ NEW CASTLE</t>
  </si>
  <si>
    <t>MANCITY/BOURN</t>
  </si>
  <si>
    <t>SOUTHAMPTION LEEDS</t>
  </si>
  <si>
    <t>WOLVES/FULHAM</t>
  </si>
  <si>
    <t>BRENTFORD/MAN UNITED</t>
  </si>
  <si>
    <t>NOTINHAMOREST/WESTHAM</t>
  </si>
  <si>
    <t>CHELSEA/TOTENHAM</t>
  </si>
  <si>
    <t>LIVERPOOL/CRYSTAL PALACE</t>
  </si>
  <si>
    <t>1'1</t>
  </si>
  <si>
    <t>1'0</t>
  </si>
  <si>
    <t>2'2</t>
  </si>
  <si>
    <t>4'0</t>
  </si>
  <si>
    <t>0'0</t>
  </si>
  <si>
    <t>2,2</t>
  </si>
  <si>
    <t>4'2</t>
  </si>
  <si>
    <t>2'1</t>
  </si>
  <si>
    <t>ROUND1</t>
  </si>
  <si>
    <t>TOTENHAM /WOLVES</t>
  </si>
  <si>
    <t>CRYSTAL PALACE/ASTON VILLA</t>
  </si>
  <si>
    <t>EVERTON/NOTINHAM</t>
  </si>
  <si>
    <t>FULHAM/BRENTFORD</t>
  </si>
  <si>
    <t>LEICESTER/SOUTHAMPTON</t>
  </si>
  <si>
    <t>BOUNEMOUNT/ARESENAL</t>
  </si>
  <si>
    <t>LEEDS /CHELSEA</t>
  </si>
  <si>
    <t>NEWCASTLE/MANCITY</t>
  </si>
  <si>
    <t>MAN UNITED/LIVERPOOL</t>
  </si>
  <si>
    <t>OUTCCOMES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</si>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</sst>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C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theme="4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43" fontId="0" fillId="0" borderId="2" xfId="1" applyFont="1" applyBorder="1"/>
    <xf numFmtId="0" fontId="0" fillId="0" borderId="3" xfId="0" applyBorder="1"/>
    <xf numFmtId="0" fontId="0" fillId="0" borderId="0" xfId="0" applyBorder="1"/>
    <xf numFmtId="43" fontId="0" fillId="0" borderId="0" xfId="1" quotePrefix="1" applyFont="1"/>
    <xf numFmtId="2" fontId="0" fillId="0" borderId="0" xfId="2" applyNumberFormat="1" applyFont="1"/>
    <xf numFmtId="43" fontId="0" fillId="0" borderId="1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2" borderId="4" xfId="0" applyNumberFormat="1" applyFill="1" applyBorder="1"/>
    <xf numFmtId="43" fontId="0" fillId="3" borderId="0" xfId="1" applyFont="1" applyFill="1"/>
    <xf numFmtId="0" fontId="0" fillId="0" borderId="4" xfId="0" applyBorder="1"/>
    <xf numFmtId="43" fontId="0" fillId="4" borderId="4" xfId="0" applyNumberFormat="1" applyFill="1" applyBorder="1"/>
    <xf numFmtId="2" fontId="0" fillId="0" borderId="4" xfId="2" applyNumberFormat="1" applyFont="1" applyBorder="1"/>
    <xf numFmtId="43" fontId="0" fillId="3" borderId="4" xfId="1" applyFont="1" applyFill="1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43" fontId="0" fillId="0" borderId="4" xfId="1" applyFont="1" applyFill="1" applyBorder="1"/>
    <xf numFmtId="0" fontId="0" fillId="0" borderId="0" xfId="0" applyFill="1" applyBorder="1"/>
    <xf numFmtId="43" fontId="0" fillId="0" borderId="7" xfId="1" applyFont="1" applyFill="1" applyBorder="1"/>
    <xf numFmtId="43" fontId="0" fillId="0" borderId="0" xfId="1" applyFont="1" applyFill="1" applyBorder="1"/>
    <xf numFmtId="43" fontId="0" fillId="0" borderId="0" xfId="1" applyFont="1" applyBorder="1"/>
    <xf numFmtId="0" fontId="0" fillId="0" borderId="0" xfId="0" applyFill="1"/>
    <xf numFmtId="43" fontId="0" fillId="0" borderId="0" xfId="1" applyFont="1" applyFill="1"/>
    <xf numFmtId="0" fontId="0" fillId="2" borderId="4" xfId="0" applyFill="1" applyBorder="1"/>
    <xf numFmtId="43" fontId="0" fillId="4" borderId="4" xfId="1" applyFont="1" applyFill="1" applyBorder="1"/>
    <xf numFmtId="0" fontId="0" fillId="6" borderId="0" xfId="0" applyFill="1" applyBorder="1"/>
    <xf numFmtId="43" fontId="0" fillId="0" borderId="0" xfId="0" applyNumberFormat="1" applyBorder="1"/>
    <xf numFmtId="43" fontId="0" fillId="0" borderId="3" xfId="1" applyFont="1" applyBorder="1"/>
    <xf numFmtId="43" fontId="0" fillId="3" borderId="1" xfId="1" applyFont="1" applyFill="1" applyBorder="1"/>
    <xf numFmtId="43" fontId="0" fillId="3" borderId="2" xfId="1" applyFont="1" applyFill="1" applyBorder="1"/>
    <xf numFmtId="0" fontId="0" fillId="0" borderId="11" xfId="0" applyFill="1" applyBorder="1"/>
    <xf numFmtId="43" fontId="0" fillId="0" borderId="1" xfId="0" applyNumberFormat="1" applyBorder="1"/>
    <xf numFmtId="0" fontId="0" fillId="0" borderId="0" xfId="0" quotePrefix="1"/>
    <xf numFmtId="0" fontId="0" fillId="0" borderId="13" xfId="0" applyBorder="1"/>
    <xf numFmtId="43" fontId="3" fillId="0" borderId="1" xfId="0" applyNumberFormat="1" applyFont="1" applyBorder="1"/>
    <xf numFmtId="43" fontId="1" fillId="0" borderId="0" xfId="1" applyFont="1"/>
    <xf numFmtId="43" fontId="0" fillId="0" borderId="12" xfId="1" applyFont="1" applyBorder="1"/>
    <xf numFmtId="43" fontId="3" fillId="0" borderId="5" xfId="1" applyFont="1" applyBorder="1"/>
    <xf numFmtId="43" fontId="0" fillId="0" borderId="13" xfId="1" applyFont="1" applyBorder="1"/>
    <xf numFmtId="43" fontId="3" fillId="0" borderId="12" xfId="1" applyFont="1" applyBorder="1"/>
    <xf numFmtId="43" fontId="3" fillId="0" borderId="13" xfId="1" applyFont="1" applyBorder="1"/>
    <xf numFmtId="43" fontId="1" fillId="0" borderId="5" xfId="1" applyFont="1" applyBorder="1"/>
    <xf numFmtId="43" fontId="3" fillId="0" borderId="0" xfId="1" applyFont="1" applyBorder="1"/>
    <xf numFmtId="43" fontId="0" fillId="3" borderId="13" xfId="1" applyFont="1" applyFill="1" applyBorder="1"/>
    <xf numFmtId="43" fontId="0" fillId="0" borderId="13" xfId="1" applyFont="1" applyFill="1" applyBorder="1"/>
    <xf numFmtId="43" fontId="0" fillId="7" borderId="4" xfId="1" applyFont="1" applyFill="1" applyBorder="1"/>
    <xf numFmtId="43" fontId="0" fillId="5" borderId="4" xfId="1" applyFont="1" applyFill="1" applyBorder="1"/>
    <xf numFmtId="43" fontId="0" fillId="2" borderId="4" xfId="1" applyFont="1" applyFill="1" applyBorder="1"/>
    <xf numFmtId="43" fontId="0" fillId="0" borderId="0" xfId="0" applyNumberFormat="1" applyFill="1"/>
    <xf numFmtId="43" fontId="0" fillId="4" borderId="12" xfId="1" applyFont="1" applyFill="1" applyBorder="1"/>
    <xf numFmtId="43" fontId="0" fillId="4" borderId="13" xfId="1" applyFont="1" applyFill="1" applyBorder="1"/>
    <xf numFmtId="43" fontId="0" fillId="3" borderId="5" xfId="1" applyFont="1" applyFill="1" applyBorder="1"/>
    <xf numFmtId="0" fontId="0" fillId="3" borderId="0" xfId="0" applyFill="1"/>
    <xf numFmtId="43" fontId="0" fillId="3" borderId="12" xfId="1" applyFont="1" applyFill="1" applyBorder="1"/>
    <xf numFmtId="43" fontId="0" fillId="3" borderId="0" xfId="1" applyFont="1" applyFill="1" applyBorder="1"/>
    <xf numFmtId="43" fontId="3" fillId="0" borderId="0" xfId="0" applyNumberFormat="1" applyFont="1" applyBorder="1"/>
    <xf numFmtId="43" fontId="0" fillId="0" borderId="11" xfId="1" applyFont="1" applyFill="1" applyBorder="1"/>
    <xf numFmtId="43" fontId="0" fillId="0" borderId="6" xfId="1" applyFont="1" applyBorder="1"/>
    <xf numFmtId="43" fontId="0" fillId="0" borderId="6" xfId="1" applyFont="1" applyFill="1" applyBorder="1"/>
    <xf numFmtId="43" fontId="0" fillId="0" borderId="0" xfId="0" applyNumberFormat="1" applyFill="1" applyBorder="1"/>
    <xf numFmtId="164" fontId="0" fillId="0" borderId="0" xfId="1" applyNumberFormat="1" applyFont="1"/>
    <xf numFmtId="0" fontId="0" fillId="6" borderId="0" xfId="0" applyFill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43" fontId="0" fillId="0" borderId="8" xfId="1" applyFont="1" applyBorder="1"/>
    <xf numFmtId="43" fontId="0" fillId="0" borderId="8" xfId="1" applyFont="1" applyFill="1" applyBorder="1"/>
    <xf numFmtId="43" fontId="0" fillId="0" borderId="11" xfId="1" applyFont="1" applyBorder="1"/>
    <xf numFmtId="43" fontId="0" fillId="0" borderId="14" xfId="1" applyFont="1" applyBorder="1"/>
    <xf numFmtId="43" fontId="0" fillId="3" borderId="3" xfId="1" applyFont="1" applyFill="1" applyBorder="1"/>
    <xf numFmtId="43" fontId="0" fillId="3" borderId="4" xfId="0" applyNumberFormat="1" applyFill="1" applyBorder="1"/>
    <xf numFmtId="43" fontId="0" fillId="8" borderId="4" xfId="1" applyFont="1" applyFill="1" applyBorder="1"/>
    <xf numFmtId="43" fontId="0" fillId="3" borderId="0" xfId="0" applyNumberFormat="1" applyFill="1" applyBorder="1"/>
    <xf numFmtId="164" fontId="0" fillId="0" borderId="3" xfId="1" applyNumberFormat="1" applyFont="1" applyBorder="1"/>
    <xf numFmtId="43" fontId="0" fillId="0" borderId="5" xfId="1" applyFont="1" applyFill="1" applyBorder="1"/>
    <xf numFmtId="43" fontId="0" fillId="9" borderId="4" xfId="1" applyFont="1" applyFill="1" applyBorder="1"/>
    <xf numFmtId="43" fontId="0" fillId="4" borderId="5" xfId="1" applyFont="1" applyFill="1" applyBorder="1"/>
    <xf numFmtId="43" fontId="2" fillId="4" borderId="5" xfId="1" applyFont="1" applyFill="1" applyBorder="1"/>
    <xf numFmtId="43" fontId="2" fillId="4" borderId="4" xfId="1" applyFont="1" applyFill="1" applyBorder="1"/>
    <xf numFmtId="43" fontId="2" fillId="4" borderId="12" xfId="1" applyFont="1" applyFill="1" applyBorder="1"/>
    <xf numFmtId="43" fontId="0" fillId="9" borderId="12" xfId="1" applyFont="1" applyFill="1" applyBorder="1"/>
    <xf numFmtId="43" fontId="0" fillId="9" borderId="5" xfId="1" applyFont="1" applyFill="1" applyBorder="1"/>
    <xf numFmtId="43" fontId="0" fillId="9" borderId="13" xfId="1" applyFont="1" applyFill="1" applyBorder="1"/>
    <xf numFmtId="0" fontId="4" fillId="0" borderId="0" xfId="0" applyFont="1"/>
    <xf numFmtId="1" fontId="4" fillId="0" borderId="0" xfId="0" applyNumberFormat="1" applyFont="1"/>
    <xf numFmtId="0" fontId="4" fillId="0" borderId="0" xfId="0" applyFont="1" applyBorder="1"/>
    <xf numFmtId="0" fontId="4" fillId="3" borderId="0" xfId="0" applyFont="1" applyFill="1"/>
    <xf numFmtId="0" fontId="4" fillId="10" borderId="0" xfId="0" applyFont="1" applyFill="1" applyBorder="1"/>
    <xf numFmtId="0" fontId="4" fillId="10" borderId="0" xfId="0" applyFont="1" applyFill="1"/>
    <xf numFmtId="0" fontId="5" fillId="0" borderId="2" xfId="0" applyFont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18" xfId="0" applyFont="1" applyBorder="1"/>
    <xf numFmtId="43" fontId="0" fillId="0" borderId="15" xfId="0" applyNumberFormat="1" applyFont="1" applyBorder="1"/>
    <xf numFmtId="0" fontId="0" fillId="11" borderId="18" xfId="0" applyFont="1" applyFill="1" applyBorder="1"/>
    <xf numFmtId="43" fontId="0" fillId="11" borderId="15" xfId="0" applyNumberFormat="1" applyFont="1" applyFill="1" applyBorder="1"/>
    <xf numFmtId="0" fontId="0" fillId="0" borderId="15" xfId="0" applyFont="1" applyBorder="1" applyAlignment="1">
      <alignment horizontal="right"/>
    </xf>
    <xf numFmtId="0" fontId="0" fillId="11" borderId="1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9" xfId="0" applyFont="1" applyBorder="1" applyAlignment="1">
      <alignment horizontal="right"/>
    </xf>
    <xf numFmtId="0" fontId="0" fillId="11" borderId="19" xfId="0" applyFon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43" fontId="0" fillId="0" borderId="17" xfId="0" applyNumberFormat="1" applyFont="1" applyBorder="1"/>
    <xf numFmtId="43" fontId="0" fillId="0" borderId="16" xfId="0" applyNumberFormat="1" applyFont="1" applyBorder="1"/>
    <xf numFmtId="43" fontId="0" fillId="11" borderId="18" xfId="0" applyNumberFormat="1" applyFont="1" applyFill="1" applyBorder="1"/>
    <xf numFmtId="43" fontId="0" fillId="0" borderId="18" xfId="0" applyNumberFormat="1" applyFont="1" applyBorder="1"/>
    <xf numFmtId="43" fontId="0" fillId="0" borderId="6" xfId="1" quotePrefix="1" applyFont="1" applyBorder="1"/>
    <xf numFmtId="43" fontId="0" fillId="0" borderId="5" xfId="1" applyFont="1" applyBorder="1" applyAlignment="1">
      <alignment horizontal="right"/>
    </xf>
    <xf numFmtId="43" fontId="0" fillId="0" borderId="12" xfId="0" applyNumberFormat="1" applyFont="1" applyBorder="1" applyAlignment="1">
      <alignment horizontal="right"/>
    </xf>
    <xf numFmtId="43" fontId="0" fillId="11" borderId="5" xfId="0" applyNumberFormat="1" applyFont="1" applyFill="1" applyBorder="1" applyAlignment="1">
      <alignment horizontal="right"/>
    </xf>
    <xf numFmtId="43" fontId="0" fillId="0" borderId="5" xfId="0" applyNumberFormat="1" applyFont="1" applyBorder="1" applyAlignment="1">
      <alignment horizontal="right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11" borderId="15" xfId="0" applyFont="1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4" xfId="0" applyNumberFormat="1" applyFill="1" applyBorder="1"/>
    <xf numFmtId="43" fontId="0" fillId="0" borderId="2" xfId="0" applyNumberFormat="1" applyFill="1" applyBorder="1"/>
    <xf numFmtId="43" fontId="0" fillId="2" borderId="2" xfId="0" applyNumberFormat="1" applyFill="1" applyBorder="1"/>
    <xf numFmtId="43" fontId="0" fillId="2" borderId="0" xfId="1" applyFont="1" applyFill="1"/>
    <xf numFmtId="0" fontId="0" fillId="0" borderId="14" xfId="0" applyBorder="1"/>
    <xf numFmtId="43" fontId="0" fillId="2" borderId="3" xfId="0" applyNumberFormat="1" applyFill="1" applyBorder="1"/>
    <xf numFmtId="43" fontId="0" fillId="0" borderId="2" xfId="0" applyNumberFormat="1" applyFill="1" applyBorder="1" applyAlignment="1">
      <alignment horizontal="center"/>
    </xf>
    <xf numFmtId="43" fontId="0" fillId="0" borderId="1" xfId="0" applyNumberFormat="1" applyFill="1" applyBorder="1"/>
    <xf numFmtId="164" fontId="0" fillId="0" borderId="4" xfId="1" applyNumberFormat="1" applyFont="1" applyBorder="1"/>
    <xf numFmtId="164" fontId="0" fillId="0" borderId="13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43" fontId="0" fillId="13" borderId="4" xfId="0" applyNumberFormat="1" applyFill="1" applyBorder="1"/>
    <xf numFmtId="43" fontId="0" fillId="14" borderId="4" xfId="0" applyNumberFormat="1" applyFill="1" applyBorder="1"/>
    <xf numFmtId="43" fontId="0" fillId="14" borderId="4" xfId="0" applyNumberFormat="1" applyFont="1" applyFill="1" applyBorder="1"/>
    <xf numFmtId="43" fontId="0" fillId="14" borderId="3" xfId="0" applyNumberFormat="1" applyFill="1" applyBorder="1" applyAlignment="1">
      <alignment horizontal="center"/>
    </xf>
    <xf numFmtId="43" fontId="0" fillId="14" borderId="0" xfId="0" applyNumberFormat="1" applyFill="1" applyBorder="1"/>
    <xf numFmtId="0" fontId="0" fillId="12" borderId="4" xfId="0" applyFill="1" applyBorder="1"/>
    <xf numFmtId="0" fontId="0" fillId="3" borderId="4" xfId="0" applyFill="1" applyBorder="1"/>
    <xf numFmtId="0" fontId="0" fillId="16" borderId="4" xfId="0" applyFill="1" applyBorder="1"/>
    <xf numFmtId="43" fontId="0" fillId="12" borderId="4" xfId="1" applyFont="1" applyFill="1" applyBorder="1"/>
    <xf numFmtId="43" fontId="0" fillId="12" borderId="1" xfId="1" applyFont="1" applyFill="1" applyBorder="1"/>
    <xf numFmtId="43" fontId="0" fillId="0" borderId="5" xfId="0" applyNumberFormat="1" applyBorder="1" applyAlignment="1">
      <alignment horizontal="right"/>
    </xf>
    <xf numFmtId="2" fontId="0" fillId="0" borderId="19" xfId="1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NumberFormat="1" applyFill="1"/>
    <xf numFmtId="2" fontId="0" fillId="0" borderId="21" xfId="0" applyNumberFormat="1" applyFont="1" applyBorder="1" applyAlignment="1">
      <alignment horizontal="right"/>
    </xf>
    <xf numFmtId="2" fontId="0" fillId="0" borderId="22" xfId="1" applyNumberFormat="1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2" fontId="0" fillId="0" borderId="23" xfId="0" applyNumberFormat="1" applyFont="1" applyBorder="1" applyAlignment="1">
      <alignment horizontal="right"/>
    </xf>
    <xf numFmtId="2" fontId="0" fillId="0" borderId="24" xfId="0" applyNumberFormat="1" applyFont="1" applyBorder="1" applyAlignment="1">
      <alignment horizontal="right"/>
    </xf>
    <xf numFmtId="2" fontId="0" fillId="0" borderId="25" xfId="1" applyNumberFormat="1" applyFont="1" applyBorder="1" applyAlignment="1">
      <alignment horizontal="right"/>
    </xf>
    <xf numFmtId="43" fontId="0" fillId="17" borderId="13" xfId="0" applyNumberFormat="1" applyFont="1" applyFill="1" applyBorder="1"/>
    <xf numFmtId="43" fontId="0" fillId="17" borderId="20" xfId="0" applyNumberFormat="1" applyFont="1" applyFill="1" applyBorder="1"/>
    <xf numFmtId="43" fontId="1" fillId="12" borderId="3" xfId="1" applyFont="1" applyFill="1" applyBorder="1"/>
    <xf numFmtId="43" fontId="0" fillId="8" borderId="12" xfId="1" applyFont="1" applyFill="1" applyBorder="1"/>
    <xf numFmtId="43" fontId="0" fillId="12" borderId="9" xfId="0" applyNumberFormat="1" applyFont="1" applyFill="1" applyBorder="1"/>
    <xf numFmtId="43" fontId="0" fillId="15" borderId="12" xfId="1" applyFont="1" applyFill="1" applyBorder="1"/>
    <xf numFmtId="43" fontId="0" fillId="15" borderId="4" xfId="1" applyFont="1" applyFill="1" applyBorder="1"/>
    <xf numFmtId="43" fontId="2" fillId="15" borderId="4" xfId="1" applyFont="1" applyFill="1" applyBorder="1"/>
    <xf numFmtId="43" fontId="0" fillId="15" borderId="5" xfId="1" applyFont="1" applyFill="1" applyBorder="1"/>
    <xf numFmtId="43" fontId="0" fillId="15" borderId="0" xfId="1" applyFont="1" applyFill="1" applyBorder="1"/>
    <xf numFmtId="0" fontId="0" fillId="15" borderId="13" xfId="0" applyFill="1" applyBorder="1"/>
    <xf numFmtId="0" fontId="0" fillId="15" borderId="5" xfId="0" applyFill="1" applyBorder="1"/>
    <xf numFmtId="0" fontId="0" fillId="15" borderId="12" xfId="0" applyFill="1" applyBorder="1"/>
    <xf numFmtId="43" fontId="0" fillId="3" borderId="4" xfId="0" applyNumberFormat="1" applyFont="1" applyFill="1" applyBorder="1"/>
    <xf numFmtId="43" fontId="0" fillId="0" borderId="12" xfId="0" applyNumberFormat="1" applyBorder="1"/>
    <xf numFmtId="43" fontId="0" fillId="0" borderId="0" xfId="0" applyNumberFormat="1" applyFont="1" applyFill="1" applyBorder="1"/>
    <xf numFmtId="43" fontId="0" fillId="8" borderId="11" xfId="1" applyFont="1" applyFill="1" applyBorder="1"/>
    <xf numFmtId="43" fontId="6" fillId="7" borderId="1" xfId="0" applyNumberFormat="1" applyFont="1" applyFill="1" applyBorder="1"/>
    <xf numFmtId="43" fontId="6" fillId="7" borderId="2" xfId="0" applyNumberFormat="1" applyFont="1" applyFill="1" applyBorder="1"/>
    <xf numFmtId="43" fontId="1" fillId="3" borderId="4" xfId="1" applyFont="1" applyFill="1" applyBorder="1"/>
    <xf numFmtId="43" fontId="1" fillId="7" borderId="12" xfId="1" applyFont="1" applyFill="1" applyBorder="1"/>
    <xf numFmtId="43" fontId="1" fillId="7" borderId="5" xfId="1" applyFont="1" applyFill="1" applyBorder="1"/>
    <xf numFmtId="43" fontId="1" fillId="7" borderId="4" xfId="0" applyNumberFormat="1" applyFont="1" applyFill="1" applyBorder="1"/>
    <xf numFmtId="43" fontId="1" fillId="7" borderId="5" xfId="0" applyNumberFormat="1" applyFont="1" applyFill="1" applyBorder="1"/>
    <xf numFmtId="43" fontId="1" fillId="7" borderId="13" xfId="0" applyNumberFormat="1" applyFont="1" applyFill="1" applyBorder="1"/>
    <xf numFmtId="43" fontId="1" fillId="7" borderId="4" xfId="1" applyFont="1" applyFill="1" applyBorder="1"/>
    <xf numFmtId="43" fontId="1" fillId="3" borderId="5" xfId="0" applyNumberFormat="1" applyFont="1" applyFill="1" applyBorder="1"/>
    <xf numFmtId="2" fontId="0" fillId="0" borderId="0" xfId="0" applyNumberFormat="1"/>
    <xf numFmtId="43" fontId="0" fillId="0" borderId="0" xfId="0" applyNumberFormat="1" applyAlignment="1">
      <alignment horizontal="center"/>
    </xf>
    <xf numFmtId="43" fontId="1" fillId="3" borderId="4" xfId="0" applyNumberFormat="1" applyFont="1" applyFill="1" applyBorder="1"/>
    <xf numFmtId="43" fontId="0" fillId="12" borderId="1" xfId="0" applyNumberFormat="1" applyFont="1" applyFill="1" applyBorder="1"/>
    <xf numFmtId="43" fontId="0" fillId="12" borderId="1" xfId="0" applyNumberFormat="1" applyFill="1" applyBorder="1"/>
    <xf numFmtId="43" fontId="0" fillId="12" borderId="11" xfId="1" applyFont="1" applyFill="1" applyBorder="1"/>
    <xf numFmtId="43" fontId="0" fillId="12" borderId="6" xfId="1" applyFont="1" applyFill="1" applyBorder="1"/>
    <xf numFmtId="43" fontId="1" fillId="12" borderId="6" xfId="1" applyFont="1" applyFill="1" applyBorder="1"/>
    <xf numFmtId="43" fontId="0" fillId="15" borderId="3" xfId="1" applyFont="1" applyFill="1" applyBorder="1"/>
    <xf numFmtId="0" fontId="0" fillId="15" borderId="0" xfId="0" applyFill="1" applyBorder="1" applyAlignment="1">
      <alignment horizontal="center"/>
    </xf>
    <xf numFmtId="43" fontId="2" fillId="15" borderId="10" xfId="1" applyFont="1" applyFill="1" applyBorder="1"/>
    <xf numFmtId="43" fontId="1" fillId="0" borderId="0" xfId="1" applyFont="1" applyFill="1" applyBorder="1"/>
    <xf numFmtId="20" fontId="0" fillId="0" borderId="0" xfId="0" applyNumberFormat="1" applyBorder="1"/>
    <xf numFmtId="2" fontId="0" fillId="0" borderId="6" xfId="1" applyNumberFormat="1" applyFont="1" applyBorder="1" applyAlignment="1">
      <alignment horizontal="right"/>
    </xf>
    <xf numFmtId="43" fontId="0" fillId="3" borderId="8" xfId="1" applyFont="1" applyFill="1" applyBorder="1"/>
    <xf numFmtId="43" fontId="0" fillId="3" borderId="14" xfId="1" applyFont="1" applyFill="1" applyBorder="1"/>
    <xf numFmtId="43" fontId="0" fillId="3" borderId="9" xfId="1" applyFont="1" applyFill="1" applyBorder="1"/>
    <xf numFmtId="43" fontId="0" fillId="3" borderId="10" xfId="1" applyFont="1" applyFill="1" applyBorder="1"/>
    <xf numFmtId="43" fontId="0" fillId="3" borderId="20" xfId="1" applyFont="1" applyFill="1" applyBorder="1"/>
    <xf numFmtId="43" fontId="0" fillId="4" borderId="3" xfId="1" applyFont="1" applyFill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6" xfId="1" applyNumberFormat="1" applyFont="1" applyBorder="1" applyAlignment="1">
      <alignment horizontal="right"/>
    </xf>
    <xf numFmtId="2" fontId="0" fillId="0" borderId="15" xfId="1" applyNumberFormat="1" applyFont="1" applyBorder="1" applyAlignment="1">
      <alignment horizontal="right"/>
    </xf>
    <xf numFmtId="0" fontId="0" fillId="0" borderId="8" xfId="0" applyBorder="1"/>
    <xf numFmtId="43" fontId="0" fillId="0" borderId="14" xfId="1" applyFont="1" applyFill="1" applyBorder="1"/>
    <xf numFmtId="2" fontId="0" fillId="0" borderId="26" xfId="1" applyNumberFormat="1" applyFont="1" applyBorder="1" applyAlignment="1">
      <alignment horizontal="right"/>
    </xf>
    <xf numFmtId="43" fontId="0" fillId="3" borderId="7" xfId="1" applyFont="1" applyFill="1" applyBorder="1"/>
    <xf numFmtId="43" fontId="0" fillId="8" borderId="3" xfId="1" applyFont="1" applyFill="1" applyBorder="1"/>
    <xf numFmtId="43" fontId="0" fillId="8" borderId="20" xfId="1" applyFont="1" applyFill="1" applyBorder="1"/>
    <xf numFmtId="43" fontId="0" fillId="4" borderId="20" xfId="1" applyFont="1" applyFill="1" applyBorder="1"/>
    <xf numFmtId="43" fontId="0" fillId="8" borderId="13" xfId="1" applyFont="1" applyFill="1" applyBorder="1"/>
    <xf numFmtId="43" fontId="0" fillId="8" borderId="1" xfId="1" applyFont="1" applyFill="1" applyBorder="1"/>
    <xf numFmtId="43" fontId="0" fillId="8" borderId="9" xfId="1" applyFont="1" applyFill="1" applyBorder="1"/>
    <xf numFmtId="2" fontId="0" fillId="0" borderId="12" xfId="0" applyNumberFormat="1" applyFont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2" fontId="0" fillId="0" borderId="13" xfId="0" applyNumberFormat="1" applyFont="1" applyBorder="1" applyAlignment="1">
      <alignment horizontal="right"/>
    </xf>
    <xf numFmtId="43" fontId="0" fillId="0" borderId="11" xfId="1" quotePrefix="1" applyFont="1" applyBorder="1"/>
    <xf numFmtId="43" fontId="0" fillId="0" borderId="9" xfId="1" quotePrefix="1" applyFont="1" applyBorder="1"/>
    <xf numFmtId="43" fontId="0" fillId="0" borderId="10" xfId="1" applyFont="1" applyBorder="1"/>
    <xf numFmtId="2" fontId="0" fillId="0" borderId="27" xfId="0" applyNumberFormat="1" applyFont="1" applyBorder="1" applyAlignment="1">
      <alignment horizontal="right"/>
    </xf>
    <xf numFmtId="2" fontId="0" fillId="0" borderId="28" xfId="1" applyNumberFormat="1" applyFont="1" applyBorder="1" applyAlignment="1">
      <alignment horizontal="right"/>
    </xf>
    <xf numFmtId="43" fontId="0" fillId="0" borderId="11" xfId="0" applyNumberFormat="1" applyBorder="1"/>
    <xf numFmtId="43" fontId="0" fillId="0" borderId="8" xfId="0" applyNumberFormat="1" applyBorder="1"/>
    <xf numFmtId="43" fontId="0" fillId="0" borderId="6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20" xfId="1" applyFont="1" applyBorder="1"/>
    <xf numFmtId="43" fontId="0" fillId="0" borderId="8" xfId="1" quotePrefix="1" applyFont="1" applyFill="1" applyBorder="1"/>
    <xf numFmtId="43" fontId="0" fillId="0" borderId="9" xfId="1" applyFont="1" applyFill="1" applyBorder="1"/>
    <xf numFmtId="43" fontId="0" fillId="0" borderId="10" xfId="1" applyFont="1" applyFill="1" applyBorder="1"/>
    <xf numFmtId="43" fontId="0" fillId="0" borderId="12" xfId="1" applyFont="1" applyFill="1" applyBorder="1"/>
    <xf numFmtId="43" fontId="0" fillId="0" borderId="6" xfId="0" applyNumberFormat="1" applyFill="1" applyBorder="1"/>
    <xf numFmtId="43" fontId="0" fillId="4" borderId="0" xfId="1" applyFont="1" applyFill="1" applyBorder="1"/>
    <xf numFmtId="43" fontId="0" fillId="12" borderId="1" xfId="1" applyFont="1" applyFill="1" applyBorder="1" applyAlignment="1">
      <alignment horizontal="center"/>
    </xf>
    <xf numFmtId="43" fontId="0" fillId="12" borderId="2" xfId="1" applyFont="1" applyFill="1" applyBorder="1" applyAlignment="1">
      <alignment horizontal="center"/>
    </xf>
    <xf numFmtId="43" fontId="0" fillId="12" borderId="3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4" borderId="9" xfId="1" applyFont="1" applyFill="1" applyBorder="1"/>
    <xf numFmtId="0" fontId="0" fillId="4" borderId="0" xfId="0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9"/>
  <sheetViews>
    <sheetView workbookViewId="0">
      <selection activeCell="D26" sqref="D26"/>
    </sheetView>
  </sheetViews>
  <sheetFormatPr defaultRowHeight="15" x14ac:dyDescent="0.25"/>
  <cols>
    <col min="2" max="2" width="11.7109375" bestFit="1" customWidth="1"/>
    <col min="3" max="3" width="39.5703125" bestFit="1" customWidth="1"/>
    <col min="4" max="4" width="15.140625" bestFit="1" customWidth="1"/>
    <col min="5" max="5" width="14.28515625" style="1" bestFit="1" customWidth="1"/>
    <col min="6" max="6" width="14.28515625" customWidth="1"/>
    <col min="7" max="8" width="15.28515625" customWidth="1"/>
    <col min="9" max="9" width="12.140625" bestFit="1" customWidth="1"/>
    <col min="10" max="10" width="21.140625" customWidth="1"/>
    <col min="11" max="11" width="32.42578125" bestFit="1" customWidth="1"/>
    <col min="12" max="12" width="15.140625" bestFit="1" customWidth="1"/>
    <col min="13" max="14" width="12" bestFit="1" customWidth="1"/>
    <col min="15" max="15" width="7.7109375" customWidth="1"/>
    <col min="16" max="16" width="19.42578125" bestFit="1" customWidth="1"/>
  </cols>
  <sheetData>
    <row r="1" spans="2:9" ht="15.75" thickBot="1" x14ac:dyDescent="0.3">
      <c r="C1" s="3" t="s">
        <v>0</v>
      </c>
      <c r="D1" s="4"/>
      <c r="E1" s="5" t="s">
        <v>1</v>
      </c>
      <c r="F1" s="4"/>
      <c r="G1" s="4" t="s">
        <v>2</v>
      </c>
      <c r="H1" s="15" t="s">
        <v>27</v>
      </c>
    </row>
    <row r="2" spans="2:9" x14ac:dyDescent="0.25">
      <c r="B2" t="s">
        <v>3</v>
      </c>
      <c r="C2" t="s">
        <v>28</v>
      </c>
      <c r="D2" s="8" t="s">
        <v>4</v>
      </c>
      <c r="E2" s="1" t="s">
        <v>5</v>
      </c>
      <c r="F2" s="9">
        <v>1.83</v>
      </c>
      <c r="G2" s="12">
        <f>F2/F12</f>
        <v>8.7938491110043246E-2</v>
      </c>
      <c r="H2" s="1">
        <f>F2</f>
        <v>1.83</v>
      </c>
      <c r="I2" s="12">
        <f>H2/H12</f>
        <v>1.6010498687664042E-2</v>
      </c>
    </row>
    <row r="3" spans="2:9" x14ac:dyDescent="0.25">
      <c r="B3" t="s">
        <v>6</v>
      </c>
      <c r="C3" t="s">
        <v>29</v>
      </c>
      <c r="D3" s="8" t="s">
        <v>4</v>
      </c>
      <c r="E3" s="1" t="s">
        <v>11</v>
      </c>
      <c r="F3" s="9">
        <v>2.2000000000000002</v>
      </c>
      <c r="G3" s="12">
        <f>F3/F12</f>
        <v>0.10571840461316674</v>
      </c>
      <c r="H3" s="1">
        <f t="shared" ref="H3:H11" si="0">H2+F3</f>
        <v>4.03</v>
      </c>
      <c r="I3" s="12">
        <f>H3/H12</f>
        <v>3.5258092738407701E-2</v>
      </c>
    </row>
    <row r="4" spans="2:9" x14ac:dyDescent="0.25">
      <c r="B4" t="s">
        <v>7</v>
      </c>
      <c r="C4" t="s">
        <v>30</v>
      </c>
      <c r="D4" s="8" t="s">
        <v>4</v>
      </c>
      <c r="E4" s="1" t="s">
        <v>23</v>
      </c>
      <c r="F4" s="9">
        <v>2.09</v>
      </c>
      <c r="G4" s="12">
        <f>F4/F12</f>
        <v>0.10043248438250839</v>
      </c>
      <c r="H4" s="1">
        <f t="shared" si="0"/>
        <v>6.12</v>
      </c>
      <c r="I4" s="12">
        <f>H4/H12</f>
        <v>5.3543307086614166E-2</v>
      </c>
    </row>
    <row r="5" spans="2:9" x14ac:dyDescent="0.25">
      <c r="B5" t="s">
        <v>8</v>
      </c>
      <c r="C5" t="s">
        <v>31</v>
      </c>
      <c r="D5" s="8" t="s">
        <v>4</v>
      </c>
      <c r="E5" s="1" t="s">
        <v>24</v>
      </c>
      <c r="F5" s="9">
        <v>1.35</v>
      </c>
      <c r="G5" s="12">
        <f>F5/F12</f>
        <v>6.4872657376261411E-2</v>
      </c>
      <c r="H5" s="1">
        <f t="shared" si="0"/>
        <v>7.4700000000000006</v>
      </c>
      <c r="I5" s="12">
        <f>H5/H12</f>
        <v>6.5354330708661423E-2</v>
      </c>
    </row>
    <row r="6" spans="2:9" x14ac:dyDescent="0.25">
      <c r="B6" t="s">
        <v>9</v>
      </c>
      <c r="C6" t="s">
        <v>32</v>
      </c>
      <c r="D6" s="8" t="s">
        <v>4</v>
      </c>
      <c r="E6" s="1" t="s">
        <v>25</v>
      </c>
      <c r="F6" s="9">
        <v>3.4</v>
      </c>
      <c r="G6" s="12">
        <f>F6/F12</f>
        <v>0.16338298894762132</v>
      </c>
      <c r="H6" s="1">
        <f t="shared" si="0"/>
        <v>10.870000000000001</v>
      </c>
      <c r="I6" s="12">
        <f>H6/H12</f>
        <v>9.510061242344707E-2</v>
      </c>
    </row>
    <row r="7" spans="2:9" x14ac:dyDescent="0.25">
      <c r="B7" t="s">
        <v>10</v>
      </c>
      <c r="C7" t="s">
        <v>28</v>
      </c>
      <c r="D7" s="8" t="s">
        <v>4</v>
      </c>
      <c r="E7" s="1" t="s">
        <v>11</v>
      </c>
      <c r="F7" s="9">
        <v>1.99</v>
      </c>
      <c r="G7" s="12">
        <f>F7/F12</f>
        <v>9.5627102354637186E-2</v>
      </c>
      <c r="H7" s="1">
        <f t="shared" si="0"/>
        <v>12.860000000000001</v>
      </c>
      <c r="I7" s="12">
        <f>H7/H12</f>
        <v>0.11251093613298338</v>
      </c>
    </row>
    <row r="8" spans="2:9" x14ac:dyDescent="0.25">
      <c r="B8" t="s">
        <v>12</v>
      </c>
      <c r="C8" t="s">
        <v>29</v>
      </c>
      <c r="D8" s="8" t="s">
        <v>4</v>
      </c>
      <c r="E8" s="1" t="s">
        <v>5</v>
      </c>
      <c r="F8" s="9">
        <v>1.68</v>
      </c>
      <c r="G8" s="12">
        <f>F8/F12</f>
        <v>8.0730418068236415E-2</v>
      </c>
      <c r="H8" s="1">
        <f t="shared" si="0"/>
        <v>14.540000000000001</v>
      </c>
      <c r="I8" s="12">
        <f>H8/H12</f>
        <v>0.12720909886264217</v>
      </c>
    </row>
    <row r="9" spans="2:9" x14ac:dyDescent="0.25">
      <c r="B9" t="s">
        <v>14</v>
      </c>
      <c r="C9" t="s">
        <v>30</v>
      </c>
      <c r="D9" s="8" t="s">
        <v>4</v>
      </c>
      <c r="E9" s="1" t="s">
        <v>24</v>
      </c>
      <c r="F9" s="9">
        <v>1.74</v>
      </c>
      <c r="G9" s="12">
        <f>F9/F12</f>
        <v>8.3613647284959139E-2</v>
      </c>
      <c r="H9" s="1">
        <f t="shared" si="0"/>
        <v>16.28</v>
      </c>
      <c r="I9" s="12">
        <f>H9/H12</f>
        <v>0.14243219597550305</v>
      </c>
    </row>
    <row r="10" spans="2:9" x14ac:dyDescent="0.25">
      <c r="B10" t="s">
        <v>15</v>
      </c>
      <c r="C10" t="s">
        <v>31</v>
      </c>
      <c r="D10" s="8" t="s">
        <v>4</v>
      </c>
      <c r="E10" s="1" t="s">
        <v>23</v>
      </c>
      <c r="F10" s="9">
        <v>3.21</v>
      </c>
      <c r="G10" s="12">
        <f>F10/F12</f>
        <v>0.15425276309466601</v>
      </c>
      <c r="H10" s="1">
        <f t="shared" si="0"/>
        <v>19.490000000000002</v>
      </c>
      <c r="I10" s="12">
        <f>H10/H12</f>
        <v>0.17051618547681541</v>
      </c>
    </row>
    <row r="11" spans="2:9" ht="15.75" thickBot="1" x14ac:dyDescent="0.3">
      <c r="B11" t="s">
        <v>16</v>
      </c>
      <c r="C11" t="s">
        <v>32</v>
      </c>
      <c r="D11" s="8" t="s">
        <v>4</v>
      </c>
      <c r="E11" s="1" t="s">
        <v>26</v>
      </c>
      <c r="F11" s="9">
        <v>1.32</v>
      </c>
      <c r="G11" s="12">
        <f>F11/F12</f>
        <v>6.3431042767900042E-2</v>
      </c>
      <c r="H11" s="1">
        <f t="shared" si="0"/>
        <v>20.810000000000002</v>
      </c>
      <c r="I11" s="12">
        <f>H11/H12</f>
        <v>0.1820647419072616</v>
      </c>
    </row>
    <row r="12" spans="2:9" ht="15.75" thickBot="1" x14ac:dyDescent="0.3">
      <c r="D12" s="8"/>
      <c r="F12" s="17">
        <f>SUM(F2:F11)</f>
        <v>20.810000000000002</v>
      </c>
      <c r="G12" s="10">
        <f>SUM(G2:G11)</f>
        <v>0.99999999999999989</v>
      </c>
      <c r="H12" s="10">
        <f>SUM(H2:H11)</f>
        <v>114.30000000000001</v>
      </c>
      <c r="I12" s="10">
        <f>SUM(I2:I11)</f>
        <v>1</v>
      </c>
    </row>
    <row r="13" spans="2:9" ht="15.75" thickBot="1" x14ac:dyDescent="0.3">
      <c r="D13" s="38"/>
      <c r="G13" s="39" t="s">
        <v>33</v>
      </c>
      <c r="H13" s="40">
        <v>12.48</v>
      </c>
      <c r="I13" s="39" t="s">
        <v>34</v>
      </c>
    </row>
    <row r="14" spans="2:9" ht="15.75" thickBot="1" x14ac:dyDescent="0.3">
      <c r="E14"/>
      <c r="F14" s="1"/>
    </row>
    <row r="15" spans="2:9" ht="15.75" thickBot="1" x14ac:dyDescent="0.3">
      <c r="C15" s="3" t="s">
        <v>0</v>
      </c>
      <c r="D15" s="4"/>
      <c r="E15" s="5" t="s">
        <v>1</v>
      </c>
      <c r="F15" s="4"/>
      <c r="G15" s="4" t="s">
        <v>2</v>
      </c>
      <c r="H15" s="15" t="s">
        <v>35</v>
      </c>
    </row>
    <row r="16" spans="2:9" x14ac:dyDescent="0.25">
      <c r="B16" t="s">
        <v>3</v>
      </c>
      <c r="C16" t="s">
        <v>36</v>
      </c>
      <c r="D16" s="8" t="s">
        <v>4</v>
      </c>
      <c r="E16" s="1" t="s">
        <v>5</v>
      </c>
      <c r="F16" s="9">
        <v>1.58</v>
      </c>
      <c r="G16" s="12">
        <f>F16/F26</f>
        <v>5.3109243697478985E-2</v>
      </c>
      <c r="H16" s="1">
        <f>F16</f>
        <v>1.58</v>
      </c>
      <c r="I16" s="12">
        <f>H16/H26</f>
        <v>8.0390760150605475E-3</v>
      </c>
    </row>
    <row r="17" spans="2:9" x14ac:dyDescent="0.25">
      <c r="B17" t="s">
        <v>6</v>
      </c>
      <c r="C17" t="s">
        <v>37</v>
      </c>
      <c r="D17" s="8" t="s">
        <v>4</v>
      </c>
      <c r="E17" s="1" t="s">
        <v>11</v>
      </c>
      <c r="F17" s="9">
        <v>1.72</v>
      </c>
      <c r="G17" s="12">
        <f>F17/F26</f>
        <v>5.7815126050420156E-2</v>
      </c>
      <c r="H17" s="1">
        <f t="shared" ref="H17:H25" si="1">H16+F17</f>
        <v>3.3</v>
      </c>
      <c r="I17" s="12">
        <f>H17/H26</f>
        <v>1.6790475221328992E-2</v>
      </c>
    </row>
    <row r="18" spans="2:9" x14ac:dyDescent="0.25">
      <c r="B18" t="s">
        <v>7</v>
      </c>
      <c r="C18" t="s">
        <v>38</v>
      </c>
      <c r="D18" s="8" t="s">
        <v>4</v>
      </c>
      <c r="E18" s="1" t="s">
        <v>23</v>
      </c>
      <c r="F18" s="9">
        <v>12.5</v>
      </c>
      <c r="G18" s="12">
        <f>F18/F26</f>
        <v>0.42016806722689065</v>
      </c>
      <c r="H18" s="1">
        <f t="shared" si="1"/>
        <v>15.8</v>
      </c>
      <c r="I18" s="12">
        <f>H18/H26</f>
        <v>8.0390760150605478E-2</v>
      </c>
    </row>
    <row r="19" spans="2:9" x14ac:dyDescent="0.25">
      <c r="B19" t="s">
        <v>8</v>
      </c>
      <c r="C19" t="s">
        <v>39</v>
      </c>
      <c r="D19" s="8" t="s">
        <v>4</v>
      </c>
      <c r="E19" s="1" t="s">
        <v>24</v>
      </c>
      <c r="F19" s="9">
        <v>2.85</v>
      </c>
      <c r="G19" s="12">
        <f>F19/F26</f>
        <v>9.5798319327731071E-2</v>
      </c>
      <c r="H19" s="1">
        <f t="shared" si="1"/>
        <v>18.650000000000002</v>
      </c>
      <c r="I19" s="12">
        <f>H19/H26</f>
        <v>9.489162511448053E-2</v>
      </c>
    </row>
    <row r="20" spans="2:9" x14ac:dyDescent="0.25">
      <c r="B20" t="s">
        <v>9</v>
      </c>
      <c r="C20" t="s">
        <v>40</v>
      </c>
      <c r="D20" s="8" t="s">
        <v>4</v>
      </c>
      <c r="E20" s="1" t="s">
        <v>25</v>
      </c>
      <c r="F20" s="9">
        <v>3.1</v>
      </c>
      <c r="G20" s="12">
        <f>F20/F26</f>
        <v>0.10420168067226888</v>
      </c>
      <c r="H20" s="1">
        <f t="shared" si="1"/>
        <v>21.750000000000004</v>
      </c>
      <c r="I20" s="12">
        <f>H20/H26</f>
        <v>0.1106644957769411</v>
      </c>
    </row>
    <row r="21" spans="2:9" x14ac:dyDescent="0.25">
      <c r="B21" t="s">
        <v>10</v>
      </c>
      <c r="C21" t="s">
        <v>36</v>
      </c>
      <c r="D21" s="8" t="s">
        <v>4</v>
      </c>
      <c r="E21" s="1" t="s">
        <v>11</v>
      </c>
      <c r="F21" s="9">
        <v>2.2999999999999998</v>
      </c>
      <c r="G21" s="12">
        <f>F21/F26</f>
        <v>7.7310924369747874E-2</v>
      </c>
      <c r="H21" s="1">
        <f t="shared" si="1"/>
        <v>24.050000000000004</v>
      </c>
      <c r="I21" s="12">
        <f>H21/H26</f>
        <v>0.12236694820392797</v>
      </c>
    </row>
    <row r="22" spans="2:9" x14ac:dyDescent="0.25">
      <c r="B22" t="s">
        <v>12</v>
      </c>
      <c r="C22" t="s">
        <v>37</v>
      </c>
      <c r="D22" s="8" t="s">
        <v>4</v>
      </c>
      <c r="E22" s="1" t="s">
        <v>5</v>
      </c>
      <c r="F22" s="9">
        <v>2.0499999999999998</v>
      </c>
      <c r="G22" s="12">
        <f>F22/F26</f>
        <v>6.8907563025210061E-2</v>
      </c>
      <c r="H22" s="1">
        <f t="shared" si="1"/>
        <v>26.100000000000005</v>
      </c>
      <c r="I22" s="12">
        <f>H22/H26</f>
        <v>0.13279739493232934</v>
      </c>
    </row>
    <row r="23" spans="2:9" x14ac:dyDescent="0.25">
      <c r="B23" t="s">
        <v>14</v>
      </c>
      <c r="C23" t="s">
        <v>38</v>
      </c>
      <c r="D23" s="8" t="s">
        <v>4</v>
      </c>
      <c r="E23" s="1" t="s">
        <v>24</v>
      </c>
      <c r="F23" s="9">
        <v>1.05</v>
      </c>
      <c r="G23" s="12">
        <f>F23/F26</f>
        <v>3.5294117647058816E-2</v>
      </c>
      <c r="H23" s="1">
        <f t="shared" si="1"/>
        <v>27.150000000000006</v>
      </c>
      <c r="I23" s="12">
        <f>H23/H26</f>
        <v>0.13813981886638857</v>
      </c>
    </row>
    <row r="24" spans="2:9" x14ac:dyDescent="0.25">
      <c r="B24" t="s">
        <v>15</v>
      </c>
      <c r="C24" t="s">
        <v>39</v>
      </c>
      <c r="D24" s="8" t="s">
        <v>4</v>
      </c>
      <c r="E24" s="1" t="s">
        <v>23</v>
      </c>
      <c r="F24" s="9">
        <v>1.26</v>
      </c>
      <c r="G24" s="12">
        <f>F24/F26</f>
        <v>4.2352941176470579E-2</v>
      </c>
      <c r="H24" s="1">
        <f t="shared" si="1"/>
        <v>28.410000000000007</v>
      </c>
      <c r="I24" s="12">
        <f>H24/H26</f>
        <v>0.14455072758725962</v>
      </c>
    </row>
    <row r="25" spans="2:9" ht="15.75" thickBot="1" x14ac:dyDescent="0.3">
      <c r="B25" t="s">
        <v>16</v>
      </c>
      <c r="C25" t="s">
        <v>40</v>
      </c>
      <c r="D25" s="8" t="s">
        <v>4</v>
      </c>
      <c r="E25" s="1" t="s">
        <v>26</v>
      </c>
      <c r="F25" s="9">
        <v>1.34</v>
      </c>
      <c r="G25" s="12">
        <f>F25/F26</f>
        <v>4.5042016806722679E-2</v>
      </c>
      <c r="H25" s="1">
        <f t="shared" si="1"/>
        <v>29.750000000000007</v>
      </c>
      <c r="I25" s="12">
        <f>H25/H26</f>
        <v>0.15136867813167806</v>
      </c>
    </row>
    <row r="26" spans="2:9" ht="15.75" thickBot="1" x14ac:dyDescent="0.3">
      <c r="D26" s="8"/>
      <c r="F26" s="17">
        <f>SUM(F16:F25)</f>
        <v>29.750000000000007</v>
      </c>
      <c r="G26" s="10">
        <f>SUM(G16:G25)</f>
        <v>0.99999999999999978</v>
      </c>
      <c r="H26" s="10">
        <f>SUM(H16:H25)</f>
        <v>196.54</v>
      </c>
      <c r="I26" s="10">
        <f>SUM(I16:I25)</f>
        <v>1.0000000000000002</v>
      </c>
    </row>
    <row r="27" spans="2:9" ht="15.75" thickBot="1" x14ac:dyDescent="0.3">
      <c r="D27" s="38"/>
      <c r="G27" s="39" t="s">
        <v>33</v>
      </c>
      <c r="H27" s="40">
        <v>18.899999999999999</v>
      </c>
      <c r="I27" s="39" t="s">
        <v>41</v>
      </c>
    </row>
    <row r="28" spans="2:9" x14ac:dyDescent="0.25">
      <c r="E28"/>
      <c r="F28" s="1"/>
    </row>
    <row r="29" spans="2:9" ht="15.75" thickBot="1" x14ac:dyDescent="0.3">
      <c r="E29"/>
      <c r="F29" s="1"/>
    </row>
    <row r="30" spans="2:9" ht="15.75" thickBot="1" x14ac:dyDescent="0.3">
      <c r="C30" s="3" t="s">
        <v>0</v>
      </c>
      <c r="D30" s="4"/>
      <c r="E30" s="5" t="s">
        <v>1</v>
      </c>
      <c r="F30" s="4"/>
      <c r="G30" s="4" t="s">
        <v>2</v>
      </c>
      <c r="H30" s="15" t="s">
        <v>42</v>
      </c>
    </row>
    <row r="31" spans="2:9" x14ac:dyDescent="0.25">
      <c r="B31" t="s">
        <v>3</v>
      </c>
      <c r="C31" t="s">
        <v>43</v>
      </c>
      <c r="D31" s="8" t="s">
        <v>4</v>
      </c>
      <c r="E31" s="1" t="s">
        <v>5</v>
      </c>
      <c r="F31" s="9">
        <v>1.55</v>
      </c>
      <c r="G31" s="12">
        <f>F31/F41</f>
        <v>4.773637203572529E-2</v>
      </c>
      <c r="H31" s="1">
        <f>F31</f>
        <v>1.55</v>
      </c>
      <c r="I31" s="12">
        <f>H31/H41</f>
        <v>7.1431863219503207E-3</v>
      </c>
    </row>
    <row r="32" spans="2:9" x14ac:dyDescent="0.25">
      <c r="B32" t="s">
        <v>6</v>
      </c>
      <c r="C32" t="s">
        <v>44</v>
      </c>
      <c r="D32" s="8" t="s">
        <v>4</v>
      </c>
      <c r="E32" s="1" t="s">
        <v>11</v>
      </c>
      <c r="F32" s="9">
        <v>1.6</v>
      </c>
      <c r="G32" s="12">
        <f>F32/F41</f>
        <v>4.9276255004619657E-2</v>
      </c>
      <c r="H32" s="1">
        <f t="shared" ref="H32:H40" si="2">H31+F32</f>
        <v>3.1500000000000004</v>
      </c>
      <c r="I32" s="12">
        <f>H32/H41</f>
        <v>1.4516798009124848E-2</v>
      </c>
    </row>
    <row r="33" spans="2:9" x14ac:dyDescent="0.25">
      <c r="B33" t="s">
        <v>7</v>
      </c>
      <c r="C33" t="s">
        <v>45</v>
      </c>
      <c r="D33" s="8" t="s">
        <v>4</v>
      </c>
      <c r="E33" s="1" t="s">
        <v>23</v>
      </c>
      <c r="F33" s="9">
        <v>16</v>
      </c>
      <c r="G33" s="12">
        <f>F33/F41</f>
        <v>0.49276255004619651</v>
      </c>
      <c r="H33" s="1">
        <f t="shared" si="2"/>
        <v>19.149999999999999</v>
      </c>
      <c r="I33" s="12">
        <f>H33/H41</f>
        <v>8.8252914880870087E-2</v>
      </c>
    </row>
    <row r="34" spans="2:9" x14ac:dyDescent="0.25">
      <c r="B34" t="s">
        <v>8</v>
      </c>
      <c r="C34" t="s">
        <v>46</v>
      </c>
      <c r="D34" s="8" t="s">
        <v>4</v>
      </c>
      <c r="E34" s="1" t="s">
        <v>24</v>
      </c>
      <c r="F34" s="9">
        <v>1.99</v>
      </c>
      <c r="G34" s="12">
        <f>F34/F41</f>
        <v>6.1287342161995689E-2</v>
      </c>
      <c r="H34" s="1">
        <f t="shared" si="2"/>
        <v>21.139999999999997</v>
      </c>
      <c r="I34" s="12">
        <f>H34/H41</f>
        <v>9.7423844416793401E-2</v>
      </c>
    </row>
    <row r="35" spans="2:9" x14ac:dyDescent="0.25">
      <c r="B35" t="s">
        <v>9</v>
      </c>
      <c r="C35" t="s">
        <v>47</v>
      </c>
      <c r="D35" s="8" t="s">
        <v>4</v>
      </c>
      <c r="E35" s="1" t="s">
        <v>25</v>
      </c>
      <c r="F35" s="9">
        <v>3</v>
      </c>
      <c r="G35" s="12">
        <f>F35/F41</f>
        <v>9.2392978133661846E-2</v>
      </c>
      <c r="H35" s="1">
        <f t="shared" si="2"/>
        <v>24.139999999999997</v>
      </c>
      <c r="I35" s="12">
        <f>H35/H41</f>
        <v>0.11124936633024562</v>
      </c>
    </row>
    <row r="36" spans="2:9" x14ac:dyDescent="0.25">
      <c r="B36" t="s">
        <v>10</v>
      </c>
      <c r="C36" t="s">
        <v>43</v>
      </c>
      <c r="D36" s="8" t="s">
        <v>4</v>
      </c>
      <c r="E36" s="1" t="s">
        <v>11</v>
      </c>
      <c r="F36" s="9">
        <v>2.2000000000000002</v>
      </c>
      <c r="G36" s="12">
        <f>F36/F41</f>
        <v>6.7754850631352032E-2</v>
      </c>
      <c r="H36" s="1">
        <f t="shared" si="2"/>
        <v>26.339999999999996</v>
      </c>
      <c r="I36" s="12">
        <f>H36/H41</f>
        <v>0.12138808240011059</v>
      </c>
    </row>
    <row r="37" spans="2:9" x14ac:dyDescent="0.25">
      <c r="B37" t="s">
        <v>12</v>
      </c>
      <c r="C37" t="s">
        <v>44</v>
      </c>
      <c r="D37" s="8" t="s">
        <v>4</v>
      </c>
      <c r="E37" s="1" t="s">
        <v>5</v>
      </c>
      <c r="F37" s="9">
        <v>2.1</v>
      </c>
      <c r="G37" s="12">
        <f>F37/F41</f>
        <v>6.4675084693563298E-2</v>
      </c>
      <c r="H37" s="1">
        <f t="shared" si="2"/>
        <v>28.439999999999998</v>
      </c>
      <c r="I37" s="12">
        <f>H37/H41</f>
        <v>0.13106594773952718</v>
      </c>
    </row>
    <row r="38" spans="2:9" x14ac:dyDescent="0.25">
      <c r="B38" t="s">
        <v>14</v>
      </c>
      <c r="C38" t="s">
        <v>45</v>
      </c>
      <c r="D38" s="8" t="s">
        <v>4</v>
      </c>
      <c r="E38" s="1" t="s">
        <v>24</v>
      </c>
      <c r="F38" s="9">
        <v>1.03</v>
      </c>
      <c r="G38" s="12">
        <f>F38/F41</f>
        <v>3.1721589159223899E-2</v>
      </c>
      <c r="H38" s="1">
        <f t="shared" si="2"/>
        <v>29.47</v>
      </c>
      <c r="I38" s="12">
        <f>H38/H41</f>
        <v>0.13581271026314579</v>
      </c>
    </row>
    <row r="39" spans="2:9" x14ac:dyDescent="0.25">
      <c r="B39" t="s">
        <v>15</v>
      </c>
      <c r="C39" t="s">
        <v>46</v>
      </c>
      <c r="D39" s="8" t="s">
        <v>4</v>
      </c>
      <c r="E39" s="1" t="s">
        <v>23</v>
      </c>
      <c r="F39" s="9">
        <v>1.67</v>
      </c>
      <c r="G39" s="12">
        <f>F39/F41</f>
        <v>5.1432091161071759E-2</v>
      </c>
      <c r="H39" s="1">
        <f t="shared" si="2"/>
        <v>31.14</v>
      </c>
      <c r="I39" s="12">
        <f>H39/H41</f>
        <v>0.14350891746163419</v>
      </c>
    </row>
    <row r="40" spans="2:9" ht="15.75" thickBot="1" x14ac:dyDescent="0.3">
      <c r="B40" t="s">
        <v>16</v>
      </c>
      <c r="C40" t="s">
        <v>47</v>
      </c>
      <c r="D40" s="8" t="s">
        <v>4</v>
      </c>
      <c r="E40" s="1" t="s">
        <v>26</v>
      </c>
      <c r="F40" s="9">
        <v>1.33</v>
      </c>
      <c r="G40" s="12">
        <f>F40/F41</f>
        <v>4.0960886972590087E-2</v>
      </c>
      <c r="H40" s="1">
        <f t="shared" si="2"/>
        <v>32.47</v>
      </c>
      <c r="I40" s="12">
        <f>H40/H41</f>
        <v>0.149638232176598</v>
      </c>
    </row>
    <row r="41" spans="2:9" ht="15.75" thickBot="1" x14ac:dyDescent="0.3">
      <c r="D41" s="8"/>
      <c r="F41" s="17">
        <f>SUM(F31:F40)</f>
        <v>32.47</v>
      </c>
      <c r="G41" s="10">
        <f>SUM(G31:G40)</f>
        <v>1</v>
      </c>
      <c r="H41" s="10">
        <f>SUM(H31:H40)</f>
        <v>216.98999999999998</v>
      </c>
      <c r="I41" s="10">
        <f>SUM(I31:I40)</f>
        <v>1</v>
      </c>
    </row>
    <row r="42" spans="2:9" ht="15.75" thickBot="1" x14ac:dyDescent="0.3">
      <c r="D42" s="38"/>
      <c r="G42" s="39" t="s">
        <v>33</v>
      </c>
      <c r="H42" s="40">
        <v>15.25</v>
      </c>
      <c r="I42" s="39" t="s">
        <v>48</v>
      </c>
    </row>
    <row r="44" spans="2:9" ht="15.75" thickBot="1" x14ac:dyDescent="0.3"/>
    <row r="45" spans="2:9" ht="15.75" thickBot="1" x14ac:dyDescent="0.3">
      <c r="C45" s="3" t="s">
        <v>0</v>
      </c>
      <c r="D45" s="4"/>
      <c r="E45" s="5" t="s">
        <v>1</v>
      </c>
      <c r="F45" s="4"/>
      <c r="G45" s="4" t="s">
        <v>2</v>
      </c>
      <c r="H45" s="15" t="s">
        <v>42</v>
      </c>
    </row>
    <row r="46" spans="2:9" x14ac:dyDescent="0.25">
      <c r="B46" t="s">
        <v>3</v>
      </c>
      <c r="C46" t="s">
        <v>49</v>
      </c>
      <c r="D46" s="8" t="s">
        <v>4</v>
      </c>
      <c r="E46" s="1" t="s">
        <v>5</v>
      </c>
      <c r="F46" s="9">
        <v>2.25</v>
      </c>
      <c r="G46" s="12">
        <f>F46/F56</f>
        <v>0.11444557477110887</v>
      </c>
      <c r="H46" s="1">
        <f>F46</f>
        <v>2.25</v>
      </c>
      <c r="I46" s="12">
        <f>H46/H56</f>
        <v>1.953464143080396E-2</v>
      </c>
    </row>
    <row r="47" spans="2:9" x14ac:dyDescent="0.25">
      <c r="B47" t="s">
        <v>6</v>
      </c>
      <c r="C47" t="s">
        <v>50</v>
      </c>
      <c r="D47" s="8" t="s">
        <v>4</v>
      </c>
      <c r="E47" s="1" t="s">
        <v>11</v>
      </c>
      <c r="F47" s="9">
        <v>1.74</v>
      </c>
      <c r="G47" s="12">
        <f>F47/F56</f>
        <v>8.8504577822990857E-2</v>
      </c>
      <c r="H47" s="1">
        <f t="shared" ref="H47:H55" si="3">H46+F47</f>
        <v>3.99</v>
      </c>
      <c r="I47" s="12">
        <f>H47/H56</f>
        <v>3.4641430803959025E-2</v>
      </c>
    </row>
    <row r="48" spans="2:9" x14ac:dyDescent="0.25">
      <c r="B48" t="s">
        <v>7</v>
      </c>
      <c r="C48" t="s">
        <v>51</v>
      </c>
      <c r="D48" s="8" t="s">
        <v>4</v>
      </c>
      <c r="E48" s="1" t="s">
        <v>23</v>
      </c>
      <c r="F48" s="9">
        <v>3.6</v>
      </c>
      <c r="G48" s="12">
        <f>F48/F56</f>
        <v>0.18311291963377418</v>
      </c>
      <c r="H48" s="1">
        <f t="shared" si="3"/>
        <v>7.59</v>
      </c>
      <c r="I48" s="12">
        <f>H48/H56</f>
        <v>6.5896857093245359E-2</v>
      </c>
    </row>
    <row r="49" spans="2:9" x14ac:dyDescent="0.25">
      <c r="B49" t="s">
        <v>8</v>
      </c>
      <c r="C49" t="s">
        <v>52</v>
      </c>
      <c r="D49" s="8" t="s">
        <v>4</v>
      </c>
      <c r="E49" s="1" t="s">
        <v>24</v>
      </c>
      <c r="F49" s="9">
        <v>1.48</v>
      </c>
      <c r="G49" s="12">
        <f>F49/F56</f>
        <v>7.5279755849440494E-2</v>
      </c>
      <c r="H49" s="1">
        <f t="shared" si="3"/>
        <v>9.07</v>
      </c>
      <c r="I49" s="12">
        <f>H49/H56</f>
        <v>7.8746310123285299E-2</v>
      </c>
    </row>
    <row r="50" spans="2:9" x14ac:dyDescent="0.25">
      <c r="B50" t="s">
        <v>9</v>
      </c>
      <c r="C50" t="s">
        <v>53</v>
      </c>
      <c r="D50" s="8" t="s">
        <v>4</v>
      </c>
      <c r="E50" s="1" t="s">
        <v>25</v>
      </c>
      <c r="F50" s="9">
        <v>2.1</v>
      </c>
      <c r="G50" s="12">
        <f>F50/F56</f>
        <v>0.10681586978636828</v>
      </c>
      <c r="H50" s="1">
        <f t="shared" si="3"/>
        <v>11.17</v>
      </c>
      <c r="I50" s="12">
        <f>H50/H56</f>
        <v>9.6978642125368997E-2</v>
      </c>
    </row>
    <row r="51" spans="2:9" x14ac:dyDescent="0.25">
      <c r="B51" t="s">
        <v>10</v>
      </c>
      <c r="C51" t="s">
        <v>49</v>
      </c>
      <c r="D51" s="8" t="s">
        <v>4</v>
      </c>
      <c r="E51" s="1" t="s">
        <v>11</v>
      </c>
      <c r="F51" s="9">
        <v>1.52</v>
      </c>
      <c r="G51" s="12">
        <f>F51/F56</f>
        <v>7.7314343845371322E-2</v>
      </c>
      <c r="H51" s="1">
        <f t="shared" si="3"/>
        <v>12.69</v>
      </c>
      <c r="I51" s="12">
        <f>H51/H56</f>
        <v>0.11017537766973433</v>
      </c>
    </row>
    <row r="52" spans="2:9" x14ac:dyDescent="0.25">
      <c r="B52" t="s">
        <v>12</v>
      </c>
      <c r="C52" t="s">
        <v>50</v>
      </c>
      <c r="D52" s="8" t="s">
        <v>4</v>
      </c>
      <c r="E52" s="1" t="s">
        <v>5</v>
      </c>
      <c r="F52" s="9">
        <v>1.96</v>
      </c>
      <c r="G52" s="12">
        <f>F52/F56</f>
        <v>9.9694811800610392E-2</v>
      </c>
      <c r="H52" s="1">
        <f t="shared" si="3"/>
        <v>14.649999999999999</v>
      </c>
      <c r="I52" s="12">
        <f>H52/H56</f>
        <v>0.12719222087167911</v>
      </c>
    </row>
    <row r="53" spans="2:9" x14ac:dyDescent="0.25">
      <c r="B53" t="s">
        <v>14</v>
      </c>
      <c r="C53" t="s">
        <v>51</v>
      </c>
      <c r="D53" s="8" t="s">
        <v>4</v>
      </c>
      <c r="E53" s="1" t="s">
        <v>24</v>
      </c>
      <c r="F53" s="9">
        <v>1.18</v>
      </c>
      <c r="G53" s="12">
        <f>F53/F56</f>
        <v>6.0020345879959316E-2</v>
      </c>
      <c r="H53" s="1">
        <f t="shared" si="3"/>
        <v>15.829999999999998</v>
      </c>
      <c r="I53" s="12">
        <f>H53/H56</f>
        <v>0.13743705504427853</v>
      </c>
    </row>
    <row r="54" spans="2:9" x14ac:dyDescent="0.25">
      <c r="B54" t="s">
        <v>15</v>
      </c>
      <c r="C54" t="s">
        <v>52</v>
      </c>
      <c r="D54" s="8" t="s">
        <v>4</v>
      </c>
      <c r="E54" s="1" t="s">
        <v>23</v>
      </c>
      <c r="F54" s="9">
        <v>2.4500000000000002</v>
      </c>
      <c r="G54" s="12">
        <f>F54/F56</f>
        <v>0.12461851475076301</v>
      </c>
      <c r="H54" s="1">
        <f t="shared" si="3"/>
        <v>18.279999999999998</v>
      </c>
      <c r="I54" s="12">
        <f>H54/H56</f>
        <v>0.15870810904670948</v>
      </c>
    </row>
    <row r="55" spans="2:9" ht="15.75" thickBot="1" x14ac:dyDescent="0.3">
      <c r="B55" t="s">
        <v>16</v>
      </c>
      <c r="C55" t="s">
        <v>53</v>
      </c>
      <c r="D55" s="8" t="s">
        <v>4</v>
      </c>
      <c r="E55" s="1" t="s">
        <v>26</v>
      </c>
      <c r="F55" s="9">
        <v>1.38</v>
      </c>
      <c r="G55" s="12">
        <f>F55/F56</f>
        <v>7.019328585961343E-2</v>
      </c>
      <c r="H55" s="1">
        <f t="shared" si="3"/>
        <v>19.659999999999997</v>
      </c>
      <c r="I55" s="12">
        <f>H55/H56</f>
        <v>0.17068935579093591</v>
      </c>
    </row>
    <row r="56" spans="2:9" ht="15.75" thickBot="1" x14ac:dyDescent="0.3">
      <c r="D56" s="8"/>
      <c r="F56" s="17">
        <f>SUM(F46:F55)</f>
        <v>19.659999999999997</v>
      </c>
      <c r="G56" s="10">
        <f>SUM(G46:G55)</f>
        <v>1</v>
      </c>
      <c r="H56" s="10">
        <f>SUM(H46:H55)</f>
        <v>115.17999999999999</v>
      </c>
      <c r="I56" s="10">
        <f>SUM(I46:I55)</f>
        <v>1</v>
      </c>
    </row>
    <row r="57" spans="2:9" ht="15.75" thickBot="1" x14ac:dyDescent="0.3">
      <c r="D57" s="38"/>
      <c r="G57" s="39" t="s">
        <v>33</v>
      </c>
      <c r="H57" s="40">
        <v>9.6999999999999993</v>
      </c>
      <c r="I57" s="39" t="s">
        <v>54</v>
      </c>
    </row>
    <row r="59" spans="2:9" ht="15.75" thickBot="1" x14ac:dyDescent="0.3"/>
    <row r="60" spans="2:9" ht="15.75" thickBot="1" x14ac:dyDescent="0.3">
      <c r="C60" s="3" t="s">
        <v>0</v>
      </c>
      <c r="D60" s="4"/>
      <c r="E60" s="5" t="s">
        <v>1</v>
      </c>
      <c r="F60" s="4"/>
      <c r="G60" s="4" t="s">
        <v>2</v>
      </c>
      <c r="H60" s="15" t="s">
        <v>42</v>
      </c>
    </row>
    <row r="61" spans="2:9" x14ac:dyDescent="0.25">
      <c r="B61" t="s">
        <v>3</v>
      </c>
      <c r="C61" t="s">
        <v>55</v>
      </c>
      <c r="D61" s="8" t="s">
        <v>4</v>
      </c>
      <c r="E61" s="1" t="s">
        <v>5</v>
      </c>
      <c r="F61" s="9">
        <v>1.71</v>
      </c>
      <c r="G61" s="12">
        <f>F61/F71</f>
        <v>7.678491243825776E-2</v>
      </c>
      <c r="H61" s="1">
        <f>F61</f>
        <v>1.71</v>
      </c>
      <c r="I61" s="12">
        <f>H61/H71</f>
        <v>1.3866363931235812E-2</v>
      </c>
    </row>
    <row r="62" spans="2:9" x14ac:dyDescent="0.25">
      <c r="B62" t="s">
        <v>6</v>
      </c>
      <c r="C62" t="s">
        <v>56</v>
      </c>
      <c r="D62" s="8" t="s">
        <v>4</v>
      </c>
      <c r="E62" s="1" t="s">
        <v>11</v>
      </c>
      <c r="F62" s="9">
        <v>1.81</v>
      </c>
      <c r="G62" s="12">
        <f>F62/F71</f>
        <v>8.1275258194881017E-2</v>
      </c>
      <c r="H62" s="1">
        <f t="shared" ref="H62:H70" si="4">H61+F62</f>
        <v>3.52</v>
      </c>
      <c r="I62" s="12">
        <f>H62/H71</f>
        <v>2.8543626337982488E-2</v>
      </c>
    </row>
    <row r="63" spans="2:9" x14ac:dyDescent="0.25">
      <c r="B63" t="s">
        <v>7</v>
      </c>
      <c r="C63" t="s">
        <v>57</v>
      </c>
      <c r="D63" s="8" t="s">
        <v>4</v>
      </c>
      <c r="E63" s="1" t="s">
        <v>23</v>
      </c>
      <c r="F63" s="9">
        <v>4.0999999999999996</v>
      </c>
      <c r="G63" s="12">
        <f>F63/F71</f>
        <v>0.18410417602155368</v>
      </c>
      <c r="H63" s="1">
        <f t="shared" si="4"/>
        <v>7.6199999999999992</v>
      </c>
      <c r="I63" s="12">
        <f>H63/H71</f>
        <v>6.1790463833927993E-2</v>
      </c>
    </row>
    <row r="64" spans="2:9" x14ac:dyDescent="0.25">
      <c r="B64" t="s">
        <v>8</v>
      </c>
      <c r="C64" t="s">
        <v>58</v>
      </c>
      <c r="D64" s="8" t="s">
        <v>4</v>
      </c>
      <c r="E64" s="1" t="s">
        <v>24</v>
      </c>
      <c r="F64" s="9">
        <v>1.23</v>
      </c>
      <c r="G64" s="12">
        <f>F64/F71</f>
        <v>5.5231252806466104E-2</v>
      </c>
      <c r="H64" s="1">
        <f t="shared" si="4"/>
        <v>8.85</v>
      </c>
      <c r="I64" s="12">
        <f>H64/H71</f>
        <v>7.1764515082711658E-2</v>
      </c>
    </row>
    <row r="65" spans="2:9" x14ac:dyDescent="0.25">
      <c r="B65" t="s">
        <v>9</v>
      </c>
      <c r="C65" t="s">
        <v>59</v>
      </c>
      <c r="D65" s="8" t="s">
        <v>4</v>
      </c>
      <c r="E65" s="1" t="s">
        <v>25</v>
      </c>
      <c r="F65" s="9">
        <v>3</v>
      </c>
      <c r="G65" s="12">
        <f>F65/F71</f>
        <v>0.13471037269869782</v>
      </c>
      <c r="H65" s="1">
        <f t="shared" si="4"/>
        <v>11.85</v>
      </c>
      <c r="I65" s="12">
        <f>H65/H71</f>
        <v>9.6091469348037639E-2</v>
      </c>
    </row>
    <row r="66" spans="2:9" x14ac:dyDescent="0.25">
      <c r="B66" t="s">
        <v>10</v>
      </c>
      <c r="C66" t="s">
        <v>55</v>
      </c>
      <c r="D66" s="8" t="s">
        <v>4</v>
      </c>
      <c r="E66" s="1" t="s">
        <v>11</v>
      </c>
      <c r="F66" s="9">
        <v>2.0499999999999998</v>
      </c>
      <c r="G66" s="12">
        <f>F66/F71</f>
        <v>9.2052088010776842E-2</v>
      </c>
      <c r="H66" s="1">
        <f t="shared" si="4"/>
        <v>13.899999999999999</v>
      </c>
      <c r="I66" s="12">
        <f>H66/H71</f>
        <v>0.11271488809601039</v>
      </c>
    </row>
    <row r="67" spans="2:9" x14ac:dyDescent="0.25">
      <c r="B67" t="s">
        <v>12</v>
      </c>
      <c r="C67" t="s">
        <v>56</v>
      </c>
      <c r="D67" s="8" t="s">
        <v>4</v>
      </c>
      <c r="E67" s="1" t="s">
        <v>5</v>
      </c>
      <c r="F67" s="9">
        <v>1.82</v>
      </c>
      <c r="G67" s="12">
        <f>F67/F71</f>
        <v>8.1724292770543355E-2</v>
      </c>
      <c r="H67" s="1">
        <f t="shared" si="4"/>
        <v>15.719999999999999</v>
      </c>
      <c r="I67" s="12">
        <f>H67/H71</f>
        <v>0.12747324035030816</v>
      </c>
    </row>
    <row r="68" spans="2:9" x14ac:dyDescent="0.25">
      <c r="B68" t="s">
        <v>14</v>
      </c>
      <c r="C68" t="s">
        <v>57</v>
      </c>
      <c r="D68" s="8" t="s">
        <v>4</v>
      </c>
      <c r="E68" s="1" t="s">
        <v>24</v>
      </c>
      <c r="F68" s="9">
        <v>1.22</v>
      </c>
      <c r="G68" s="12">
        <f>F68/F71</f>
        <v>5.4782218230803779E-2</v>
      </c>
      <c r="H68" s="1">
        <f t="shared" si="4"/>
        <v>16.939999999999998</v>
      </c>
      <c r="I68" s="12">
        <f>H68/H71</f>
        <v>0.13736620175154071</v>
      </c>
    </row>
    <row r="69" spans="2:9" x14ac:dyDescent="0.25">
      <c r="B69" t="s">
        <v>15</v>
      </c>
      <c r="C69" t="s">
        <v>58</v>
      </c>
      <c r="D69" s="8" t="s">
        <v>4</v>
      </c>
      <c r="E69" s="1" t="s">
        <v>23</v>
      </c>
      <c r="F69" s="9">
        <v>4</v>
      </c>
      <c r="G69" s="12">
        <f>F69/F71</f>
        <v>0.17961383026493044</v>
      </c>
      <c r="H69" s="1">
        <f t="shared" si="4"/>
        <v>20.939999999999998</v>
      </c>
      <c r="I69" s="12">
        <f>H69/H71</f>
        <v>0.16980214077197536</v>
      </c>
    </row>
    <row r="70" spans="2:9" ht="15.75" thickBot="1" x14ac:dyDescent="0.3">
      <c r="B70" t="s">
        <v>16</v>
      </c>
      <c r="C70" t="s">
        <v>59</v>
      </c>
      <c r="D70" s="8" t="s">
        <v>4</v>
      </c>
      <c r="E70" s="1" t="s">
        <v>26</v>
      </c>
      <c r="F70" s="9">
        <v>1.33</v>
      </c>
      <c r="G70" s="12">
        <f>F70/F71</f>
        <v>5.9721598563089374E-2</v>
      </c>
      <c r="H70" s="1">
        <f t="shared" si="4"/>
        <v>22.269999999999996</v>
      </c>
      <c r="I70" s="12">
        <f>H70/H71</f>
        <v>0.18058709049626986</v>
      </c>
    </row>
    <row r="71" spans="2:9" ht="15.75" thickBot="1" x14ac:dyDescent="0.3">
      <c r="D71" s="8"/>
      <c r="F71" s="17">
        <f>SUM(F61:F70)</f>
        <v>22.269999999999996</v>
      </c>
      <c r="G71" s="10">
        <f>SUM(G61:G70)</f>
        <v>1.0000000000000002</v>
      </c>
      <c r="H71" s="10">
        <f>SUM(H61:H70)</f>
        <v>123.31999999999998</v>
      </c>
      <c r="I71" s="10">
        <f>SUM(I61:I70)</f>
        <v>1</v>
      </c>
    </row>
    <row r="72" spans="2:9" ht="15.75" thickBot="1" x14ac:dyDescent="0.3">
      <c r="D72" s="38"/>
      <c r="G72" s="39" t="s">
        <v>33</v>
      </c>
      <c r="H72" s="40">
        <v>7.45</v>
      </c>
      <c r="I72" s="39" t="s">
        <v>41</v>
      </c>
    </row>
    <row r="73" spans="2:9" x14ac:dyDescent="0.25">
      <c r="D73" s="38"/>
      <c r="G73" s="7"/>
      <c r="H73" s="61"/>
      <c r="I73" s="7"/>
    </row>
    <row r="74" spans="2:9" ht="15.75" thickBot="1" x14ac:dyDescent="0.3">
      <c r="D74" s="38"/>
      <c r="G74" s="7"/>
      <c r="H74" s="61"/>
      <c r="I74" s="7"/>
    </row>
    <row r="75" spans="2:9" ht="15.75" thickBot="1" x14ac:dyDescent="0.3">
      <c r="C75" s="3" t="s">
        <v>0</v>
      </c>
      <c r="D75" s="4"/>
      <c r="E75" s="5" t="s">
        <v>1</v>
      </c>
      <c r="F75" s="4"/>
      <c r="G75" s="4" t="s">
        <v>2</v>
      </c>
      <c r="H75" s="15" t="s">
        <v>42</v>
      </c>
    </row>
    <row r="76" spans="2:9" x14ac:dyDescent="0.25">
      <c r="B76" t="s">
        <v>3</v>
      </c>
      <c r="C76" t="s">
        <v>183</v>
      </c>
      <c r="D76" s="8" t="s">
        <v>4</v>
      </c>
      <c r="E76" s="1" t="s">
        <v>5</v>
      </c>
      <c r="F76" s="9">
        <v>1.94</v>
      </c>
      <c r="G76" s="12">
        <f>F76/F86</f>
        <v>9.0866510538641684E-2</v>
      </c>
      <c r="H76" s="1">
        <f>F76</f>
        <v>1.94</v>
      </c>
      <c r="I76" s="12">
        <f>H76/H86</f>
        <v>1.6557139199453785E-2</v>
      </c>
    </row>
    <row r="77" spans="2:9" x14ac:dyDescent="0.25">
      <c r="B77" t="s">
        <v>6</v>
      </c>
      <c r="C77" t="s">
        <v>184</v>
      </c>
      <c r="D77" s="8" t="s">
        <v>4</v>
      </c>
      <c r="E77" s="1" t="s">
        <v>11</v>
      </c>
      <c r="F77" s="9">
        <v>2.0499999999999998</v>
      </c>
      <c r="G77" s="12">
        <f>F77/F86</f>
        <v>9.601873536299764E-2</v>
      </c>
      <c r="H77" s="1">
        <f t="shared" ref="H77:H85" si="5">H76+F77</f>
        <v>3.9899999999999998</v>
      </c>
      <c r="I77" s="12">
        <f>H77/H86</f>
        <v>3.4053085260732273E-2</v>
      </c>
    </row>
    <row r="78" spans="2:9" x14ac:dyDescent="0.25">
      <c r="B78" t="s">
        <v>7</v>
      </c>
      <c r="C78" t="s">
        <v>185</v>
      </c>
      <c r="D78" s="8" t="s">
        <v>4</v>
      </c>
      <c r="E78" s="1" t="s">
        <v>23</v>
      </c>
      <c r="F78" s="9">
        <v>1.79</v>
      </c>
      <c r="G78" s="12">
        <f>F78/F86</f>
        <v>8.3840749414519897E-2</v>
      </c>
      <c r="H78" s="1">
        <f t="shared" si="5"/>
        <v>5.7799999999999994</v>
      </c>
      <c r="I78" s="12">
        <f>H78/H86</f>
        <v>4.9330033284970556E-2</v>
      </c>
    </row>
    <row r="79" spans="2:9" x14ac:dyDescent="0.25">
      <c r="B79" t="s">
        <v>8</v>
      </c>
      <c r="C79" t="s">
        <v>186</v>
      </c>
      <c r="D79" s="8" t="s">
        <v>4</v>
      </c>
      <c r="E79" s="1" t="s">
        <v>24</v>
      </c>
      <c r="F79" s="9">
        <v>1.4</v>
      </c>
      <c r="G79" s="12">
        <f>F79/F86</f>
        <v>6.5573770491803268E-2</v>
      </c>
      <c r="H79" s="1">
        <f t="shared" si="5"/>
        <v>7.18</v>
      </c>
      <c r="I79" s="12">
        <f>H79/H86</f>
        <v>6.1278484253648548E-2</v>
      </c>
    </row>
    <row r="80" spans="2:9" x14ac:dyDescent="0.25">
      <c r="B80" t="s">
        <v>9</v>
      </c>
      <c r="C80" t="s">
        <v>187</v>
      </c>
      <c r="D80" s="8" t="s">
        <v>4</v>
      </c>
      <c r="E80" s="1" t="s">
        <v>25</v>
      </c>
      <c r="F80" s="9">
        <v>4.2300000000000004</v>
      </c>
      <c r="G80" s="12">
        <f>F80/F86</f>
        <v>0.19812646370023421</v>
      </c>
      <c r="H80" s="1">
        <f t="shared" si="5"/>
        <v>11.41</v>
      </c>
      <c r="I80" s="12">
        <f>H80/H86</f>
        <v>9.7379875394725618E-2</v>
      </c>
    </row>
    <row r="81" spans="2:9" x14ac:dyDescent="0.25">
      <c r="B81" t="s">
        <v>10</v>
      </c>
      <c r="C81" t="s">
        <v>183</v>
      </c>
      <c r="D81" s="8" t="s">
        <v>4</v>
      </c>
      <c r="E81" s="1" t="s">
        <v>11</v>
      </c>
      <c r="F81" s="9">
        <v>1.87</v>
      </c>
      <c r="G81" s="12">
        <f>F81/F86</f>
        <v>8.758782201405152E-2</v>
      </c>
      <c r="H81" s="1">
        <f t="shared" si="5"/>
        <v>13.280000000000001</v>
      </c>
      <c r="I81" s="12">
        <f>H81/H86</f>
        <v>0.11333959204574552</v>
      </c>
    </row>
    <row r="82" spans="2:9" x14ac:dyDescent="0.25">
      <c r="B82" t="s">
        <v>12</v>
      </c>
      <c r="C82" t="s">
        <v>184</v>
      </c>
      <c r="D82" s="8" t="s">
        <v>4</v>
      </c>
      <c r="E82" s="1" t="s">
        <v>5</v>
      </c>
      <c r="F82" s="9">
        <v>1.79</v>
      </c>
      <c r="G82" s="12">
        <f>F82/F86</f>
        <v>8.3840749414519897E-2</v>
      </c>
      <c r="H82" s="1">
        <f t="shared" si="5"/>
        <v>15.07</v>
      </c>
      <c r="I82" s="12">
        <f>H82/H86</f>
        <v>0.1286165400699838</v>
      </c>
    </row>
    <row r="83" spans="2:9" x14ac:dyDescent="0.25">
      <c r="B83" t="s">
        <v>14</v>
      </c>
      <c r="C83" t="s">
        <v>185</v>
      </c>
      <c r="D83" s="8" t="s">
        <v>4</v>
      </c>
      <c r="E83" s="1" t="s">
        <v>24</v>
      </c>
      <c r="F83" s="9">
        <v>2</v>
      </c>
      <c r="G83" s="12">
        <f>F83/F86</f>
        <v>9.3676814988290391E-2</v>
      </c>
      <c r="H83" s="1">
        <f t="shared" si="5"/>
        <v>17.07</v>
      </c>
      <c r="I83" s="12">
        <f>H83/H86</f>
        <v>0.14568575573952378</v>
      </c>
    </row>
    <row r="84" spans="2:9" x14ac:dyDescent="0.25">
      <c r="B84" t="s">
        <v>15</v>
      </c>
      <c r="C84" t="s">
        <v>186</v>
      </c>
      <c r="D84" s="8" t="s">
        <v>4</v>
      </c>
      <c r="E84" s="1" t="s">
        <v>23</v>
      </c>
      <c r="F84" s="9">
        <v>3.03</v>
      </c>
      <c r="G84" s="12">
        <f>F84/F86</f>
        <v>0.14192037470725993</v>
      </c>
      <c r="H84" s="1">
        <f t="shared" si="5"/>
        <v>20.100000000000001</v>
      </c>
      <c r="I84" s="12">
        <f>H84/H86</f>
        <v>0.17154561747887687</v>
      </c>
    </row>
    <row r="85" spans="2:9" ht="15.75" thickBot="1" x14ac:dyDescent="0.3">
      <c r="B85" t="s">
        <v>16</v>
      </c>
      <c r="C85" t="s">
        <v>187</v>
      </c>
      <c r="D85" s="8" t="s">
        <v>4</v>
      </c>
      <c r="E85" s="1" t="s">
        <v>26</v>
      </c>
      <c r="F85" s="9">
        <v>1.25</v>
      </c>
      <c r="G85" s="12">
        <f>F85/F86</f>
        <v>5.8548009367681494E-2</v>
      </c>
      <c r="H85" s="1">
        <f t="shared" si="5"/>
        <v>21.35</v>
      </c>
      <c r="I85" s="12">
        <f>H85/H86</f>
        <v>0.18221387727233937</v>
      </c>
    </row>
    <row r="86" spans="2:9" ht="15.75" thickBot="1" x14ac:dyDescent="0.3">
      <c r="D86" s="8"/>
      <c r="F86" s="17">
        <f>SUM(F76:F85)</f>
        <v>21.35</v>
      </c>
      <c r="G86" s="10">
        <f>SUM(G76:G85)</f>
        <v>1</v>
      </c>
      <c r="H86" s="10">
        <f>SUM(H76:H85)</f>
        <v>117.16999999999999</v>
      </c>
      <c r="I86" s="10">
        <f>SUM(I76:I85)</f>
        <v>1</v>
      </c>
    </row>
    <row r="87" spans="2:9" ht="15.75" thickBot="1" x14ac:dyDescent="0.3">
      <c r="D87" s="38"/>
      <c r="G87" s="39" t="s">
        <v>33</v>
      </c>
      <c r="H87" s="40">
        <v>22.69</v>
      </c>
      <c r="I87" s="39" t="s">
        <v>54</v>
      </c>
    </row>
    <row r="89" spans="2:9" ht="15.75" thickBot="1" x14ac:dyDescent="0.3"/>
    <row r="90" spans="2:9" ht="15.75" thickBot="1" x14ac:dyDescent="0.3">
      <c r="C90" s="3" t="s">
        <v>0</v>
      </c>
      <c r="D90" s="4"/>
      <c r="E90" s="5" t="s">
        <v>1</v>
      </c>
      <c r="F90" s="4"/>
      <c r="G90" s="4" t="s">
        <v>2</v>
      </c>
      <c r="H90" s="15" t="s">
        <v>42</v>
      </c>
    </row>
    <row r="91" spans="2:9" x14ac:dyDescent="0.25">
      <c r="B91" t="s">
        <v>3</v>
      </c>
      <c r="C91" t="s">
        <v>60</v>
      </c>
      <c r="D91" s="8" t="s">
        <v>4</v>
      </c>
      <c r="E91" s="1" t="s">
        <v>5</v>
      </c>
      <c r="F91" s="9">
        <v>1.89</v>
      </c>
      <c r="G91" s="12">
        <f>F91/F101</f>
        <v>6.6269284712482474E-2</v>
      </c>
      <c r="H91" s="1">
        <f>F91</f>
        <v>1.89</v>
      </c>
      <c r="I91" s="12">
        <f>H91/H101</f>
        <v>1.0272297407467795E-2</v>
      </c>
    </row>
    <row r="92" spans="2:9" x14ac:dyDescent="0.25">
      <c r="B92" t="s">
        <v>6</v>
      </c>
      <c r="C92" t="s">
        <v>61</v>
      </c>
      <c r="D92" s="8" t="s">
        <v>4</v>
      </c>
      <c r="E92" s="1" t="s">
        <v>11</v>
      </c>
      <c r="F92" s="9">
        <v>2.1</v>
      </c>
      <c r="G92" s="12">
        <f>F92/F101</f>
        <v>7.3632538569424977E-2</v>
      </c>
      <c r="H92" s="1">
        <f t="shared" ref="H92:H100" si="6">H91+F92</f>
        <v>3.99</v>
      </c>
      <c r="I92" s="12">
        <f>H92/H101</f>
        <v>2.1685961193543126E-2</v>
      </c>
    </row>
    <row r="93" spans="2:9" x14ac:dyDescent="0.25">
      <c r="B93" t="s">
        <v>7</v>
      </c>
      <c r="C93" t="s">
        <v>62</v>
      </c>
      <c r="D93" s="8" t="s">
        <v>4</v>
      </c>
      <c r="E93" s="1" t="s">
        <v>23</v>
      </c>
      <c r="F93" s="9">
        <v>9.0299999999999994</v>
      </c>
      <c r="G93" s="12">
        <f>F93/F101</f>
        <v>0.31661991584852739</v>
      </c>
      <c r="H93" s="1">
        <f t="shared" si="6"/>
        <v>13.02</v>
      </c>
      <c r="I93" s="12">
        <f>H93/H101</f>
        <v>7.0764715473667042E-2</v>
      </c>
    </row>
    <row r="94" spans="2:9" x14ac:dyDescent="0.25">
      <c r="B94" t="s">
        <v>8</v>
      </c>
      <c r="C94" t="s">
        <v>63</v>
      </c>
      <c r="D94" s="8" t="s">
        <v>4</v>
      </c>
      <c r="E94" s="1" t="s">
        <v>24</v>
      </c>
      <c r="F94" s="9">
        <v>2.1</v>
      </c>
      <c r="G94" s="12">
        <f>F94/F101</f>
        <v>7.3632538569424977E-2</v>
      </c>
      <c r="H94" s="1">
        <f t="shared" si="6"/>
        <v>15.12</v>
      </c>
      <c r="I94" s="12">
        <f>H94/H101</f>
        <v>8.2178379259742362E-2</v>
      </c>
    </row>
    <row r="95" spans="2:9" x14ac:dyDescent="0.25">
      <c r="B95" t="s">
        <v>9</v>
      </c>
      <c r="C95" t="s">
        <v>64</v>
      </c>
      <c r="D95" s="8" t="s">
        <v>4</v>
      </c>
      <c r="E95" s="1" t="s">
        <v>25</v>
      </c>
      <c r="F95" s="9">
        <v>5.89</v>
      </c>
      <c r="G95" s="12">
        <f>F95/F101</f>
        <v>0.20652173913043481</v>
      </c>
      <c r="H95" s="1">
        <f t="shared" si="6"/>
        <v>21.009999999999998</v>
      </c>
      <c r="I95" s="12">
        <f>H95/H101</f>
        <v>0.11419098864068698</v>
      </c>
    </row>
    <row r="96" spans="2:9" x14ac:dyDescent="0.25">
      <c r="B96" t="s">
        <v>10</v>
      </c>
      <c r="C96" t="s">
        <v>60</v>
      </c>
      <c r="D96" s="8" t="s">
        <v>4</v>
      </c>
      <c r="E96" s="1" t="s">
        <v>11</v>
      </c>
      <c r="F96" s="9">
        <v>1.85</v>
      </c>
      <c r="G96" s="12">
        <f>F96/F101</f>
        <v>6.4866760168302964E-2</v>
      </c>
      <c r="H96" s="1">
        <f t="shared" si="6"/>
        <v>22.86</v>
      </c>
      <c r="I96" s="12">
        <f>H96/H101</f>
        <v>0.12424588292842001</v>
      </c>
    </row>
    <row r="97" spans="2:9" x14ac:dyDescent="0.25">
      <c r="B97" t="s">
        <v>12</v>
      </c>
      <c r="C97" t="s">
        <v>61</v>
      </c>
      <c r="D97" s="8" t="s">
        <v>4</v>
      </c>
      <c r="E97" s="1" t="s">
        <v>5</v>
      </c>
      <c r="F97" s="9">
        <v>1.7</v>
      </c>
      <c r="G97" s="12">
        <f>F97/F101</f>
        <v>5.9607293127629739E-2</v>
      </c>
      <c r="H97" s="1">
        <f t="shared" si="6"/>
        <v>24.56</v>
      </c>
      <c r="I97" s="12">
        <f>H97/H101</f>
        <v>0.13348551551714766</v>
      </c>
    </row>
    <row r="98" spans="2:9" x14ac:dyDescent="0.25">
      <c r="B98" t="s">
        <v>14</v>
      </c>
      <c r="C98" t="s">
        <v>62</v>
      </c>
      <c r="D98" s="8" t="s">
        <v>4</v>
      </c>
      <c r="E98" s="1" t="s">
        <v>24</v>
      </c>
      <c r="F98" s="9">
        <v>1.0900000000000001</v>
      </c>
      <c r="G98" s="12">
        <f>F98/F101</f>
        <v>3.8218793828892011E-2</v>
      </c>
      <c r="H98" s="1">
        <f t="shared" si="6"/>
        <v>25.65</v>
      </c>
      <c r="I98" s="12">
        <f>H98/H101</f>
        <v>0.13940975052992008</v>
      </c>
    </row>
    <row r="99" spans="2:9" x14ac:dyDescent="0.25">
      <c r="B99" t="s">
        <v>15</v>
      </c>
      <c r="C99" t="s">
        <v>63</v>
      </c>
      <c r="D99" s="8" t="s">
        <v>4</v>
      </c>
      <c r="E99" s="1" t="s">
        <v>23</v>
      </c>
      <c r="F99" s="9">
        <v>1.72</v>
      </c>
      <c r="G99" s="12">
        <f>F99/F101</f>
        <v>6.03085553997195E-2</v>
      </c>
      <c r="H99" s="1">
        <f t="shared" si="6"/>
        <v>27.369999999999997</v>
      </c>
      <c r="I99" s="12">
        <f>H99/H101</f>
        <v>0.14875808467851512</v>
      </c>
    </row>
    <row r="100" spans="2:9" ht="15.75" thickBot="1" x14ac:dyDescent="0.3">
      <c r="B100" t="s">
        <v>16</v>
      </c>
      <c r="C100" t="s">
        <v>64</v>
      </c>
      <c r="D100" s="8" t="s">
        <v>4</v>
      </c>
      <c r="E100" s="1" t="s">
        <v>26</v>
      </c>
      <c r="F100" s="9">
        <v>1.1499999999999999</v>
      </c>
      <c r="G100" s="12">
        <f>F100/F101</f>
        <v>4.0322580645161296E-2</v>
      </c>
      <c r="H100" s="1">
        <f t="shared" si="6"/>
        <v>28.519999999999996</v>
      </c>
      <c r="I100" s="12">
        <f>H100/H101</f>
        <v>0.15500842437088969</v>
      </c>
    </row>
    <row r="101" spans="2:9" ht="15.75" thickBot="1" x14ac:dyDescent="0.3">
      <c r="D101" s="8"/>
      <c r="F101" s="17">
        <f>SUM(F91:F100)</f>
        <v>28.519999999999996</v>
      </c>
      <c r="G101" s="10">
        <f>SUM(G91:G100)</f>
        <v>1</v>
      </c>
      <c r="H101" s="10">
        <f>SUM(H91:H100)</f>
        <v>183.99</v>
      </c>
      <c r="I101" s="10">
        <f>SUM(I91:I100)</f>
        <v>1</v>
      </c>
    </row>
    <row r="102" spans="2:9" ht="15.75" thickBot="1" x14ac:dyDescent="0.3">
      <c r="D102" s="38"/>
      <c r="G102" s="39" t="s">
        <v>33</v>
      </c>
      <c r="H102" s="40">
        <v>52.4</v>
      </c>
      <c r="I102" s="39" t="s">
        <v>54</v>
      </c>
    </row>
    <row r="106" spans="2:9" ht="15.75" thickBot="1" x14ac:dyDescent="0.3"/>
    <row r="107" spans="2:9" ht="15.75" thickBot="1" x14ac:dyDescent="0.3">
      <c r="C107" s="3" t="s">
        <v>0</v>
      </c>
      <c r="D107" s="4"/>
      <c r="E107" s="5" t="s">
        <v>1</v>
      </c>
      <c r="F107" s="4"/>
      <c r="G107" s="4" t="s">
        <v>2</v>
      </c>
      <c r="H107" s="15" t="s">
        <v>42</v>
      </c>
    </row>
    <row r="108" spans="2:9" x14ac:dyDescent="0.25">
      <c r="B108" t="s">
        <v>3</v>
      </c>
      <c r="C108" t="s">
        <v>65</v>
      </c>
      <c r="D108" s="8" t="s">
        <v>4</v>
      </c>
      <c r="E108" s="1" t="s">
        <v>5</v>
      </c>
      <c r="F108" s="9">
        <v>1.76</v>
      </c>
      <c r="G108" s="12">
        <f>F108/F118</f>
        <v>7.034372501998401E-2</v>
      </c>
      <c r="H108" s="1">
        <f>F108</f>
        <v>1.76</v>
      </c>
      <c r="I108" s="12">
        <f>H108/H118</f>
        <v>1.2063056888279645E-2</v>
      </c>
    </row>
    <row r="109" spans="2:9" x14ac:dyDescent="0.25">
      <c r="B109" t="s">
        <v>6</v>
      </c>
      <c r="C109" t="s">
        <v>66</v>
      </c>
      <c r="D109" s="8" t="s">
        <v>4</v>
      </c>
      <c r="E109" s="1" t="s">
        <v>11</v>
      </c>
      <c r="F109" s="9">
        <v>2.5</v>
      </c>
      <c r="G109" s="12">
        <f>F109/F118</f>
        <v>9.9920063948840926E-2</v>
      </c>
      <c r="H109" s="1">
        <f t="shared" ref="H109:H117" si="7">H108+F109</f>
        <v>4.26</v>
      </c>
      <c r="I109" s="12">
        <f>H109/H118</f>
        <v>2.919808087731323E-2</v>
      </c>
    </row>
    <row r="110" spans="2:9" x14ac:dyDescent="0.25">
      <c r="B110" t="s">
        <v>7</v>
      </c>
      <c r="C110" t="s">
        <v>67</v>
      </c>
      <c r="D110" s="8" t="s">
        <v>4</v>
      </c>
      <c r="E110" s="1" t="s">
        <v>23</v>
      </c>
      <c r="F110" s="9">
        <v>4.72</v>
      </c>
      <c r="G110" s="12">
        <f>F110/F118</f>
        <v>0.18864908073541167</v>
      </c>
      <c r="H110" s="1">
        <f t="shared" si="7"/>
        <v>8.98</v>
      </c>
      <c r="I110" s="12">
        <f>H110/H118</f>
        <v>6.1549006168608651E-2</v>
      </c>
    </row>
    <row r="111" spans="2:9" x14ac:dyDescent="0.25">
      <c r="B111" t="s">
        <v>8</v>
      </c>
      <c r="C111" t="s">
        <v>68</v>
      </c>
      <c r="D111" s="8" t="s">
        <v>4</v>
      </c>
      <c r="E111" s="1" t="s">
        <v>24</v>
      </c>
      <c r="F111" s="9">
        <v>1.29</v>
      </c>
      <c r="G111" s="12">
        <f>F111/F118</f>
        <v>5.1558752997601924E-2</v>
      </c>
      <c r="H111" s="1">
        <f t="shared" si="7"/>
        <v>10.27</v>
      </c>
      <c r="I111" s="12">
        <f>H111/H118</f>
        <v>7.039067854694997E-2</v>
      </c>
    </row>
    <row r="112" spans="2:9" x14ac:dyDescent="0.25">
      <c r="B112" t="s">
        <v>9</v>
      </c>
      <c r="C112" t="s">
        <v>69</v>
      </c>
      <c r="D112" s="8" t="s">
        <v>4</v>
      </c>
      <c r="E112" s="1" t="s">
        <v>25</v>
      </c>
      <c r="F112" s="9">
        <v>5.0599999999999996</v>
      </c>
      <c r="G112" s="12">
        <f>F112/F118</f>
        <v>0.20223820943245402</v>
      </c>
      <c r="H112" s="1">
        <f t="shared" si="7"/>
        <v>15.329999999999998</v>
      </c>
      <c r="I112" s="12">
        <f>H112/H118</f>
        <v>0.10507196710075395</v>
      </c>
    </row>
    <row r="113" spans="2:9" x14ac:dyDescent="0.25">
      <c r="B113" t="s">
        <v>10</v>
      </c>
      <c r="C113" t="s">
        <v>65</v>
      </c>
      <c r="D113" s="8" t="s">
        <v>4</v>
      </c>
      <c r="E113" s="1" t="s">
        <v>11</v>
      </c>
      <c r="F113" s="9">
        <v>2.1</v>
      </c>
      <c r="G113" s="12">
        <f>F113/F118</f>
        <v>8.3932853717026384E-2</v>
      </c>
      <c r="H113" s="1">
        <f t="shared" si="7"/>
        <v>17.43</v>
      </c>
      <c r="I113" s="12">
        <f>H113/H118</f>
        <v>0.11946538725154217</v>
      </c>
    </row>
    <row r="114" spans="2:9" x14ac:dyDescent="0.25">
      <c r="B114" t="s">
        <v>12</v>
      </c>
      <c r="C114" t="s">
        <v>66</v>
      </c>
      <c r="D114" s="8" t="s">
        <v>4</v>
      </c>
      <c r="E114" s="1" t="s">
        <v>5</v>
      </c>
      <c r="F114" s="9">
        <v>1.47</v>
      </c>
      <c r="G114" s="12">
        <f>F114/F118</f>
        <v>5.8752997601918468E-2</v>
      </c>
      <c r="H114" s="1">
        <f t="shared" si="7"/>
        <v>18.899999999999999</v>
      </c>
      <c r="I114" s="12">
        <f>H114/H118</f>
        <v>0.1295407813570939</v>
      </c>
    </row>
    <row r="115" spans="2:9" x14ac:dyDescent="0.25">
      <c r="B115" t="s">
        <v>14</v>
      </c>
      <c r="C115" t="s">
        <v>67</v>
      </c>
      <c r="D115" s="8" t="s">
        <v>4</v>
      </c>
      <c r="E115" s="1" t="s">
        <v>24</v>
      </c>
      <c r="F115" s="9">
        <v>1.22</v>
      </c>
      <c r="G115" s="12">
        <f>F115/F118</f>
        <v>4.8760991207034372E-2</v>
      </c>
      <c r="H115" s="1">
        <f t="shared" si="7"/>
        <v>20.119999999999997</v>
      </c>
      <c r="I115" s="12">
        <f>H115/H118</f>
        <v>0.13790267306374229</v>
      </c>
    </row>
    <row r="116" spans="2:9" x14ac:dyDescent="0.25">
      <c r="B116" t="s">
        <v>15</v>
      </c>
      <c r="C116" t="s">
        <v>68</v>
      </c>
      <c r="D116" s="8" t="s">
        <v>4</v>
      </c>
      <c r="E116" s="1" t="s">
        <v>23</v>
      </c>
      <c r="F116" s="9">
        <v>3.71</v>
      </c>
      <c r="G116" s="12">
        <f>F116/F118</f>
        <v>0.14828137490007995</v>
      </c>
      <c r="H116" s="1">
        <f t="shared" si="7"/>
        <v>23.83</v>
      </c>
      <c r="I116" s="12">
        <f>H116/H118</f>
        <v>0.16333104866346815</v>
      </c>
    </row>
    <row r="117" spans="2:9" ht="15.75" thickBot="1" x14ac:dyDescent="0.3">
      <c r="B117" t="s">
        <v>16</v>
      </c>
      <c r="C117" t="s">
        <v>69</v>
      </c>
      <c r="D117" s="8" t="s">
        <v>4</v>
      </c>
      <c r="E117" s="1" t="s">
        <v>26</v>
      </c>
      <c r="F117" s="9">
        <v>1.19</v>
      </c>
      <c r="G117" s="12">
        <f>F117/F118</f>
        <v>4.7561950439648282E-2</v>
      </c>
      <c r="H117" s="1">
        <f t="shared" si="7"/>
        <v>25.02</v>
      </c>
      <c r="I117" s="12">
        <f>H117/H118</f>
        <v>0.17148732008224815</v>
      </c>
    </row>
    <row r="118" spans="2:9" ht="15.75" thickBot="1" x14ac:dyDescent="0.3">
      <c r="D118" s="8"/>
      <c r="F118" s="17">
        <f>SUM(F108:F117)</f>
        <v>25.02</v>
      </c>
      <c r="G118" s="10">
        <f>SUM(G108:G117)</f>
        <v>1</v>
      </c>
      <c r="H118" s="10">
        <f>SUM(H108:H117)</f>
        <v>145.89999999999998</v>
      </c>
      <c r="I118" s="10">
        <f>SUM(I108:I117)</f>
        <v>1</v>
      </c>
    </row>
    <row r="119" spans="2:9" ht="15.75" thickBot="1" x14ac:dyDescent="0.3">
      <c r="D119" s="38"/>
      <c r="G119" s="39" t="s">
        <v>33</v>
      </c>
      <c r="H119" s="40">
        <v>41.8</v>
      </c>
      <c r="I119" s="39" t="s">
        <v>54</v>
      </c>
    </row>
    <row r="121" spans="2:9" ht="15.75" thickBot="1" x14ac:dyDescent="0.3"/>
    <row r="122" spans="2:9" ht="15.75" thickBot="1" x14ac:dyDescent="0.3">
      <c r="C122" s="3" t="s">
        <v>0</v>
      </c>
      <c r="D122" s="4"/>
      <c r="E122" s="5" t="s">
        <v>1</v>
      </c>
      <c r="F122" s="4"/>
      <c r="G122" s="4" t="s">
        <v>2</v>
      </c>
      <c r="H122" s="15" t="s">
        <v>42</v>
      </c>
    </row>
    <row r="123" spans="2:9" x14ac:dyDescent="0.25">
      <c r="B123" t="s">
        <v>3</v>
      </c>
      <c r="C123" t="s">
        <v>70</v>
      </c>
      <c r="D123" s="8" t="s">
        <v>4</v>
      </c>
      <c r="E123" s="1" t="s">
        <v>5</v>
      </c>
      <c r="F123" s="9">
        <v>1.56</v>
      </c>
      <c r="G123" s="12">
        <f>F123/F133</f>
        <v>7.3689182805857359E-2</v>
      </c>
      <c r="H123" s="1">
        <f>F123</f>
        <v>1.56</v>
      </c>
      <c r="I123" s="12">
        <f>H123/H133</f>
        <v>1.3714285714285717E-2</v>
      </c>
    </row>
    <row r="124" spans="2:9" x14ac:dyDescent="0.25">
      <c r="B124" t="s">
        <v>6</v>
      </c>
      <c r="C124" t="s">
        <v>71</v>
      </c>
      <c r="D124" s="8" t="s">
        <v>4</v>
      </c>
      <c r="E124" s="1" t="s">
        <v>11</v>
      </c>
      <c r="F124" s="9">
        <v>1.65</v>
      </c>
      <c r="G124" s="12">
        <f>F124/F133</f>
        <v>7.7940481813887574E-2</v>
      </c>
      <c r="H124" s="1">
        <f t="shared" ref="H124:H132" si="8">H123+F124</f>
        <v>3.21</v>
      </c>
      <c r="I124" s="12">
        <f>H124/H133</f>
        <v>2.8219780219780222E-2</v>
      </c>
    </row>
    <row r="125" spans="2:9" x14ac:dyDescent="0.25">
      <c r="B125" t="s">
        <v>7</v>
      </c>
      <c r="C125" t="s">
        <v>72</v>
      </c>
      <c r="D125" s="8" t="s">
        <v>4</v>
      </c>
      <c r="E125" s="1" t="s">
        <v>23</v>
      </c>
      <c r="F125" s="9">
        <v>2.7</v>
      </c>
      <c r="G125" s="12">
        <f>F125/F133</f>
        <v>0.12753897024090696</v>
      </c>
      <c r="H125" s="1">
        <f t="shared" si="8"/>
        <v>5.91</v>
      </c>
      <c r="I125" s="12">
        <f>H125/H133</f>
        <v>5.1956043956043967E-2</v>
      </c>
    </row>
    <row r="126" spans="2:9" x14ac:dyDescent="0.25">
      <c r="B126" t="s">
        <v>8</v>
      </c>
      <c r="C126" t="s">
        <v>73</v>
      </c>
      <c r="D126" s="8" t="s">
        <v>4</v>
      </c>
      <c r="E126" s="1" t="s">
        <v>24</v>
      </c>
      <c r="F126" s="9">
        <v>1.29</v>
      </c>
      <c r="G126" s="12">
        <f>F126/F133</f>
        <v>6.0935285781766657E-2</v>
      </c>
      <c r="H126" s="1">
        <f t="shared" si="8"/>
        <v>7.2</v>
      </c>
      <c r="I126" s="12">
        <f>H126/H133</f>
        <v>6.3296703296703311E-2</v>
      </c>
    </row>
    <row r="127" spans="2:9" x14ac:dyDescent="0.25">
      <c r="B127" t="s">
        <v>9</v>
      </c>
      <c r="C127" t="s">
        <v>74</v>
      </c>
      <c r="D127" s="8" t="s">
        <v>4</v>
      </c>
      <c r="E127" s="1" t="s">
        <v>25</v>
      </c>
      <c r="F127" s="9">
        <v>3.37</v>
      </c>
      <c r="G127" s="12">
        <f>F127/F133</f>
        <v>0.15918752952290979</v>
      </c>
      <c r="H127" s="1">
        <f t="shared" si="8"/>
        <v>10.57</v>
      </c>
      <c r="I127" s="12">
        <f>H127/H133</f>
        <v>9.2923076923076942E-2</v>
      </c>
    </row>
    <row r="128" spans="2:9" x14ac:dyDescent="0.25">
      <c r="B128" t="s">
        <v>10</v>
      </c>
      <c r="C128" t="s">
        <v>70</v>
      </c>
      <c r="D128" s="8" t="s">
        <v>4</v>
      </c>
      <c r="E128" s="1" t="s">
        <v>11</v>
      </c>
      <c r="F128" s="9">
        <v>2.35</v>
      </c>
      <c r="G128" s="12">
        <f>F128/F133</f>
        <v>0.11100614076523384</v>
      </c>
      <c r="H128" s="1">
        <f t="shared" si="8"/>
        <v>12.92</v>
      </c>
      <c r="I128" s="12">
        <f>H128/H133</f>
        <v>0.11358241758241759</v>
      </c>
    </row>
    <row r="129" spans="2:9" x14ac:dyDescent="0.25">
      <c r="B129" t="s">
        <v>12</v>
      </c>
      <c r="C129" t="s">
        <v>71</v>
      </c>
      <c r="D129" s="8" t="s">
        <v>4</v>
      </c>
      <c r="E129" s="1" t="s">
        <v>5</v>
      </c>
      <c r="F129" s="9">
        <v>2.0499999999999998</v>
      </c>
      <c r="G129" s="12">
        <f>F129/F133</f>
        <v>9.6835144071799717E-2</v>
      </c>
      <c r="H129" s="1">
        <f t="shared" si="8"/>
        <v>14.969999999999999</v>
      </c>
      <c r="I129" s="12">
        <f>H129/H133</f>
        <v>0.1316043956043956</v>
      </c>
    </row>
    <row r="130" spans="2:9" x14ac:dyDescent="0.25">
      <c r="B130" t="s">
        <v>14</v>
      </c>
      <c r="C130" t="s">
        <v>72</v>
      </c>
      <c r="D130" s="8" t="s">
        <v>4</v>
      </c>
      <c r="E130" s="1" t="s">
        <v>24</v>
      </c>
      <c r="F130" s="9">
        <v>1.4</v>
      </c>
      <c r="G130" s="12">
        <f>F130/F133</f>
        <v>6.6131317902692485E-2</v>
      </c>
      <c r="H130" s="1">
        <f t="shared" si="8"/>
        <v>16.369999999999997</v>
      </c>
      <c r="I130" s="12">
        <f>H130/H133</f>
        <v>0.1439120879120879</v>
      </c>
    </row>
    <row r="131" spans="2:9" x14ac:dyDescent="0.25">
      <c r="B131" t="s">
        <v>15</v>
      </c>
      <c r="C131" t="s">
        <v>73</v>
      </c>
      <c r="D131" s="8" t="s">
        <v>4</v>
      </c>
      <c r="E131" s="1" t="s">
        <v>23</v>
      </c>
      <c r="F131" s="9">
        <v>3.5</v>
      </c>
      <c r="G131" s="12">
        <f>F131/F133</f>
        <v>0.16532829475673125</v>
      </c>
      <c r="H131" s="1">
        <f t="shared" si="8"/>
        <v>19.869999999999997</v>
      </c>
      <c r="I131" s="12">
        <f>H131/H133</f>
        <v>0.17468131868131867</v>
      </c>
    </row>
    <row r="132" spans="2:9" ht="15.75" thickBot="1" x14ac:dyDescent="0.3">
      <c r="B132" t="s">
        <v>16</v>
      </c>
      <c r="C132" t="s">
        <v>74</v>
      </c>
      <c r="D132" s="8" t="s">
        <v>4</v>
      </c>
      <c r="E132" s="1" t="s">
        <v>26</v>
      </c>
      <c r="F132" s="9">
        <v>1.3</v>
      </c>
      <c r="G132" s="12">
        <f>F132/F133</f>
        <v>6.1407652338214463E-2</v>
      </c>
      <c r="H132" s="1">
        <f t="shared" si="8"/>
        <v>21.169999999999998</v>
      </c>
      <c r="I132" s="12">
        <f>H132/H133</f>
        <v>0.18610989010989012</v>
      </c>
    </row>
    <row r="133" spans="2:9" ht="15.75" thickBot="1" x14ac:dyDescent="0.3">
      <c r="D133" s="8"/>
      <c r="F133" s="17">
        <f>SUM(F123:F132)</f>
        <v>21.169999999999998</v>
      </c>
      <c r="G133" s="10">
        <f>SUM(G123:G132)</f>
        <v>1.0000000000000002</v>
      </c>
      <c r="H133" s="10">
        <f>SUM(H123:H132)</f>
        <v>113.74999999999999</v>
      </c>
      <c r="I133" s="10">
        <f>SUM(I123:I132)</f>
        <v>1</v>
      </c>
    </row>
    <row r="134" spans="2:9" ht="15.75" thickBot="1" x14ac:dyDescent="0.3">
      <c r="D134" s="38"/>
      <c r="G134" s="39" t="s">
        <v>33</v>
      </c>
      <c r="H134" s="40">
        <v>20.37</v>
      </c>
      <c r="I134" s="39" t="s">
        <v>75</v>
      </c>
    </row>
    <row r="136" spans="2:9" ht="15.75" thickBot="1" x14ac:dyDescent="0.3"/>
    <row r="137" spans="2:9" ht="15.75" thickBot="1" x14ac:dyDescent="0.3">
      <c r="C137" s="3" t="s">
        <v>0</v>
      </c>
      <c r="D137" s="4"/>
      <c r="E137" s="5" t="s">
        <v>1</v>
      </c>
      <c r="F137" s="4"/>
      <c r="G137" s="4" t="s">
        <v>2</v>
      </c>
      <c r="H137" s="15" t="s">
        <v>42</v>
      </c>
    </row>
    <row r="138" spans="2:9" x14ac:dyDescent="0.25">
      <c r="B138" t="s">
        <v>3</v>
      </c>
      <c r="C138" t="s">
        <v>76</v>
      </c>
      <c r="D138" s="8" t="s">
        <v>4</v>
      </c>
      <c r="E138" s="1" t="s">
        <v>5</v>
      </c>
      <c r="F138" s="9">
        <v>1.65</v>
      </c>
      <c r="G138" s="12">
        <f>F138/F148</f>
        <v>7.523939808481532E-2</v>
      </c>
      <c r="H138" s="1">
        <f>F138</f>
        <v>1.65</v>
      </c>
      <c r="I138" s="12">
        <f>H138/H148</f>
        <v>1.2716763005780349E-2</v>
      </c>
    </row>
    <row r="139" spans="2:9" x14ac:dyDescent="0.25">
      <c r="B139" t="s">
        <v>6</v>
      </c>
      <c r="C139" t="s">
        <v>77</v>
      </c>
      <c r="D139" s="8" t="s">
        <v>4</v>
      </c>
      <c r="E139" s="1" t="s">
        <v>11</v>
      </c>
      <c r="F139" s="9">
        <v>2.5499999999999998</v>
      </c>
      <c r="G139" s="12">
        <f>F139/F148</f>
        <v>0.11627906976744186</v>
      </c>
      <c r="H139" s="1">
        <f t="shared" ref="H139:H147" si="9">H138+F139</f>
        <v>4.1999999999999993</v>
      </c>
      <c r="I139" s="12">
        <f>H139/H148</f>
        <v>3.2369942196531797E-2</v>
      </c>
    </row>
    <row r="140" spans="2:9" x14ac:dyDescent="0.25">
      <c r="B140" t="s">
        <v>7</v>
      </c>
      <c r="C140" t="s">
        <v>78</v>
      </c>
      <c r="D140" s="8" t="s">
        <v>4</v>
      </c>
      <c r="E140" s="1" t="s">
        <v>23</v>
      </c>
      <c r="F140" s="9">
        <v>4.0599999999999996</v>
      </c>
      <c r="G140" s="12">
        <f>F140/F148</f>
        <v>0.18513451892384861</v>
      </c>
      <c r="H140" s="1">
        <f t="shared" si="9"/>
        <v>8.259999999999998</v>
      </c>
      <c r="I140" s="12">
        <f>H140/H148</f>
        <v>6.3660886319845858E-2</v>
      </c>
    </row>
    <row r="141" spans="2:9" x14ac:dyDescent="0.25">
      <c r="B141" t="s">
        <v>8</v>
      </c>
      <c r="C141" t="s">
        <v>79</v>
      </c>
      <c r="D141" s="8" t="s">
        <v>4</v>
      </c>
      <c r="E141" s="1" t="s">
        <v>24</v>
      </c>
      <c r="F141" s="9">
        <v>1.42</v>
      </c>
      <c r="G141" s="12">
        <f>F141/F148</f>
        <v>6.4751481988144094E-2</v>
      </c>
      <c r="H141" s="1">
        <f t="shared" si="9"/>
        <v>9.6799999999999979</v>
      </c>
      <c r="I141" s="12">
        <f>H141/H148</f>
        <v>7.4605009633911368E-2</v>
      </c>
    </row>
    <row r="142" spans="2:9" x14ac:dyDescent="0.25">
      <c r="B142" t="s">
        <v>9</v>
      </c>
      <c r="C142" t="s">
        <v>80</v>
      </c>
      <c r="D142" s="8" t="s">
        <v>4</v>
      </c>
      <c r="E142" s="1" t="s">
        <v>25</v>
      </c>
      <c r="F142" s="9">
        <v>3.4</v>
      </c>
      <c r="G142" s="12">
        <f>F142/F148</f>
        <v>0.15503875968992248</v>
      </c>
      <c r="H142" s="1">
        <f t="shared" si="9"/>
        <v>13.079999999999998</v>
      </c>
      <c r="I142" s="12">
        <f>H142/H148</f>
        <v>0.1008092485549133</v>
      </c>
    </row>
    <row r="143" spans="2:9" x14ac:dyDescent="0.25">
      <c r="B143" t="s">
        <v>10</v>
      </c>
      <c r="C143" t="s">
        <v>76</v>
      </c>
      <c r="D143" s="8" t="s">
        <v>4</v>
      </c>
      <c r="E143" s="1" t="s">
        <v>11</v>
      </c>
      <c r="F143" s="9">
        <v>2.25</v>
      </c>
      <c r="G143" s="12">
        <f>F143/F148</f>
        <v>0.10259917920656635</v>
      </c>
      <c r="H143" s="1">
        <f t="shared" si="9"/>
        <v>15.329999999999998</v>
      </c>
      <c r="I143" s="12">
        <f>H143/H148</f>
        <v>0.11815028901734105</v>
      </c>
    </row>
    <row r="144" spans="2:9" x14ac:dyDescent="0.25">
      <c r="B144" t="s">
        <v>12</v>
      </c>
      <c r="C144" t="s">
        <v>77</v>
      </c>
      <c r="D144" s="8" t="s">
        <v>4</v>
      </c>
      <c r="E144" s="1" t="s">
        <v>5</v>
      </c>
      <c r="F144" s="9">
        <v>1.52</v>
      </c>
      <c r="G144" s="12">
        <f>F144/F148</f>
        <v>6.9311445508435932E-2</v>
      </c>
      <c r="H144" s="1">
        <f t="shared" si="9"/>
        <v>16.849999999999998</v>
      </c>
      <c r="I144" s="12">
        <f>H144/H148</f>
        <v>0.12986512524084778</v>
      </c>
    </row>
    <row r="145" spans="2:9" x14ac:dyDescent="0.25">
      <c r="B145" t="s">
        <v>14</v>
      </c>
      <c r="C145" t="s">
        <v>78</v>
      </c>
      <c r="D145" s="8" t="s">
        <v>4</v>
      </c>
      <c r="E145" s="1" t="s">
        <v>24</v>
      </c>
      <c r="F145" s="9">
        <v>1.26</v>
      </c>
      <c r="G145" s="12">
        <f>F145/F148</f>
        <v>5.7455540355677154E-2</v>
      </c>
      <c r="H145" s="1">
        <f t="shared" si="9"/>
        <v>18.11</v>
      </c>
      <c r="I145" s="12">
        <f>H145/H148</f>
        <v>0.13957610789980734</v>
      </c>
    </row>
    <row r="146" spans="2:9" x14ac:dyDescent="0.25">
      <c r="B146" t="s">
        <v>15</v>
      </c>
      <c r="C146" t="s">
        <v>79</v>
      </c>
      <c r="D146" s="8" t="s">
        <v>4</v>
      </c>
      <c r="E146" s="1" t="s">
        <v>23</v>
      </c>
      <c r="F146" s="9">
        <v>2.5499999999999998</v>
      </c>
      <c r="G146" s="12">
        <f>F146/F148</f>
        <v>0.11627906976744186</v>
      </c>
      <c r="H146" s="1">
        <f t="shared" si="9"/>
        <v>20.66</v>
      </c>
      <c r="I146" s="12">
        <f>H146/H148</f>
        <v>0.15922928709055881</v>
      </c>
    </row>
    <row r="147" spans="2:9" ht="15.75" thickBot="1" x14ac:dyDescent="0.3">
      <c r="B147" t="s">
        <v>16</v>
      </c>
      <c r="C147" t="s">
        <v>80</v>
      </c>
      <c r="D147" s="8" t="s">
        <v>4</v>
      </c>
      <c r="E147" s="1" t="s">
        <v>26</v>
      </c>
      <c r="F147" s="9">
        <v>1.27</v>
      </c>
      <c r="G147" s="12">
        <f>F147/F148</f>
        <v>5.7911536707706338E-2</v>
      </c>
      <c r="H147" s="1">
        <f t="shared" si="9"/>
        <v>21.93</v>
      </c>
      <c r="I147" s="12">
        <f>H147/H148</f>
        <v>0.16901734104046245</v>
      </c>
    </row>
    <row r="148" spans="2:9" ht="15.75" thickBot="1" x14ac:dyDescent="0.3">
      <c r="D148" s="8"/>
      <c r="F148" s="17">
        <f>SUM(F138:F147)</f>
        <v>21.93</v>
      </c>
      <c r="G148" s="10">
        <f>SUM(G138:G147)</f>
        <v>0.99999999999999989</v>
      </c>
      <c r="H148" s="10">
        <f>SUM(H138:H147)</f>
        <v>129.74999999999997</v>
      </c>
      <c r="I148" s="10">
        <f>SUM(I138:I147)</f>
        <v>1.0000000000000002</v>
      </c>
    </row>
    <row r="149" spans="2:9" ht="15.75" thickBot="1" x14ac:dyDescent="0.3">
      <c r="D149" s="38"/>
      <c r="G149" s="39" t="s">
        <v>33</v>
      </c>
      <c r="H149" s="40">
        <v>7.77</v>
      </c>
      <c r="I149" s="39" t="s">
        <v>41</v>
      </c>
    </row>
    <row r="150" spans="2:9" ht="15.75" thickBot="1" x14ac:dyDescent="0.3"/>
    <row r="151" spans="2:9" ht="15.75" thickBot="1" x14ac:dyDescent="0.3">
      <c r="C151" s="3" t="s">
        <v>0</v>
      </c>
      <c r="D151" s="4"/>
      <c r="E151" s="5" t="s">
        <v>1</v>
      </c>
      <c r="F151" s="4"/>
      <c r="G151" s="4" t="s">
        <v>2</v>
      </c>
      <c r="H151" s="15" t="s">
        <v>42</v>
      </c>
    </row>
    <row r="152" spans="2:9" x14ac:dyDescent="0.25">
      <c r="B152" t="s">
        <v>3</v>
      </c>
      <c r="C152" t="s">
        <v>81</v>
      </c>
      <c r="D152" s="8" t="s">
        <v>4</v>
      </c>
      <c r="E152" s="1" t="s">
        <v>5</v>
      </c>
      <c r="F152" s="9">
        <v>2</v>
      </c>
      <c r="G152" s="12">
        <f>F152/F162</f>
        <v>7.399186089530152E-2</v>
      </c>
      <c r="H152" s="1">
        <f>F152</f>
        <v>2</v>
      </c>
      <c r="I152" s="12">
        <f>H152/H162</f>
        <v>1.2362467548522686E-2</v>
      </c>
    </row>
    <row r="153" spans="2:9" x14ac:dyDescent="0.25">
      <c r="B153" t="s">
        <v>6</v>
      </c>
      <c r="C153" t="s">
        <v>82</v>
      </c>
      <c r="D153" s="8" t="s">
        <v>4</v>
      </c>
      <c r="E153" s="1" t="s">
        <v>11</v>
      </c>
      <c r="F153" s="9">
        <v>1.62</v>
      </c>
      <c r="G153" s="12">
        <f>F153/F162</f>
        <v>5.9933407325194227E-2</v>
      </c>
      <c r="H153" s="1">
        <f t="shared" ref="H153:H161" si="10">H152+F153</f>
        <v>3.62</v>
      </c>
      <c r="I153" s="12">
        <f>H153/H162</f>
        <v>2.237606626282606E-2</v>
      </c>
    </row>
    <row r="154" spans="2:9" x14ac:dyDescent="0.25">
      <c r="B154" t="s">
        <v>7</v>
      </c>
      <c r="C154" t="s">
        <v>83</v>
      </c>
      <c r="D154" s="8" t="s">
        <v>4</v>
      </c>
      <c r="E154" s="1" t="s">
        <v>23</v>
      </c>
      <c r="F154" s="9">
        <v>8.4</v>
      </c>
      <c r="G154" s="12">
        <f>F154/F162</f>
        <v>0.31076581576026635</v>
      </c>
      <c r="H154" s="1">
        <f t="shared" si="10"/>
        <v>12.02</v>
      </c>
      <c r="I154" s="12">
        <f>H154/H162</f>
        <v>7.4298429966621338E-2</v>
      </c>
    </row>
    <row r="155" spans="2:9" x14ac:dyDescent="0.25">
      <c r="B155" t="s">
        <v>8</v>
      </c>
      <c r="C155" t="s">
        <v>84</v>
      </c>
      <c r="D155" s="8" t="s">
        <v>4</v>
      </c>
      <c r="E155" s="1" t="s">
        <v>24</v>
      </c>
      <c r="F155" s="9">
        <v>1.23</v>
      </c>
      <c r="G155" s="12">
        <f>F155/F162</f>
        <v>4.5504994450610431E-2</v>
      </c>
      <c r="H155" s="1">
        <f t="shared" si="10"/>
        <v>13.25</v>
      </c>
      <c r="I155" s="12">
        <f>H155/H162</f>
        <v>8.1901347508962788E-2</v>
      </c>
    </row>
    <row r="156" spans="2:9" x14ac:dyDescent="0.25">
      <c r="B156" t="s">
        <v>9</v>
      </c>
      <c r="C156" t="s">
        <v>85</v>
      </c>
      <c r="D156" s="8" t="s">
        <v>4</v>
      </c>
      <c r="E156" s="1" t="s">
        <v>25</v>
      </c>
      <c r="F156" s="9">
        <v>3.7</v>
      </c>
      <c r="G156" s="12">
        <f>F156/F162</f>
        <v>0.1368849426563078</v>
      </c>
      <c r="H156" s="1">
        <f t="shared" si="10"/>
        <v>16.95</v>
      </c>
      <c r="I156" s="12">
        <f>H156/H162</f>
        <v>0.10477191247372974</v>
      </c>
    </row>
    <row r="157" spans="2:9" x14ac:dyDescent="0.25">
      <c r="B157" t="s">
        <v>10</v>
      </c>
      <c r="C157" t="s">
        <v>81</v>
      </c>
      <c r="D157" s="8" t="s">
        <v>4</v>
      </c>
      <c r="E157" s="1" t="s">
        <v>11</v>
      </c>
      <c r="F157" s="9">
        <v>1.7</v>
      </c>
      <c r="G157" s="12">
        <f>F157/F162</f>
        <v>6.2893081761006289E-2</v>
      </c>
      <c r="H157" s="1">
        <f t="shared" si="10"/>
        <v>18.649999999999999</v>
      </c>
      <c r="I157" s="12">
        <f>H157/H162</f>
        <v>0.11528000988997403</v>
      </c>
    </row>
    <row r="158" spans="2:9" x14ac:dyDescent="0.25">
      <c r="B158" t="s">
        <v>12</v>
      </c>
      <c r="C158" t="s">
        <v>82</v>
      </c>
      <c r="D158" s="8" t="s">
        <v>4</v>
      </c>
      <c r="E158" s="1" t="s">
        <v>5</v>
      </c>
      <c r="F158" s="9">
        <v>2.0499999999999998</v>
      </c>
      <c r="G158" s="12">
        <f>F158/F162</f>
        <v>7.5841657417684047E-2</v>
      </c>
      <c r="H158" s="1">
        <f t="shared" si="10"/>
        <v>20.7</v>
      </c>
      <c r="I158" s="12">
        <f>H158/H162</f>
        <v>0.12795153912720977</v>
      </c>
    </row>
    <row r="159" spans="2:9" x14ac:dyDescent="0.25">
      <c r="B159" t="s">
        <v>14</v>
      </c>
      <c r="C159" t="s">
        <v>83</v>
      </c>
      <c r="D159" s="8" t="s">
        <v>4</v>
      </c>
      <c r="E159" s="1" t="s">
        <v>24</v>
      </c>
      <c r="F159" s="9">
        <v>1.08</v>
      </c>
      <c r="G159" s="12">
        <f>F159/F162</f>
        <v>3.9955604883462822E-2</v>
      </c>
      <c r="H159" s="1">
        <f t="shared" si="10"/>
        <v>21.78</v>
      </c>
      <c r="I159" s="12">
        <f>H159/H162</f>
        <v>0.13462727160341204</v>
      </c>
    </row>
    <row r="160" spans="2:9" x14ac:dyDescent="0.25">
      <c r="B160" t="s">
        <v>15</v>
      </c>
      <c r="C160" t="s">
        <v>84</v>
      </c>
      <c r="D160" s="8" t="s">
        <v>4</v>
      </c>
      <c r="E160" s="1" t="s">
        <v>23</v>
      </c>
      <c r="F160" s="9">
        <v>4</v>
      </c>
      <c r="G160" s="12">
        <f>F160/F162</f>
        <v>0.14798372179060304</v>
      </c>
      <c r="H160" s="1">
        <f t="shared" si="10"/>
        <v>25.78</v>
      </c>
      <c r="I160" s="12">
        <f>H160/H162</f>
        <v>0.15935220670045741</v>
      </c>
    </row>
    <row r="161" spans="2:9" ht="15.75" thickBot="1" x14ac:dyDescent="0.3">
      <c r="B161" t="s">
        <v>16</v>
      </c>
      <c r="C161" t="s">
        <v>85</v>
      </c>
      <c r="D161" s="8" t="s">
        <v>4</v>
      </c>
      <c r="E161" s="1" t="s">
        <v>26</v>
      </c>
      <c r="F161" s="9">
        <v>1.25</v>
      </c>
      <c r="G161" s="12">
        <f>F161/F162</f>
        <v>4.6244913059563443E-2</v>
      </c>
      <c r="H161" s="1">
        <f t="shared" si="10"/>
        <v>27.03</v>
      </c>
      <c r="I161" s="12">
        <f>H161/H162</f>
        <v>0.16707874891828409</v>
      </c>
    </row>
    <row r="162" spans="2:9" ht="15.75" thickBot="1" x14ac:dyDescent="0.3">
      <c r="D162" s="8"/>
      <c r="F162" s="17">
        <f>SUM(F152:F161)</f>
        <v>27.03</v>
      </c>
      <c r="G162" s="10">
        <f>SUM(G152:G161)</f>
        <v>0.99999999999999989</v>
      </c>
      <c r="H162" s="10">
        <f>SUM(H152:H161)</f>
        <v>161.78</v>
      </c>
      <c r="I162" s="10">
        <f>SUM(I152:I161)</f>
        <v>1</v>
      </c>
    </row>
    <row r="163" spans="2:9" ht="15.75" thickBot="1" x14ac:dyDescent="0.3">
      <c r="D163" s="38"/>
      <c r="G163" s="39" t="s">
        <v>33</v>
      </c>
      <c r="H163" s="40">
        <v>13.54</v>
      </c>
      <c r="I163" s="39" t="s">
        <v>54</v>
      </c>
    </row>
    <row r="164" spans="2:9" ht="15.75" thickBot="1" x14ac:dyDescent="0.3"/>
    <row r="165" spans="2:9" ht="15.75" thickBot="1" x14ac:dyDescent="0.3">
      <c r="C165" s="3" t="s">
        <v>0</v>
      </c>
      <c r="D165" s="4"/>
      <c r="E165" s="5" t="s">
        <v>1</v>
      </c>
      <c r="F165" s="4"/>
      <c r="G165" s="4" t="s">
        <v>2</v>
      </c>
      <c r="H165" s="15" t="s">
        <v>42</v>
      </c>
    </row>
    <row r="166" spans="2:9" x14ac:dyDescent="0.25">
      <c r="B166" t="s">
        <v>3</v>
      </c>
      <c r="C166" t="s">
        <v>86</v>
      </c>
      <c r="D166" s="8" t="s">
        <v>4</v>
      </c>
      <c r="E166" s="1" t="s">
        <v>5</v>
      </c>
      <c r="F166" s="9">
        <v>2.25</v>
      </c>
      <c r="G166" s="12">
        <v>8.6705202312138741E-2</v>
      </c>
      <c r="H166" s="1">
        <f>F166</f>
        <v>2.25</v>
      </c>
      <c r="I166" s="12">
        <f>H166/H176</f>
        <v>1.4697236919459145E-2</v>
      </c>
    </row>
    <row r="167" spans="2:9" x14ac:dyDescent="0.25">
      <c r="B167" t="s">
        <v>6</v>
      </c>
      <c r="C167" t="s">
        <v>87</v>
      </c>
      <c r="D167" s="8" t="s">
        <v>4</v>
      </c>
      <c r="E167" s="1" t="s">
        <v>11</v>
      </c>
      <c r="F167" s="9">
        <v>2.15</v>
      </c>
      <c r="G167" s="12">
        <v>8.2851637764932567E-2</v>
      </c>
      <c r="H167" s="1">
        <f t="shared" ref="H167:H175" si="11">H166+F167</f>
        <v>4.4000000000000004</v>
      </c>
      <c r="I167" s="12">
        <f>H167/H176</f>
        <v>2.8741263309164551E-2</v>
      </c>
    </row>
    <row r="168" spans="2:9" x14ac:dyDescent="0.25">
      <c r="B168" t="s">
        <v>7</v>
      </c>
      <c r="C168" t="s">
        <v>88</v>
      </c>
      <c r="D168" s="8" t="s">
        <v>4</v>
      </c>
      <c r="E168" s="1" t="s">
        <v>23</v>
      </c>
      <c r="F168" s="9">
        <v>7.1</v>
      </c>
      <c r="G168" s="12">
        <v>0.27360308285163781</v>
      </c>
      <c r="H168" s="1">
        <f t="shared" si="11"/>
        <v>11.5</v>
      </c>
      <c r="I168" s="12">
        <f>H168/H176</f>
        <v>7.5119210921680071E-2</v>
      </c>
    </row>
    <row r="169" spans="2:9" x14ac:dyDescent="0.25">
      <c r="B169" t="s">
        <v>8</v>
      </c>
      <c r="C169" t="s">
        <v>89</v>
      </c>
      <c r="D169" s="8" t="s">
        <v>4</v>
      </c>
      <c r="E169" s="1" t="s">
        <v>24</v>
      </c>
      <c r="F169" s="9">
        <v>1.19</v>
      </c>
      <c r="G169" s="12">
        <v>4.5857418111753374E-2</v>
      </c>
      <c r="H169" s="1">
        <f t="shared" si="11"/>
        <v>12.69</v>
      </c>
      <c r="I169" s="12">
        <f>H169/H176</f>
        <v>8.2892416225749568E-2</v>
      </c>
    </row>
    <row r="170" spans="2:9" x14ac:dyDescent="0.25">
      <c r="B170" t="s">
        <v>9</v>
      </c>
      <c r="C170" t="s">
        <v>90</v>
      </c>
      <c r="D170" s="8" t="s">
        <v>4</v>
      </c>
      <c r="E170" s="1" t="s">
        <v>25</v>
      </c>
      <c r="F170" s="9">
        <v>3</v>
      </c>
      <c r="G170" s="12">
        <v>0.115606936416185</v>
      </c>
      <c r="H170" s="1">
        <f t="shared" si="11"/>
        <v>15.69</v>
      </c>
      <c r="I170" s="12">
        <f>H170/H176</f>
        <v>0.10248873211836176</v>
      </c>
    </row>
    <row r="171" spans="2:9" x14ac:dyDescent="0.25">
      <c r="B171" t="s">
        <v>10</v>
      </c>
      <c r="C171" t="s">
        <v>86</v>
      </c>
      <c r="D171" s="8" t="s">
        <v>4</v>
      </c>
      <c r="E171" s="1" t="s">
        <v>11</v>
      </c>
      <c r="F171" s="9">
        <v>1.55</v>
      </c>
      <c r="G171" s="12">
        <v>5.9730250481695578E-2</v>
      </c>
      <c r="H171" s="1">
        <f t="shared" si="11"/>
        <v>17.239999999999998</v>
      </c>
      <c r="I171" s="12">
        <f>H171/H176</f>
        <v>0.11261349532954472</v>
      </c>
    </row>
    <row r="172" spans="2:9" x14ac:dyDescent="0.25">
      <c r="B172" t="s">
        <v>12</v>
      </c>
      <c r="C172" t="s">
        <v>87</v>
      </c>
      <c r="D172" s="8" t="s">
        <v>4</v>
      </c>
      <c r="E172" s="1" t="s">
        <v>5</v>
      </c>
      <c r="F172" s="9">
        <v>1.59</v>
      </c>
      <c r="G172" s="12">
        <v>6.1271676300578046E-2</v>
      </c>
      <c r="H172" s="1">
        <f t="shared" si="11"/>
        <v>18.829999999999998</v>
      </c>
      <c r="I172" s="12">
        <f>H172/H176</f>
        <v>0.12299954275262918</v>
      </c>
    </row>
    <row r="173" spans="2:9" x14ac:dyDescent="0.25">
      <c r="B173" t="s">
        <v>14</v>
      </c>
      <c r="C173" t="s">
        <v>88</v>
      </c>
      <c r="D173" s="8" t="s">
        <v>4</v>
      </c>
      <c r="E173" s="1" t="s">
        <v>24</v>
      </c>
      <c r="F173" s="9">
        <v>1.0900000000000001</v>
      </c>
      <c r="G173" s="12">
        <v>4.2003853564547215E-2</v>
      </c>
      <c r="H173" s="1">
        <f t="shared" si="11"/>
        <v>19.919999999999998</v>
      </c>
      <c r="I173" s="12">
        <f>H173/H176</f>
        <v>0.13011953752694494</v>
      </c>
    </row>
    <row r="174" spans="2:9" x14ac:dyDescent="0.25">
      <c r="B174" t="s">
        <v>15</v>
      </c>
      <c r="C174" t="s">
        <v>89</v>
      </c>
      <c r="D174" s="8" t="s">
        <v>4</v>
      </c>
      <c r="E174" s="1" t="s">
        <v>23</v>
      </c>
      <c r="F174" s="9">
        <v>4.7</v>
      </c>
      <c r="G174" s="12">
        <v>0.18111753371868983</v>
      </c>
      <c r="H174" s="1">
        <f t="shared" si="11"/>
        <v>24.619999999999997</v>
      </c>
      <c r="I174" s="12">
        <f>H174/H176</f>
        <v>0.1608204324253707</v>
      </c>
    </row>
    <row r="175" spans="2:9" ht="15.75" thickBot="1" x14ac:dyDescent="0.3">
      <c r="B175" t="s">
        <v>16</v>
      </c>
      <c r="C175" t="s">
        <v>90</v>
      </c>
      <c r="D175" s="8" t="s">
        <v>4</v>
      </c>
      <c r="E175" s="1" t="s">
        <v>26</v>
      </c>
      <c r="F175" s="9">
        <v>1.33</v>
      </c>
      <c r="G175" s="12">
        <v>5.1252408477842015E-2</v>
      </c>
      <c r="H175" s="1">
        <f t="shared" si="11"/>
        <v>25.949999999999996</v>
      </c>
      <c r="I175" s="12">
        <f>H175/H176</f>
        <v>0.16950813247109545</v>
      </c>
    </row>
    <row r="176" spans="2:9" ht="15.75" thickBot="1" x14ac:dyDescent="0.3">
      <c r="D176" s="8"/>
      <c r="F176" s="17">
        <f>SUM(F166:F175)</f>
        <v>25.949999999999996</v>
      </c>
      <c r="G176" s="10">
        <f>SUM(G166:G175)</f>
        <v>1.0000000000000002</v>
      </c>
      <c r="H176" s="10">
        <f>SUM(H166:H175)</f>
        <v>153.08999999999997</v>
      </c>
      <c r="I176" s="10">
        <f>SUM(I166:I175)</f>
        <v>1.0000000000000002</v>
      </c>
    </row>
    <row r="177" spans="2:9" ht="15.75" thickBot="1" x14ac:dyDescent="0.3">
      <c r="D177" s="38"/>
      <c r="G177" s="39" t="s">
        <v>33</v>
      </c>
      <c r="H177" s="40">
        <v>13.92</v>
      </c>
      <c r="I177" s="39" t="s">
        <v>91</v>
      </c>
    </row>
    <row r="178" spans="2:9" ht="15.75" thickBot="1" x14ac:dyDescent="0.3"/>
    <row r="179" spans="2:9" ht="15.75" thickBot="1" x14ac:dyDescent="0.3">
      <c r="C179" s="3" t="s">
        <v>0</v>
      </c>
      <c r="D179" s="4"/>
      <c r="E179" s="5" t="s">
        <v>1</v>
      </c>
      <c r="F179" s="4"/>
      <c r="G179" s="4" t="s">
        <v>2</v>
      </c>
      <c r="H179" s="15" t="s">
        <v>35</v>
      </c>
    </row>
    <row r="180" spans="2:9" x14ac:dyDescent="0.25">
      <c r="B180" t="s">
        <v>3</v>
      </c>
      <c r="C180" t="s">
        <v>92</v>
      </c>
      <c r="D180" s="8" t="s">
        <v>4</v>
      </c>
      <c r="E180" s="1" t="s">
        <v>5</v>
      </c>
      <c r="F180" s="9">
        <v>1.84</v>
      </c>
      <c r="G180" s="12">
        <f>F180/F190</f>
        <v>9.3973442288049019E-2</v>
      </c>
      <c r="H180" s="1">
        <f>F180</f>
        <v>1.84</v>
      </c>
      <c r="I180" s="12">
        <f>H180/H190</f>
        <v>1.6799050488450654E-2</v>
      </c>
    </row>
    <row r="181" spans="2:9" x14ac:dyDescent="0.25">
      <c r="B181" t="s">
        <v>6</v>
      </c>
      <c r="C181" t="s">
        <v>93</v>
      </c>
      <c r="D181" s="8" t="s">
        <v>4</v>
      </c>
      <c r="E181" s="1" t="s">
        <v>11</v>
      </c>
      <c r="F181" s="9">
        <v>2.15</v>
      </c>
      <c r="G181" s="12">
        <f>F181/F190</f>
        <v>0.10980592441266597</v>
      </c>
      <c r="H181" s="1">
        <f t="shared" ref="H181:H189" si="12">H180+F181</f>
        <v>3.99</v>
      </c>
      <c r="I181" s="12">
        <f>H181/H190</f>
        <v>3.6428375787455496E-2</v>
      </c>
    </row>
    <row r="182" spans="2:9" x14ac:dyDescent="0.25">
      <c r="B182" t="s">
        <v>7</v>
      </c>
      <c r="C182" t="s">
        <v>94</v>
      </c>
      <c r="D182" s="8" t="s">
        <v>4</v>
      </c>
      <c r="E182" s="1" t="s">
        <v>23</v>
      </c>
      <c r="F182" s="9">
        <v>2.0499999999999998</v>
      </c>
      <c r="G182" s="12">
        <f>F182/F190</f>
        <v>0.10469867211440244</v>
      </c>
      <c r="H182" s="1">
        <f t="shared" si="12"/>
        <v>6.04</v>
      </c>
      <c r="I182" s="12">
        <f>H182/H190</f>
        <v>5.5144709212088014E-2</v>
      </c>
    </row>
    <row r="183" spans="2:9" x14ac:dyDescent="0.25">
      <c r="B183" t="s">
        <v>8</v>
      </c>
      <c r="C183" t="s">
        <v>95</v>
      </c>
      <c r="D183" s="8" t="s">
        <v>4</v>
      </c>
      <c r="E183" s="1" t="s">
        <v>24</v>
      </c>
      <c r="F183" s="9">
        <v>1.43</v>
      </c>
      <c r="G183" s="12">
        <f>F183/F190</f>
        <v>7.3033707865168523E-2</v>
      </c>
      <c r="H183" s="1">
        <f t="shared" si="12"/>
        <v>7.47</v>
      </c>
      <c r="I183" s="12">
        <f>H183/H190</f>
        <v>6.8200493015612151E-2</v>
      </c>
    </row>
    <row r="184" spans="2:9" x14ac:dyDescent="0.25">
      <c r="B184" t="s">
        <v>9</v>
      </c>
      <c r="C184" t="s">
        <v>96</v>
      </c>
      <c r="D184" s="8" t="s">
        <v>4</v>
      </c>
      <c r="E184" s="1" t="s">
        <v>25</v>
      </c>
      <c r="F184" s="9">
        <v>2.95</v>
      </c>
      <c r="G184" s="12">
        <f>F184/F190</f>
        <v>0.15066394279877426</v>
      </c>
      <c r="H184" s="1">
        <f t="shared" si="12"/>
        <v>10.42</v>
      </c>
      <c r="I184" s="12">
        <f>H184/H190</f>
        <v>9.5133753309595545E-2</v>
      </c>
    </row>
    <row r="185" spans="2:9" x14ac:dyDescent="0.25">
      <c r="B185" t="s">
        <v>10</v>
      </c>
      <c r="C185" t="s">
        <v>92</v>
      </c>
      <c r="D185" s="8" t="s">
        <v>4</v>
      </c>
      <c r="E185" s="1" t="s">
        <v>11</v>
      </c>
      <c r="F185" s="9">
        <v>1.98</v>
      </c>
      <c r="G185" s="12">
        <f>F185/F190</f>
        <v>0.10112359550561796</v>
      </c>
      <c r="H185" s="1">
        <f t="shared" si="12"/>
        <v>12.4</v>
      </c>
      <c r="I185" s="12">
        <f>H185/H190</f>
        <v>0.11321099242216745</v>
      </c>
    </row>
    <row r="186" spans="2:9" x14ac:dyDescent="0.25">
      <c r="B186" t="s">
        <v>12</v>
      </c>
      <c r="C186" t="s">
        <v>93</v>
      </c>
      <c r="D186" s="8" t="s">
        <v>4</v>
      </c>
      <c r="E186" s="1" t="s">
        <v>5</v>
      </c>
      <c r="F186" s="9">
        <v>1.58</v>
      </c>
      <c r="G186" s="12">
        <f>F186/F190</f>
        <v>8.0694586312563835E-2</v>
      </c>
      <c r="H186" s="1">
        <f t="shared" si="12"/>
        <v>13.98</v>
      </c>
      <c r="I186" s="12">
        <f>H186/H190</f>
        <v>0.12763626403725006</v>
      </c>
    </row>
    <row r="187" spans="2:9" x14ac:dyDescent="0.25">
      <c r="B187" t="s">
        <v>14</v>
      </c>
      <c r="C187" t="s">
        <v>94</v>
      </c>
      <c r="D187" s="8" t="s">
        <v>4</v>
      </c>
      <c r="E187" s="1" t="s">
        <v>24</v>
      </c>
      <c r="F187" s="9">
        <v>1.6</v>
      </c>
      <c r="G187" s="12">
        <f>F187/F190</f>
        <v>8.1716036772216546E-2</v>
      </c>
      <c r="H187" s="1">
        <f t="shared" si="12"/>
        <v>15.58</v>
      </c>
      <c r="I187" s="12">
        <f>H187/H190</f>
        <v>0.14224413402720715</v>
      </c>
    </row>
    <row r="188" spans="2:9" x14ac:dyDescent="0.25">
      <c r="B188" t="s">
        <v>15</v>
      </c>
      <c r="C188" t="s">
        <v>95</v>
      </c>
      <c r="D188" s="8" t="s">
        <v>4</v>
      </c>
      <c r="E188" s="1" t="s">
        <v>23</v>
      </c>
      <c r="F188" s="9">
        <v>2.65</v>
      </c>
      <c r="G188" s="12">
        <f>F188/F190</f>
        <v>0.13534218590398364</v>
      </c>
      <c r="H188" s="1">
        <f t="shared" si="12"/>
        <v>18.23</v>
      </c>
      <c r="I188" s="12">
        <f>H188/H190</f>
        <v>0.16643841869807358</v>
      </c>
    </row>
    <row r="189" spans="2:9" ht="15.75" thickBot="1" x14ac:dyDescent="0.3">
      <c r="B189" t="s">
        <v>16</v>
      </c>
      <c r="C189" t="s">
        <v>96</v>
      </c>
      <c r="D189" s="8" t="s">
        <v>4</v>
      </c>
      <c r="E189" s="1" t="s">
        <v>26</v>
      </c>
      <c r="F189" s="9">
        <v>1.35</v>
      </c>
      <c r="G189" s="12">
        <f>F189/F190</f>
        <v>6.8947906026557704E-2</v>
      </c>
      <c r="H189" s="1">
        <f t="shared" si="12"/>
        <v>19.580000000000002</v>
      </c>
      <c r="I189" s="12">
        <f>H189/H190</f>
        <v>0.1787638090020999</v>
      </c>
    </row>
    <row r="190" spans="2:9" ht="15.75" thickBot="1" x14ac:dyDescent="0.3">
      <c r="D190" s="8"/>
      <c r="F190" s="17">
        <f>SUM(F180:F189)</f>
        <v>19.580000000000002</v>
      </c>
      <c r="G190" s="10">
        <f>SUM(G180:G189)</f>
        <v>1</v>
      </c>
      <c r="H190" s="10">
        <f>SUM(H180:H189)</f>
        <v>109.53</v>
      </c>
      <c r="I190" s="10">
        <f>SUM(I180:I189)</f>
        <v>0.99999999999999989</v>
      </c>
    </row>
    <row r="191" spans="2:9" ht="15.75" thickBot="1" x14ac:dyDescent="0.3">
      <c r="D191" s="38"/>
      <c r="G191" s="39" t="s">
        <v>33</v>
      </c>
      <c r="H191" s="40">
        <v>53.2</v>
      </c>
      <c r="I191" s="39" t="s">
        <v>97</v>
      </c>
    </row>
    <row r="192" spans="2:9" ht="15.75" thickBot="1" x14ac:dyDescent="0.3"/>
    <row r="193" spans="2:9" ht="15.75" thickBot="1" x14ac:dyDescent="0.3">
      <c r="C193" s="3" t="s">
        <v>0</v>
      </c>
      <c r="D193" s="4"/>
      <c r="E193" s="5" t="s">
        <v>1</v>
      </c>
      <c r="F193" s="4"/>
      <c r="G193" s="4" t="s">
        <v>2</v>
      </c>
      <c r="H193" s="15" t="s">
        <v>35</v>
      </c>
    </row>
    <row r="194" spans="2:9" x14ac:dyDescent="0.25">
      <c r="B194" t="s">
        <v>3</v>
      </c>
      <c r="C194" t="s">
        <v>98</v>
      </c>
      <c r="D194" s="8" t="s">
        <v>4</v>
      </c>
      <c r="E194" s="1" t="s">
        <v>5</v>
      </c>
      <c r="F194" s="9">
        <v>2</v>
      </c>
      <c r="G194" s="12">
        <f>F194/F204</f>
        <v>8.1366965012205056E-2</v>
      </c>
      <c r="H194" s="1">
        <f>F194</f>
        <v>2</v>
      </c>
      <c r="I194" s="12">
        <f>H194/H204</f>
        <v>1.3597117411108847E-2</v>
      </c>
    </row>
    <row r="195" spans="2:9" x14ac:dyDescent="0.25">
      <c r="B195" t="s">
        <v>6</v>
      </c>
      <c r="C195" t="s">
        <v>99</v>
      </c>
      <c r="D195" s="8" t="s">
        <v>4</v>
      </c>
      <c r="E195" s="1" t="s">
        <v>11</v>
      </c>
      <c r="F195" s="9">
        <v>1.9</v>
      </c>
      <c r="G195" s="12">
        <f>F195/F204</f>
        <v>7.7298616761594788E-2</v>
      </c>
      <c r="H195" s="1">
        <f t="shared" ref="H195:H203" si="13">H194+F195</f>
        <v>3.9</v>
      </c>
      <c r="I195" s="12">
        <f>H195/H204</f>
        <v>2.6514378951662251E-2</v>
      </c>
    </row>
    <row r="196" spans="2:9" x14ac:dyDescent="0.25">
      <c r="B196" t="s">
        <v>7</v>
      </c>
      <c r="C196" t="s">
        <v>100</v>
      </c>
      <c r="D196" s="8" t="s">
        <v>4</v>
      </c>
      <c r="E196" s="1" t="s">
        <v>23</v>
      </c>
      <c r="F196" s="9">
        <v>3.7</v>
      </c>
      <c r="G196" s="12">
        <f>F196/F204</f>
        <v>0.15052888527257935</v>
      </c>
      <c r="H196" s="1">
        <f t="shared" si="13"/>
        <v>7.6</v>
      </c>
      <c r="I196" s="12">
        <f>H196/H204</f>
        <v>5.1669046162213614E-2</v>
      </c>
    </row>
    <row r="197" spans="2:9" x14ac:dyDescent="0.25">
      <c r="B197" t="s">
        <v>8</v>
      </c>
      <c r="C197" t="s">
        <v>101</v>
      </c>
      <c r="D197" s="8" t="s">
        <v>4</v>
      </c>
      <c r="E197" s="1" t="s">
        <v>24</v>
      </c>
      <c r="F197" s="9">
        <v>1.65</v>
      </c>
      <c r="G197" s="12">
        <f>F197/F204</f>
        <v>6.7127746135069166E-2</v>
      </c>
      <c r="H197" s="1">
        <f t="shared" si="13"/>
        <v>9.25</v>
      </c>
      <c r="I197" s="12">
        <f>H197/H204</f>
        <v>6.288666802637842E-2</v>
      </c>
    </row>
    <row r="198" spans="2:9" x14ac:dyDescent="0.25">
      <c r="B198" t="s">
        <v>9</v>
      </c>
      <c r="C198" t="s">
        <v>102</v>
      </c>
      <c r="D198" s="8" t="s">
        <v>4</v>
      </c>
      <c r="E198" s="1" t="s">
        <v>25</v>
      </c>
      <c r="F198" s="9">
        <v>7.4</v>
      </c>
      <c r="G198" s="12">
        <f>F198/F204</f>
        <v>0.3010577705451587</v>
      </c>
      <c r="H198" s="1">
        <f t="shared" si="13"/>
        <v>16.649999999999999</v>
      </c>
      <c r="I198" s="12">
        <f>H198/H204</f>
        <v>0.11319600244748114</v>
      </c>
    </row>
    <row r="199" spans="2:9" x14ac:dyDescent="0.25">
      <c r="B199" t="s">
        <v>10</v>
      </c>
      <c r="C199" t="s">
        <v>98</v>
      </c>
      <c r="D199" s="8" t="s">
        <v>4</v>
      </c>
      <c r="E199" s="1" t="s">
        <v>11</v>
      </c>
      <c r="F199" s="9">
        <v>1.64</v>
      </c>
      <c r="G199" s="12">
        <f>F199/F204</f>
        <v>6.6720911310008138E-2</v>
      </c>
      <c r="H199" s="1">
        <f t="shared" si="13"/>
        <v>18.29</v>
      </c>
      <c r="I199" s="12">
        <f>H199/H204</f>
        <v>0.1243456387245904</v>
      </c>
    </row>
    <row r="200" spans="2:9" x14ac:dyDescent="0.25">
      <c r="B200" t="s">
        <v>12</v>
      </c>
      <c r="C200" t="s">
        <v>99</v>
      </c>
      <c r="D200" s="8" t="s">
        <v>4</v>
      </c>
      <c r="E200" s="1" t="s">
        <v>5</v>
      </c>
      <c r="F200" s="9">
        <v>1.81</v>
      </c>
      <c r="G200" s="12">
        <f>F200/F204</f>
        <v>7.3637103336045576E-2</v>
      </c>
      <c r="H200" s="1">
        <f t="shared" si="13"/>
        <v>20.099999999999998</v>
      </c>
      <c r="I200" s="12">
        <f>H200/H204</f>
        <v>0.13665102998164391</v>
      </c>
    </row>
    <row r="201" spans="2:9" x14ac:dyDescent="0.25">
      <c r="B201" t="s">
        <v>14</v>
      </c>
      <c r="C201" t="s">
        <v>100</v>
      </c>
      <c r="D201" s="8" t="s">
        <v>4</v>
      </c>
      <c r="E201" s="1" t="s">
        <v>24</v>
      </c>
      <c r="F201" s="9">
        <v>1.27</v>
      </c>
      <c r="G201" s="12">
        <f>F201/F204</f>
        <v>5.1668022782750206E-2</v>
      </c>
      <c r="H201" s="1">
        <f t="shared" si="13"/>
        <v>21.369999999999997</v>
      </c>
      <c r="I201" s="12">
        <f>H201/H204</f>
        <v>0.14528519953769803</v>
      </c>
    </row>
    <row r="202" spans="2:9" x14ac:dyDescent="0.25">
      <c r="B202" t="s">
        <v>15</v>
      </c>
      <c r="C202" t="s">
        <v>101</v>
      </c>
      <c r="D202" s="8" t="s">
        <v>4</v>
      </c>
      <c r="E202" s="1" t="s">
        <v>23</v>
      </c>
      <c r="F202" s="9">
        <v>1.98</v>
      </c>
      <c r="G202" s="12">
        <f>F202/F204</f>
        <v>8.0553295362082999E-2</v>
      </c>
      <c r="H202" s="1">
        <f t="shared" si="13"/>
        <v>23.349999999999998</v>
      </c>
      <c r="I202" s="12">
        <f>H202/H204</f>
        <v>0.15874634577469579</v>
      </c>
    </row>
    <row r="203" spans="2:9" ht="15.75" thickBot="1" x14ac:dyDescent="0.3">
      <c r="B203" t="s">
        <v>16</v>
      </c>
      <c r="C203" t="s">
        <v>102</v>
      </c>
      <c r="D203" s="8" t="s">
        <v>4</v>
      </c>
      <c r="E203" s="1" t="s">
        <v>26</v>
      </c>
      <c r="F203" s="9">
        <v>1.23</v>
      </c>
      <c r="G203" s="12">
        <f>F203/F204</f>
        <v>5.0040683482506107E-2</v>
      </c>
      <c r="H203" s="1">
        <f t="shared" si="13"/>
        <v>24.58</v>
      </c>
      <c r="I203" s="12">
        <f>H203/H204</f>
        <v>0.16710857298252771</v>
      </c>
    </row>
    <row r="204" spans="2:9" ht="15.75" thickBot="1" x14ac:dyDescent="0.3">
      <c r="D204" s="8"/>
      <c r="F204" s="17">
        <f>SUM(F194:F203)</f>
        <v>24.58</v>
      </c>
      <c r="G204" s="10">
        <f>SUM(G194:G203)</f>
        <v>1</v>
      </c>
      <c r="H204" s="10">
        <f>SUM(H194:H203)</f>
        <v>147.08999999999997</v>
      </c>
      <c r="I204" s="10">
        <f>SUM(I194:I203)</f>
        <v>1.0000000000000002</v>
      </c>
    </row>
    <row r="205" spans="2:9" ht="15.75" thickBot="1" x14ac:dyDescent="0.3">
      <c r="D205" s="38"/>
      <c r="G205" s="39" t="s">
        <v>33</v>
      </c>
      <c r="H205" s="40">
        <v>7.65</v>
      </c>
      <c r="I205" s="39" t="s">
        <v>41</v>
      </c>
    </row>
    <row r="206" spans="2:9" ht="15.75" thickBot="1" x14ac:dyDescent="0.3"/>
    <row r="207" spans="2:9" ht="15.75" thickBot="1" x14ac:dyDescent="0.3">
      <c r="C207" s="3" t="s">
        <v>0</v>
      </c>
      <c r="D207" s="4"/>
      <c r="E207" s="5" t="s">
        <v>1</v>
      </c>
      <c r="F207" s="4"/>
      <c r="G207" s="4" t="s">
        <v>2</v>
      </c>
      <c r="H207" s="15" t="s">
        <v>35</v>
      </c>
    </row>
    <row r="208" spans="2:9" x14ac:dyDescent="0.25">
      <c r="B208" t="s">
        <v>3</v>
      </c>
      <c r="C208" t="s">
        <v>103</v>
      </c>
      <c r="D208" s="8" t="s">
        <v>4</v>
      </c>
      <c r="E208" s="1" t="s">
        <v>5</v>
      </c>
      <c r="F208" s="9">
        <v>1.85</v>
      </c>
      <c r="G208" s="12">
        <f>F208/F218</f>
        <v>8.9199614271938274E-2</v>
      </c>
      <c r="H208" s="1">
        <f>F208</f>
        <v>1.85</v>
      </c>
      <c r="I208" s="12">
        <f>H208/H218</f>
        <v>1.4843938056647675E-2</v>
      </c>
    </row>
    <row r="209" spans="2:9" x14ac:dyDescent="0.25">
      <c r="B209" t="s">
        <v>6</v>
      </c>
      <c r="C209" t="s">
        <v>104</v>
      </c>
      <c r="D209" s="8" t="s">
        <v>4</v>
      </c>
      <c r="E209" s="1" t="s">
        <v>11</v>
      </c>
      <c r="F209" s="9">
        <v>2.4500000000000002</v>
      </c>
      <c r="G209" s="12">
        <f>F209/F218</f>
        <v>0.11812921890067501</v>
      </c>
      <c r="H209" s="1">
        <f t="shared" ref="H209:H217" si="14">H208+F209</f>
        <v>4.3000000000000007</v>
      </c>
      <c r="I209" s="12">
        <f>H209/H218</f>
        <v>3.4502126293829732E-2</v>
      </c>
    </row>
    <row r="210" spans="2:9" x14ac:dyDescent="0.25">
      <c r="B210" t="s">
        <v>7</v>
      </c>
      <c r="C210" t="s">
        <v>105</v>
      </c>
      <c r="D210" s="8" t="s">
        <v>4</v>
      </c>
      <c r="E210" s="1" t="s">
        <v>23</v>
      </c>
      <c r="F210" s="9">
        <v>3.1</v>
      </c>
      <c r="G210" s="12">
        <f>F210/F218</f>
        <v>0.14946962391513982</v>
      </c>
      <c r="H210" s="1">
        <f t="shared" si="14"/>
        <v>7.4</v>
      </c>
      <c r="I210" s="12">
        <f>H210/H218</f>
        <v>5.9375752226590701E-2</v>
      </c>
    </row>
    <row r="211" spans="2:9" x14ac:dyDescent="0.25">
      <c r="B211" t="s">
        <v>8</v>
      </c>
      <c r="C211" t="s">
        <v>106</v>
      </c>
      <c r="D211" s="8" t="s">
        <v>4</v>
      </c>
      <c r="E211" s="1" t="s">
        <v>24</v>
      </c>
      <c r="F211" s="9">
        <v>1.89</v>
      </c>
      <c r="G211" s="12">
        <f>F211/F218</f>
        <v>9.1128254580520721E-2</v>
      </c>
      <c r="H211" s="1">
        <f t="shared" si="14"/>
        <v>9.2900000000000009</v>
      </c>
      <c r="I211" s="12">
        <f>H211/H218</f>
        <v>7.4540640295274005E-2</v>
      </c>
    </row>
    <row r="212" spans="2:9" x14ac:dyDescent="0.25">
      <c r="B212" t="s">
        <v>9</v>
      </c>
      <c r="C212" t="s">
        <v>107</v>
      </c>
      <c r="D212" s="8" t="s">
        <v>4</v>
      </c>
      <c r="E212" s="1" t="s">
        <v>25</v>
      </c>
      <c r="F212" s="9">
        <v>3.6</v>
      </c>
      <c r="G212" s="12">
        <f>F212/F218</f>
        <v>0.17357762777242042</v>
      </c>
      <c r="H212" s="1">
        <f t="shared" si="14"/>
        <v>12.89</v>
      </c>
      <c r="I212" s="12">
        <f>H212/H218</f>
        <v>0.10342614137848029</v>
      </c>
    </row>
    <row r="213" spans="2:9" x14ac:dyDescent="0.25">
      <c r="B213" t="s">
        <v>10</v>
      </c>
      <c r="C213" t="s">
        <v>103</v>
      </c>
      <c r="D213" s="8" t="s">
        <v>4</v>
      </c>
      <c r="E213" s="1" t="s">
        <v>11</v>
      </c>
      <c r="F213" s="9">
        <v>1.89</v>
      </c>
      <c r="G213" s="12">
        <f>F213/F218</f>
        <v>9.1128254580520721E-2</v>
      </c>
      <c r="H213" s="1">
        <f t="shared" si="14"/>
        <v>14.780000000000001</v>
      </c>
      <c r="I213" s="12">
        <f>H213/H218</f>
        <v>0.11859102944716358</v>
      </c>
    </row>
    <row r="214" spans="2:9" x14ac:dyDescent="0.25">
      <c r="B214" t="s">
        <v>12</v>
      </c>
      <c r="C214" t="s">
        <v>104</v>
      </c>
      <c r="D214" s="8" t="s">
        <v>4</v>
      </c>
      <c r="E214" s="1" t="s">
        <v>5</v>
      </c>
      <c r="F214" s="9">
        <v>1.51</v>
      </c>
      <c r="G214" s="12">
        <f>F214/F218</f>
        <v>7.2806171648987464E-2</v>
      </c>
      <c r="H214" s="1">
        <f t="shared" si="14"/>
        <v>16.290000000000003</v>
      </c>
      <c r="I214" s="12">
        <f>H214/H218</f>
        <v>0.13070689240150846</v>
      </c>
    </row>
    <row r="215" spans="2:9" x14ac:dyDescent="0.25">
      <c r="B215" t="s">
        <v>14</v>
      </c>
      <c r="C215" t="s">
        <v>105</v>
      </c>
      <c r="D215" s="8" t="s">
        <v>4</v>
      </c>
      <c r="E215" s="1" t="s">
        <v>24</v>
      </c>
      <c r="F215" s="9">
        <v>1.34</v>
      </c>
      <c r="G215" s="12">
        <f>F215/F218</f>
        <v>6.4609450337512045E-2</v>
      </c>
      <c r="H215" s="1">
        <f t="shared" si="14"/>
        <v>17.630000000000003</v>
      </c>
      <c r="I215" s="12">
        <f>H215/H218</f>
        <v>0.1414587178047019</v>
      </c>
    </row>
    <row r="216" spans="2:9" x14ac:dyDescent="0.25">
      <c r="B216" t="s">
        <v>15</v>
      </c>
      <c r="C216" t="s">
        <v>106</v>
      </c>
      <c r="D216" s="8" t="s">
        <v>4</v>
      </c>
      <c r="E216" s="1" t="s">
        <v>23</v>
      </c>
      <c r="F216" s="9">
        <v>1.83</v>
      </c>
      <c r="G216" s="12">
        <f>F216/F218</f>
        <v>8.8235294117647051E-2</v>
      </c>
      <c r="H216" s="1">
        <f t="shared" si="14"/>
        <v>19.46</v>
      </c>
      <c r="I216" s="12">
        <f>H216/H218</f>
        <v>0.15614218085533177</v>
      </c>
    </row>
    <row r="217" spans="2:9" ht="15.75" thickBot="1" x14ac:dyDescent="0.3">
      <c r="B217" t="s">
        <v>16</v>
      </c>
      <c r="C217" t="s">
        <v>107</v>
      </c>
      <c r="D217" s="8" t="s">
        <v>4</v>
      </c>
      <c r="E217" s="1" t="s">
        <v>26</v>
      </c>
      <c r="F217" s="9">
        <v>1.28</v>
      </c>
      <c r="G217" s="12">
        <f>F217/F218</f>
        <v>6.1716489874638375E-2</v>
      </c>
      <c r="H217" s="1">
        <f t="shared" si="14"/>
        <v>20.740000000000002</v>
      </c>
      <c r="I217" s="12">
        <f>H217/H218</f>
        <v>0.16641258124047179</v>
      </c>
    </row>
    <row r="218" spans="2:9" ht="15.75" thickBot="1" x14ac:dyDescent="0.3">
      <c r="D218" s="8"/>
      <c r="F218" s="17">
        <f>SUM(F208:F217)</f>
        <v>20.740000000000002</v>
      </c>
      <c r="G218" s="10">
        <f>SUM(G208:G217)</f>
        <v>1</v>
      </c>
      <c r="H218" s="10">
        <f>SUM(H208:H217)</f>
        <v>124.63000000000002</v>
      </c>
      <c r="I218" s="10">
        <f>SUM(I208:I217)</f>
        <v>0.99999999999999978</v>
      </c>
    </row>
    <row r="219" spans="2:9" ht="15.75" thickBot="1" x14ac:dyDescent="0.3">
      <c r="D219" s="38"/>
      <c r="G219" s="39" t="s">
        <v>33</v>
      </c>
      <c r="H219" s="40">
        <v>20.28</v>
      </c>
      <c r="I219" s="39" t="s">
        <v>108</v>
      </c>
    </row>
    <row r="220" spans="2:9" ht="15.75" thickBot="1" x14ac:dyDescent="0.3"/>
    <row r="221" spans="2:9" ht="15.75" thickBot="1" x14ac:dyDescent="0.3">
      <c r="C221" s="3" t="s">
        <v>0</v>
      </c>
      <c r="D221" s="4"/>
      <c r="E221" s="5" t="s">
        <v>1</v>
      </c>
      <c r="F221" s="4"/>
      <c r="G221" s="4" t="s">
        <v>2</v>
      </c>
      <c r="H221" s="15" t="s">
        <v>35</v>
      </c>
    </row>
    <row r="222" spans="2:9" x14ac:dyDescent="0.25">
      <c r="B222" t="s">
        <v>3</v>
      </c>
      <c r="C222" t="s">
        <v>109</v>
      </c>
      <c r="D222" s="8" t="s">
        <v>4</v>
      </c>
      <c r="E222" s="1" t="s">
        <v>5</v>
      </c>
      <c r="F222" s="9">
        <v>1.45</v>
      </c>
      <c r="G222" s="12">
        <f>F222/F232</f>
        <v>7.0559610705596118E-2</v>
      </c>
      <c r="H222" s="1">
        <f>F222</f>
        <v>1.45</v>
      </c>
      <c r="I222" s="12">
        <f>H222/H232</f>
        <v>1.2433544846510032E-2</v>
      </c>
    </row>
    <row r="223" spans="2:9" x14ac:dyDescent="0.25">
      <c r="B223" t="s">
        <v>6</v>
      </c>
      <c r="C223" t="s">
        <v>110</v>
      </c>
      <c r="D223" s="8" t="s">
        <v>4</v>
      </c>
      <c r="E223" s="1" t="s">
        <v>11</v>
      </c>
      <c r="F223" s="9">
        <v>2.4500000000000002</v>
      </c>
      <c r="G223" s="12">
        <f>F223/F232</f>
        <v>0.11922141119221413</v>
      </c>
      <c r="H223" s="1">
        <f t="shared" ref="H223:H231" si="15">H222+F223</f>
        <v>3.9000000000000004</v>
      </c>
      <c r="I223" s="12">
        <f>H223/H232</f>
        <v>3.3441948207854573E-2</v>
      </c>
    </row>
    <row r="224" spans="2:9" x14ac:dyDescent="0.25">
      <c r="B224" t="s">
        <v>7</v>
      </c>
      <c r="C224" t="s">
        <v>111</v>
      </c>
      <c r="D224" s="8" t="s">
        <v>4</v>
      </c>
      <c r="E224" s="1" t="s">
        <v>23</v>
      </c>
      <c r="F224" s="9">
        <v>2.6</v>
      </c>
      <c r="G224" s="12">
        <f>F224/F232</f>
        <v>0.12652068126520682</v>
      </c>
      <c r="H224" s="1">
        <f t="shared" si="15"/>
        <v>6.5</v>
      </c>
      <c r="I224" s="12">
        <f>H224/H232</f>
        <v>5.5736580346424279E-2</v>
      </c>
    </row>
    <row r="225" spans="2:9" x14ac:dyDescent="0.25">
      <c r="B225" t="s">
        <v>8</v>
      </c>
      <c r="C225" t="s">
        <v>112</v>
      </c>
      <c r="D225" s="8" t="s">
        <v>4</v>
      </c>
      <c r="E225" s="1" t="s">
        <v>24</v>
      </c>
      <c r="F225" s="9">
        <v>1.49</v>
      </c>
      <c r="G225" s="12">
        <f>F225/F232</f>
        <v>7.250608272506083E-2</v>
      </c>
      <c r="H225" s="1">
        <f t="shared" si="15"/>
        <v>7.99</v>
      </c>
      <c r="I225" s="12">
        <f>H225/H232</f>
        <v>6.8513119533527692E-2</v>
      </c>
    </row>
    <row r="226" spans="2:9" x14ac:dyDescent="0.25">
      <c r="B226" t="s">
        <v>9</v>
      </c>
      <c r="C226" t="s">
        <v>113</v>
      </c>
      <c r="D226" s="8" t="s">
        <v>4</v>
      </c>
      <c r="E226" s="1" t="s">
        <v>25</v>
      </c>
      <c r="F226" s="9">
        <v>3.33</v>
      </c>
      <c r="G226" s="12">
        <f>F226/F232</f>
        <v>0.16204379562043797</v>
      </c>
      <c r="H226" s="1">
        <f t="shared" si="15"/>
        <v>11.32</v>
      </c>
      <c r="I226" s="12">
        <f>H226/H232</f>
        <v>9.7067398387926593E-2</v>
      </c>
    </row>
    <row r="227" spans="2:9" x14ac:dyDescent="0.25">
      <c r="B227" t="s">
        <v>10</v>
      </c>
      <c r="C227" t="s">
        <v>109</v>
      </c>
      <c r="D227" s="8" t="s">
        <v>4</v>
      </c>
      <c r="E227" s="1" t="s">
        <v>11</v>
      </c>
      <c r="F227" s="9">
        <v>2.4500000000000002</v>
      </c>
      <c r="G227" s="12">
        <f>F227/F232</f>
        <v>0.11922141119221413</v>
      </c>
      <c r="H227" s="1">
        <f t="shared" si="15"/>
        <v>13.77</v>
      </c>
      <c r="I227" s="12">
        <f>H227/H232</f>
        <v>0.11807580174927113</v>
      </c>
    </row>
    <row r="228" spans="2:9" x14ac:dyDescent="0.25">
      <c r="B228" t="s">
        <v>12</v>
      </c>
      <c r="C228" t="s">
        <v>110</v>
      </c>
      <c r="D228" s="8" t="s">
        <v>4</v>
      </c>
      <c r="E228" s="1" t="s">
        <v>5</v>
      </c>
      <c r="F228" s="9">
        <v>1.44</v>
      </c>
      <c r="G228" s="12">
        <f>F228/F232</f>
        <v>7.0072992700729933E-2</v>
      </c>
      <c r="H228" s="1">
        <f t="shared" si="15"/>
        <v>15.209999999999999</v>
      </c>
      <c r="I228" s="12">
        <f>H228/H232</f>
        <v>0.1304235980106328</v>
      </c>
    </row>
    <row r="229" spans="2:9" x14ac:dyDescent="0.25">
      <c r="B229" t="s">
        <v>14</v>
      </c>
      <c r="C229" t="s">
        <v>111</v>
      </c>
      <c r="D229" s="8" t="s">
        <v>4</v>
      </c>
      <c r="E229" s="1" t="s">
        <v>24</v>
      </c>
      <c r="F229" s="9">
        <v>1.48</v>
      </c>
      <c r="G229" s="12">
        <f>F229/F232</f>
        <v>7.2019464720194659E-2</v>
      </c>
      <c r="H229" s="1">
        <f t="shared" si="15"/>
        <v>16.689999999999998</v>
      </c>
      <c r="I229" s="12">
        <f>H229/H232</f>
        <v>0.14311438861258788</v>
      </c>
    </row>
    <row r="230" spans="2:9" x14ac:dyDescent="0.25">
      <c r="B230" t="s">
        <v>15</v>
      </c>
      <c r="C230" t="s">
        <v>112</v>
      </c>
      <c r="D230" s="8" t="s">
        <v>4</v>
      </c>
      <c r="E230" s="1" t="s">
        <v>23</v>
      </c>
      <c r="F230" s="9">
        <v>2.5499999999999998</v>
      </c>
      <c r="G230" s="12">
        <f>F230/F232</f>
        <v>0.12408759124087593</v>
      </c>
      <c r="H230" s="1">
        <f t="shared" si="15"/>
        <v>19.239999999999998</v>
      </c>
      <c r="I230" s="12">
        <f>H230/H232</f>
        <v>0.16498027782541586</v>
      </c>
    </row>
    <row r="231" spans="2:9" ht="15.75" thickBot="1" x14ac:dyDescent="0.3">
      <c r="B231" t="s">
        <v>16</v>
      </c>
      <c r="C231" t="s">
        <v>113</v>
      </c>
      <c r="D231" s="8" t="s">
        <v>4</v>
      </c>
      <c r="E231" s="1" t="s">
        <v>26</v>
      </c>
      <c r="F231" s="9">
        <v>1.31</v>
      </c>
      <c r="G231" s="12">
        <f>F231/F232</f>
        <v>6.3746958637469597E-2</v>
      </c>
      <c r="H231" s="1">
        <f t="shared" si="15"/>
        <v>20.549999999999997</v>
      </c>
      <c r="I231" s="12">
        <f>H231/H232</f>
        <v>0.17621334247984904</v>
      </c>
    </row>
    <row r="232" spans="2:9" ht="15.75" thickBot="1" x14ac:dyDescent="0.3">
      <c r="D232" s="8"/>
      <c r="F232" s="17">
        <f>SUM(F222:F231)</f>
        <v>20.549999999999997</v>
      </c>
      <c r="G232" s="10">
        <f>SUM(G222:G231)</f>
        <v>1</v>
      </c>
      <c r="H232" s="10">
        <f>SUM(H222:H231)</f>
        <v>116.62</v>
      </c>
      <c r="I232" s="10">
        <f>SUM(I222:I231)</f>
        <v>1</v>
      </c>
    </row>
    <row r="233" spans="2:9" ht="15.75" thickBot="1" x14ac:dyDescent="0.3">
      <c r="D233" s="38"/>
      <c r="G233" s="39" t="s">
        <v>33</v>
      </c>
      <c r="H233" s="40">
        <v>10.6</v>
      </c>
      <c r="I233" s="39" t="s">
        <v>114</v>
      </c>
    </row>
    <row r="235" spans="2:9" ht="15.75" thickBot="1" x14ac:dyDescent="0.3"/>
    <row r="236" spans="2:9" ht="15.75" thickBot="1" x14ac:dyDescent="0.3">
      <c r="C236" s="3" t="s">
        <v>0</v>
      </c>
      <c r="D236" s="4"/>
      <c r="E236" s="5" t="s">
        <v>1</v>
      </c>
      <c r="F236" s="4"/>
      <c r="G236" s="4" t="s">
        <v>2</v>
      </c>
      <c r="H236" s="15" t="s">
        <v>35</v>
      </c>
    </row>
    <row r="237" spans="2:9" x14ac:dyDescent="0.25">
      <c r="B237" t="s">
        <v>3</v>
      </c>
      <c r="C237" t="s">
        <v>115</v>
      </c>
      <c r="D237" s="8" t="s">
        <v>4</v>
      </c>
      <c r="E237" s="1" t="s">
        <v>5</v>
      </c>
      <c r="F237" s="9">
        <v>1.47</v>
      </c>
      <c r="G237" s="12">
        <f>F237/F247</f>
        <v>6.6246056782334389E-2</v>
      </c>
      <c r="H237" s="1">
        <f>F237</f>
        <v>1.47</v>
      </c>
      <c r="I237" s="12">
        <f>H237/H247</f>
        <v>1.1464670098268603E-2</v>
      </c>
    </row>
    <row r="238" spans="2:9" x14ac:dyDescent="0.25">
      <c r="B238" t="s">
        <v>6</v>
      </c>
      <c r="C238" t="s">
        <v>116</v>
      </c>
      <c r="D238" s="8" t="s">
        <v>4</v>
      </c>
      <c r="E238" s="1" t="s">
        <v>11</v>
      </c>
      <c r="F238" s="9">
        <v>3.05</v>
      </c>
      <c r="G238" s="12">
        <f>F238/F247</f>
        <v>0.13744930148715639</v>
      </c>
      <c r="H238" s="1">
        <f t="shared" ref="H238:H246" si="16">H237+F238</f>
        <v>4.5199999999999996</v>
      </c>
      <c r="I238" s="12">
        <f>H238/H247</f>
        <v>3.5251910778349715E-2</v>
      </c>
    </row>
    <row r="239" spans="2:9" x14ac:dyDescent="0.25">
      <c r="B239" t="s">
        <v>7</v>
      </c>
      <c r="C239" t="s">
        <v>117</v>
      </c>
      <c r="D239" s="8" t="s">
        <v>4</v>
      </c>
      <c r="E239" s="1" t="s">
        <v>23</v>
      </c>
      <c r="F239" s="9">
        <v>3.7</v>
      </c>
      <c r="G239" s="12">
        <f>F239/F247</f>
        <v>0.16674177557458317</v>
      </c>
      <c r="H239" s="1">
        <f t="shared" si="16"/>
        <v>8.2199999999999989</v>
      </c>
      <c r="I239" s="12">
        <f>H239/H247</f>
        <v>6.4108563406644836E-2</v>
      </c>
    </row>
    <row r="240" spans="2:9" x14ac:dyDescent="0.25">
      <c r="B240" t="s">
        <v>8</v>
      </c>
      <c r="C240" t="s">
        <v>118</v>
      </c>
      <c r="D240" s="8" t="s">
        <v>4</v>
      </c>
      <c r="E240" s="1" t="s">
        <v>24</v>
      </c>
      <c r="F240" s="9">
        <v>1.21</v>
      </c>
      <c r="G240" s="12">
        <f>F240/F247</f>
        <v>5.4529067147363684E-2</v>
      </c>
      <c r="H240" s="1">
        <f t="shared" si="16"/>
        <v>9.43</v>
      </c>
      <c r="I240" s="12">
        <f>H240/H247</f>
        <v>7.3545468725627838E-2</v>
      </c>
    </row>
    <row r="241" spans="2:9" x14ac:dyDescent="0.25">
      <c r="B241" t="s">
        <v>9</v>
      </c>
      <c r="C241" t="s">
        <v>119</v>
      </c>
      <c r="D241" s="8" t="s">
        <v>4</v>
      </c>
      <c r="E241" s="1" t="s">
        <v>25</v>
      </c>
      <c r="F241" s="9">
        <v>3.2</v>
      </c>
      <c r="G241" s="12">
        <f>F241/F247</f>
        <v>0.1442091031996395</v>
      </c>
      <c r="H241" s="1">
        <f t="shared" si="16"/>
        <v>12.629999999999999</v>
      </c>
      <c r="I241" s="12">
        <f>H241/H247</f>
        <v>9.8502573701450644E-2</v>
      </c>
    </row>
    <row r="242" spans="2:9" x14ac:dyDescent="0.25">
      <c r="B242" t="s">
        <v>10</v>
      </c>
      <c r="C242" t="str">
        <f>C237</f>
        <v>ROMANIA /JUVENTUSE</v>
      </c>
      <c r="D242" s="8" t="s">
        <v>4</v>
      </c>
      <c r="E242" s="1" t="s">
        <v>11</v>
      </c>
      <c r="F242" s="9">
        <v>2.39</v>
      </c>
      <c r="G242" s="12">
        <f>F242/F247</f>
        <v>0.10770617395223075</v>
      </c>
      <c r="H242" s="1">
        <f t="shared" si="16"/>
        <v>15.02</v>
      </c>
      <c r="I242" s="12">
        <f>H242/H247</f>
        <v>0.11714241148026831</v>
      </c>
    </row>
    <row r="243" spans="2:9" x14ac:dyDescent="0.25">
      <c r="B243" t="s">
        <v>12</v>
      </c>
      <c r="C243" t="str">
        <f>C238</f>
        <v>TURK GUKU/BUYEN ALZENAU</v>
      </c>
      <c r="D243" s="8" t="s">
        <v>4</v>
      </c>
      <c r="E243" s="1" t="s">
        <v>5</v>
      </c>
      <c r="F243" s="9">
        <v>1.29</v>
      </c>
      <c r="G243" s="12">
        <f>F243/F247</f>
        <v>5.8134294727354673E-2</v>
      </c>
      <c r="H243" s="1">
        <f t="shared" si="16"/>
        <v>16.309999999999999</v>
      </c>
      <c r="I243" s="12">
        <f>H243/H247</f>
        <v>0.12720324442364689</v>
      </c>
    </row>
    <row r="244" spans="2:9" x14ac:dyDescent="0.25">
      <c r="B244" t="s">
        <v>14</v>
      </c>
      <c r="C244" t="str">
        <f>C239</f>
        <v>ROTEWLDORF/KSV BAUTANA</v>
      </c>
      <c r="D244" s="8" t="s">
        <v>4</v>
      </c>
      <c r="E244" s="1" t="s">
        <v>24</v>
      </c>
      <c r="F244" s="9">
        <v>1.18</v>
      </c>
      <c r="G244" s="12">
        <f>F244/F247</f>
        <v>5.3177106804867057E-2</v>
      </c>
      <c r="H244" s="1">
        <f t="shared" si="16"/>
        <v>17.489999999999998</v>
      </c>
      <c r="I244" s="12">
        <f>H244/H247</f>
        <v>0.13640617688348153</v>
      </c>
    </row>
    <row r="245" spans="2:9" x14ac:dyDescent="0.25">
      <c r="B245" t="s">
        <v>15</v>
      </c>
      <c r="C245" t="str">
        <f>C240</f>
        <v>SC ELTERDOX/SPVGG AUCHBACHNS</v>
      </c>
      <c r="D245" s="8" t="s">
        <v>4</v>
      </c>
      <c r="E245" s="1" t="s">
        <v>23</v>
      </c>
      <c r="F245" s="9">
        <v>3.45</v>
      </c>
      <c r="G245" s="12">
        <f>F245/F247</f>
        <v>0.15547543938711134</v>
      </c>
      <c r="H245" s="1">
        <f t="shared" si="16"/>
        <v>20.939999999999998</v>
      </c>
      <c r="I245" s="12">
        <f>H245/H247</f>
        <v>0.1633130556855405</v>
      </c>
    </row>
    <row r="246" spans="2:9" ht="15.75" thickBot="1" x14ac:dyDescent="0.3">
      <c r="B246" t="s">
        <v>16</v>
      </c>
      <c r="C246" t="str">
        <f>C241</f>
        <v>1836 GIRONDI/PARIS</v>
      </c>
      <c r="D246" s="8" t="s">
        <v>4</v>
      </c>
      <c r="E246" s="1" t="s">
        <v>26</v>
      </c>
      <c r="F246" s="9">
        <v>1.25</v>
      </c>
      <c r="G246" s="12">
        <f>F246/F247</f>
        <v>5.6331680937359178E-2</v>
      </c>
      <c r="H246" s="1">
        <f t="shared" si="16"/>
        <v>22.189999999999998</v>
      </c>
      <c r="I246" s="12">
        <f>H246/H247</f>
        <v>0.17306192481672128</v>
      </c>
    </row>
    <row r="247" spans="2:9" ht="15.75" thickBot="1" x14ac:dyDescent="0.3">
      <c r="D247" s="8"/>
      <c r="F247" s="17">
        <f>SUM(F237:F246)</f>
        <v>22.189999999999998</v>
      </c>
      <c r="G247" s="10">
        <f>SUM(G237:G246)</f>
        <v>1</v>
      </c>
      <c r="H247" s="10">
        <f>SUM(H237:H246)</f>
        <v>128.21999999999997</v>
      </c>
      <c r="I247" s="10">
        <f>SUM(I237:I246)</f>
        <v>1.0000000000000002</v>
      </c>
    </row>
    <row r="248" spans="2:9" ht="15.75" thickBot="1" x14ac:dyDescent="0.3">
      <c r="D248" s="38"/>
      <c r="G248" s="39" t="s">
        <v>33</v>
      </c>
      <c r="H248" s="40">
        <v>5.5</v>
      </c>
      <c r="I248" s="39" t="s">
        <v>41</v>
      </c>
    </row>
    <row r="249" spans="2:9" ht="15.75" thickBot="1" x14ac:dyDescent="0.3"/>
    <row r="250" spans="2:9" ht="15.75" thickBot="1" x14ac:dyDescent="0.3">
      <c r="C250" s="3" t="s">
        <v>0</v>
      </c>
      <c r="D250" s="4"/>
      <c r="E250" s="5" t="s">
        <v>1</v>
      </c>
      <c r="F250" s="4"/>
      <c r="G250" s="4" t="s">
        <v>2</v>
      </c>
      <c r="H250" s="15" t="s">
        <v>35</v>
      </c>
    </row>
    <row r="251" spans="2:9" x14ac:dyDescent="0.25">
      <c r="B251" t="s">
        <v>3</v>
      </c>
      <c r="C251" t="s">
        <v>120</v>
      </c>
      <c r="D251" s="8" t="s">
        <v>4</v>
      </c>
      <c r="E251" s="1" t="s">
        <v>5</v>
      </c>
      <c r="F251" s="9">
        <v>1.67</v>
      </c>
      <c r="G251" s="12">
        <f>F251/F261</f>
        <v>6.4678543764523616E-2</v>
      </c>
      <c r="H251" s="1">
        <f>F251</f>
        <v>1.67</v>
      </c>
      <c r="I251" s="12">
        <f>H251/H261</f>
        <v>1.2242504215233487E-2</v>
      </c>
    </row>
    <row r="252" spans="2:9" x14ac:dyDescent="0.25">
      <c r="B252" t="s">
        <v>6</v>
      </c>
      <c r="C252" t="s">
        <v>121</v>
      </c>
      <c r="D252" s="8" t="s">
        <v>4</v>
      </c>
      <c r="E252" s="1" t="s">
        <v>11</v>
      </c>
      <c r="F252" s="9">
        <v>1.97</v>
      </c>
      <c r="G252" s="12">
        <f>F252/F261</f>
        <v>7.6297443841982962E-2</v>
      </c>
      <c r="H252" s="1">
        <f t="shared" ref="H252:H260" si="17">H251+F252</f>
        <v>3.6399999999999997</v>
      </c>
      <c r="I252" s="12">
        <f>H252/H261</f>
        <v>2.6684260684700534E-2</v>
      </c>
    </row>
    <row r="253" spans="2:9" x14ac:dyDescent="0.25">
      <c r="B253" t="s">
        <v>7</v>
      </c>
      <c r="C253" t="s">
        <v>122</v>
      </c>
      <c r="D253" s="8" t="s">
        <v>4</v>
      </c>
      <c r="E253" s="1" t="s">
        <v>23</v>
      </c>
      <c r="F253" s="9">
        <v>2.2999999999999998</v>
      </c>
      <c r="G253" s="12">
        <f>F253/F261</f>
        <v>8.9078233927188222E-2</v>
      </c>
      <c r="H253" s="1">
        <f t="shared" si="17"/>
        <v>5.9399999999999995</v>
      </c>
      <c r="I253" s="12">
        <f>H253/H261</f>
        <v>4.3545194633824495E-2</v>
      </c>
    </row>
    <row r="254" spans="2:9" x14ac:dyDescent="0.25">
      <c r="B254" t="s">
        <v>8</v>
      </c>
      <c r="C254" t="s">
        <v>123</v>
      </c>
      <c r="D254" s="8" t="s">
        <v>4</v>
      </c>
      <c r="E254" s="1" t="s">
        <v>24</v>
      </c>
      <c r="F254" s="9">
        <v>1.1200000000000001</v>
      </c>
      <c r="G254" s="12">
        <f>F254/F261</f>
        <v>4.3377226955848183E-2</v>
      </c>
      <c r="H254" s="1">
        <f t="shared" si="17"/>
        <v>7.06</v>
      </c>
      <c r="I254" s="12">
        <f>H254/H261</f>
        <v>5.1755736382963123E-2</v>
      </c>
    </row>
    <row r="255" spans="2:9" x14ac:dyDescent="0.25">
      <c r="B255" t="s">
        <v>9</v>
      </c>
      <c r="C255" t="s">
        <v>124</v>
      </c>
      <c r="D255" s="8" t="s">
        <v>4</v>
      </c>
      <c r="E255" s="1" t="s">
        <v>25</v>
      </c>
      <c r="F255" s="9">
        <v>6.9</v>
      </c>
      <c r="G255" s="12">
        <f>F255/F261</f>
        <v>0.26723470178156467</v>
      </c>
      <c r="H255" s="1">
        <f t="shared" si="17"/>
        <v>13.96</v>
      </c>
      <c r="I255" s="12">
        <f>H255/H261</f>
        <v>0.10233853823033502</v>
      </c>
    </row>
    <row r="256" spans="2:9" x14ac:dyDescent="0.25">
      <c r="B256" t="s">
        <v>10</v>
      </c>
      <c r="C256" t="s">
        <v>120</v>
      </c>
      <c r="D256" s="8" t="s">
        <v>4</v>
      </c>
      <c r="E256" s="1" t="s">
        <v>11</v>
      </c>
      <c r="F256" s="9">
        <v>2.2000000000000002</v>
      </c>
      <c r="G256" s="12">
        <f>F256/F261</f>
        <v>8.5205267234701787E-2</v>
      </c>
      <c r="H256" s="1">
        <f t="shared" si="17"/>
        <v>16.16</v>
      </c>
      <c r="I256" s="12">
        <f>H256/H261</f>
        <v>0.11846638809471446</v>
      </c>
    </row>
    <row r="257" spans="2:9" x14ac:dyDescent="0.25">
      <c r="B257" t="s">
        <v>12</v>
      </c>
      <c r="C257" t="s">
        <v>121</v>
      </c>
      <c r="D257" s="8" t="s">
        <v>4</v>
      </c>
      <c r="E257" s="1" t="s">
        <v>5</v>
      </c>
      <c r="F257" s="9">
        <v>1.78</v>
      </c>
      <c r="G257" s="12">
        <f>F257/F261</f>
        <v>6.8938807126258717E-2</v>
      </c>
      <c r="H257" s="1">
        <f t="shared" si="17"/>
        <v>17.940000000000001</v>
      </c>
      <c r="I257" s="12">
        <f>H257/H261</f>
        <v>0.13151528480316693</v>
      </c>
    </row>
    <row r="258" spans="2:9" x14ac:dyDescent="0.25">
      <c r="B258" t="s">
        <v>14</v>
      </c>
      <c r="C258" t="s">
        <v>122</v>
      </c>
      <c r="D258" s="8" t="s">
        <v>4</v>
      </c>
      <c r="E258" s="1" t="s">
        <v>24</v>
      </c>
      <c r="F258" s="9">
        <v>1.52</v>
      </c>
      <c r="G258" s="12">
        <f>F258/F261</f>
        <v>5.8869093725793957E-2</v>
      </c>
      <c r="H258" s="1">
        <f t="shared" si="17"/>
        <v>19.46</v>
      </c>
      <c r="I258" s="12">
        <f>H258/H261</f>
        <v>0.14265816289128364</v>
      </c>
    </row>
    <row r="259" spans="2:9" x14ac:dyDescent="0.25">
      <c r="B259" t="s">
        <v>15</v>
      </c>
      <c r="C259" t="s">
        <v>123</v>
      </c>
      <c r="D259" s="8" t="s">
        <v>4</v>
      </c>
      <c r="E259" s="1" t="s">
        <v>23</v>
      </c>
      <c r="F259" s="9">
        <v>5.3</v>
      </c>
      <c r="G259" s="12">
        <f>F259/F261</f>
        <v>0.20526723470178154</v>
      </c>
      <c r="H259" s="1">
        <f t="shared" si="17"/>
        <v>24.76</v>
      </c>
      <c r="I259" s="12">
        <f>H259/H261</f>
        <v>0.18151161938274321</v>
      </c>
    </row>
    <row r="260" spans="2:9" ht="15.75" thickBot="1" x14ac:dyDescent="0.3">
      <c r="B260" t="s">
        <v>16</v>
      </c>
      <c r="C260" t="s">
        <v>124</v>
      </c>
      <c r="D260" s="8" t="s">
        <v>4</v>
      </c>
      <c r="E260" s="1" t="s">
        <v>26</v>
      </c>
      <c r="F260" s="9">
        <v>1.06</v>
      </c>
      <c r="G260" s="12">
        <f>F260/F261</f>
        <v>4.1053446940356314E-2</v>
      </c>
      <c r="H260" s="1">
        <f t="shared" si="17"/>
        <v>25.82</v>
      </c>
      <c r="I260" s="12">
        <f>H260/H261</f>
        <v>0.18928231068103513</v>
      </c>
    </row>
    <row r="261" spans="2:9" ht="15.75" thickBot="1" x14ac:dyDescent="0.3">
      <c r="D261" s="8"/>
      <c r="F261" s="17">
        <f>SUM(F251:F260)</f>
        <v>25.82</v>
      </c>
      <c r="G261" s="10">
        <f>SUM(G251:G260)</f>
        <v>1</v>
      </c>
      <c r="H261" s="10">
        <f>SUM(H251:H260)</f>
        <v>136.41</v>
      </c>
      <c r="I261" s="10">
        <f>SUM(I251:I260)</f>
        <v>1</v>
      </c>
    </row>
    <row r="262" spans="2:9" ht="15.75" thickBot="1" x14ac:dyDescent="0.3">
      <c r="D262" s="38"/>
      <c r="G262" s="39" t="s">
        <v>33</v>
      </c>
      <c r="H262" s="40"/>
      <c r="I262" s="39" t="s">
        <v>41</v>
      </c>
    </row>
    <row r="263" spans="2:9" ht="15.75" thickBot="1" x14ac:dyDescent="0.3"/>
    <row r="264" spans="2:9" ht="15.75" thickBot="1" x14ac:dyDescent="0.3">
      <c r="C264" s="3" t="s">
        <v>0</v>
      </c>
      <c r="D264" s="4"/>
      <c r="E264" s="5" t="s">
        <v>1</v>
      </c>
      <c r="F264" s="4"/>
      <c r="G264" s="4" t="s">
        <v>2</v>
      </c>
      <c r="H264" s="15" t="s">
        <v>35</v>
      </c>
    </row>
    <row r="265" spans="2:9" x14ac:dyDescent="0.25">
      <c r="B265" t="s">
        <v>3</v>
      </c>
      <c r="C265" t="s">
        <v>120</v>
      </c>
      <c r="D265" s="8" t="s">
        <v>4</v>
      </c>
      <c r="E265" s="1" t="s">
        <v>5</v>
      </c>
      <c r="F265" s="9">
        <v>1.67</v>
      </c>
      <c r="G265" s="12">
        <f>F265/F275</f>
        <v>7.8997161778618735E-2</v>
      </c>
      <c r="H265" s="1">
        <f>F265</f>
        <v>1.67</v>
      </c>
      <c r="I265" s="12">
        <f>H265/H275</f>
        <v>1.3879654255319148E-2</v>
      </c>
    </row>
    <row r="266" spans="2:9" x14ac:dyDescent="0.25">
      <c r="B266" t="s">
        <v>6</v>
      </c>
      <c r="C266" t="s">
        <v>121</v>
      </c>
      <c r="D266" s="8" t="s">
        <v>4</v>
      </c>
      <c r="E266" s="1" t="s">
        <v>11</v>
      </c>
      <c r="F266" s="9">
        <v>1.64</v>
      </c>
      <c r="G266" s="12">
        <f>F266/F275</f>
        <v>7.7578051087984864E-2</v>
      </c>
      <c r="H266" s="1">
        <f t="shared" ref="H266:H274" si="18">H265+F266</f>
        <v>3.3099999999999996</v>
      </c>
      <c r="I266" s="12">
        <f>H266/H275</f>
        <v>2.7509973404255313E-2</v>
      </c>
    </row>
    <row r="267" spans="2:9" x14ac:dyDescent="0.25">
      <c r="B267" t="s">
        <v>7</v>
      </c>
      <c r="C267" t="s">
        <v>122</v>
      </c>
      <c r="D267" s="8" t="s">
        <v>4</v>
      </c>
      <c r="E267" s="1" t="s">
        <v>23</v>
      </c>
      <c r="F267" s="9">
        <v>3.3</v>
      </c>
      <c r="G267" s="12">
        <f>F267/F275</f>
        <v>0.15610217596972564</v>
      </c>
      <c r="H267" s="1">
        <f t="shared" si="18"/>
        <v>6.6099999999999994</v>
      </c>
      <c r="I267" s="12">
        <f>H267/H275</f>
        <v>5.4936835106382968E-2</v>
      </c>
    </row>
    <row r="268" spans="2:9" x14ac:dyDescent="0.25">
      <c r="B268" t="s">
        <v>8</v>
      </c>
      <c r="C268" t="s">
        <v>123</v>
      </c>
      <c r="D268" s="8" t="s">
        <v>4</v>
      </c>
      <c r="E268" s="1" t="s">
        <v>24</v>
      </c>
      <c r="F268" s="9">
        <v>1.54</v>
      </c>
      <c r="G268" s="12">
        <f>F268/F275</f>
        <v>7.2847682119205309E-2</v>
      </c>
      <c r="H268" s="1">
        <f t="shared" si="18"/>
        <v>8.1499999999999986</v>
      </c>
      <c r="I268" s="12">
        <f>H268/H275</f>
        <v>6.7736037234042534E-2</v>
      </c>
    </row>
    <row r="269" spans="2:9" x14ac:dyDescent="0.25">
      <c r="B269" t="s">
        <v>9</v>
      </c>
      <c r="C269" t="s">
        <v>124</v>
      </c>
      <c r="D269" s="8" t="s">
        <v>4</v>
      </c>
      <c r="E269" s="1" t="s">
        <v>25</v>
      </c>
      <c r="F269" s="9">
        <v>3.7</v>
      </c>
      <c r="G269" s="12">
        <f>F269/F275</f>
        <v>0.17502365184484392</v>
      </c>
      <c r="H269" s="1">
        <f t="shared" si="18"/>
        <v>11.849999999999998</v>
      </c>
      <c r="I269" s="12">
        <f>H269/H275</f>
        <v>9.848736702127657E-2</v>
      </c>
    </row>
    <row r="270" spans="2:9" x14ac:dyDescent="0.25">
      <c r="B270" t="s">
        <v>10</v>
      </c>
      <c r="C270" t="s">
        <v>120</v>
      </c>
      <c r="D270" s="8" t="s">
        <v>4</v>
      </c>
      <c r="E270" s="1" t="s">
        <v>11</v>
      </c>
      <c r="F270" s="9">
        <v>2.25</v>
      </c>
      <c r="G270" s="12">
        <f>F270/F275</f>
        <v>0.10643330179754022</v>
      </c>
      <c r="H270" s="1">
        <f t="shared" si="18"/>
        <v>14.099999999999998</v>
      </c>
      <c r="I270" s="12">
        <f>H270/H275</f>
        <v>0.11718749999999997</v>
      </c>
    </row>
    <row r="271" spans="2:9" x14ac:dyDescent="0.25">
      <c r="B271" t="s">
        <v>12</v>
      </c>
      <c r="C271" t="s">
        <v>121</v>
      </c>
      <c r="D271" s="8" t="s">
        <v>4</v>
      </c>
      <c r="E271" s="1" t="s">
        <v>5</v>
      </c>
      <c r="F271" s="9">
        <v>2.0499999999999998</v>
      </c>
      <c r="G271" s="12">
        <f>F271/F275</f>
        <v>9.6972563859981084E-2</v>
      </c>
      <c r="H271" s="1">
        <f t="shared" si="18"/>
        <v>16.149999999999999</v>
      </c>
      <c r="I271" s="12">
        <f>H271/H275</f>
        <v>0.13422539893617019</v>
      </c>
    </row>
    <row r="272" spans="2:9" x14ac:dyDescent="0.25">
      <c r="B272" t="s">
        <v>14</v>
      </c>
      <c r="C272" t="s">
        <v>122</v>
      </c>
      <c r="D272" s="8" t="s">
        <v>4</v>
      </c>
      <c r="E272" s="1" t="s">
        <v>24</v>
      </c>
      <c r="F272" s="9">
        <v>1.32</v>
      </c>
      <c r="G272" s="12">
        <f>F272/F275</f>
        <v>6.2440870387890264E-2</v>
      </c>
      <c r="H272" s="1">
        <f t="shared" si="18"/>
        <v>17.47</v>
      </c>
      <c r="I272" s="12">
        <f>H272/H275</f>
        <v>0.14519614361702127</v>
      </c>
    </row>
    <row r="273" spans="2:9" x14ac:dyDescent="0.25">
      <c r="B273" t="s">
        <v>15</v>
      </c>
      <c r="C273" t="s">
        <v>123</v>
      </c>
      <c r="D273" s="8" t="s">
        <v>4</v>
      </c>
      <c r="E273" s="1" t="s">
        <v>23</v>
      </c>
      <c r="F273" s="9">
        <v>2.4</v>
      </c>
      <c r="G273" s="12">
        <f>F273/F275</f>
        <v>0.11352885525070956</v>
      </c>
      <c r="H273" s="1">
        <f t="shared" si="18"/>
        <v>19.869999999999997</v>
      </c>
      <c r="I273" s="12">
        <f>H273/H275</f>
        <v>0.16514295212765953</v>
      </c>
    </row>
    <row r="274" spans="2:9" ht="15.75" thickBot="1" x14ac:dyDescent="0.3">
      <c r="B274" t="s">
        <v>16</v>
      </c>
      <c r="C274" t="s">
        <v>124</v>
      </c>
      <c r="D274" s="8" t="s">
        <v>4</v>
      </c>
      <c r="E274" s="1" t="s">
        <v>26</v>
      </c>
      <c r="F274" s="9">
        <v>1.27</v>
      </c>
      <c r="G274" s="12">
        <f>F274/F275</f>
        <v>6.0075685903500479E-2</v>
      </c>
      <c r="H274" s="1">
        <f t="shared" si="18"/>
        <v>21.139999999999997</v>
      </c>
      <c r="I274" s="12">
        <f>H274/H275</f>
        <v>0.17569813829787231</v>
      </c>
    </row>
    <row r="275" spans="2:9" ht="15.75" thickBot="1" x14ac:dyDescent="0.3">
      <c r="D275" s="8"/>
      <c r="F275" s="17">
        <f>SUM(F265:F274)</f>
        <v>21.139999999999997</v>
      </c>
      <c r="G275" s="10">
        <f>SUM(G265:G274)</f>
        <v>1</v>
      </c>
      <c r="H275" s="10">
        <f>SUM(H265:H274)</f>
        <v>120.32000000000001</v>
      </c>
      <c r="I275" s="10">
        <f>SUM(I265:I274)</f>
        <v>0.99999999999999967</v>
      </c>
    </row>
    <row r="276" spans="2:9" ht="15.75" thickBot="1" x14ac:dyDescent="0.3">
      <c r="D276" s="38"/>
      <c r="G276" s="39" t="s">
        <v>33</v>
      </c>
      <c r="H276" s="40">
        <v>27.55</v>
      </c>
      <c r="I276" s="39" t="s">
        <v>54</v>
      </c>
    </row>
    <row r="277" spans="2:9" ht="15.75" thickBot="1" x14ac:dyDescent="0.3"/>
    <row r="278" spans="2:9" ht="15.75" thickBot="1" x14ac:dyDescent="0.3">
      <c r="C278" s="3" t="s">
        <v>0</v>
      </c>
      <c r="D278" s="4"/>
      <c r="E278" s="5" t="s">
        <v>1</v>
      </c>
      <c r="F278" s="4"/>
      <c r="G278" s="4" t="s">
        <v>2</v>
      </c>
      <c r="H278" s="15" t="s">
        <v>35</v>
      </c>
    </row>
    <row r="279" spans="2:9" x14ac:dyDescent="0.25">
      <c r="B279" t="s">
        <v>3</v>
      </c>
      <c r="C279" t="s">
        <v>125</v>
      </c>
      <c r="D279" s="8" t="s">
        <v>4</v>
      </c>
      <c r="E279" s="1" t="s">
        <v>5</v>
      </c>
      <c r="F279" s="9">
        <v>2.2000000000000002</v>
      </c>
      <c r="G279" s="12">
        <f>F279/F289</f>
        <v>9.7908322207387627E-2</v>
      </c>
      <c r="H279" s="1">
        <f>F279</f>
        <v>2.2000000000000002</v>
      </c>
      <c r="I279" s="12">
        <f>H279/H289</f>
        <v>1.756907842197732E-2</v>
      </c>
    </row>
    <row r="280" spans="2:9" x14ac:dyDescent="0.25">
      <c r="B280" t="s">
        <v>6</v>
      </c>
      <c r="C280" t="s">
        <v>126</v>
      </c>
      <c r="D280" s="8" t="s">
        <v>4</v>
      </c>
      <c r="E280" s="1" t="s">
        <v>11</v>
      </c>
      <c r="F280" s="9">
        <v>2.35</v>
      </c>
      <c r="G280" s="12">
        <f>F280/F289</f>
        <v>0.1045838896306186</v>
      </c>
      <c r="H280" s="1">
        <f t="shared" ref="H280:H288" si="19">H279+F280</f>
        <v>4.5500000000000007</v>
      </c>
      <c r="I280" s="12">
        <f>H280/H289</f>
        <v>3.6336048554544004E-2</v>
      </c>
    </row>
    <row r="281" spans="2:9" x14ac:dyDescent="0.25">
      <c r="B281" t="s">
        <v>7</v>
      </c>
      <c r="C281" t="s">
        <v>127</v>
      </c>
      <c r="D281" s="8" t="s">
        <v>4</v>
      </c>
      <c r="E281" s="1" t="s">
        <v>23</v>
      </c>
      <c r="F281" s="9">
        <v>2.75</v>
      </c>
      <c r="G281" s="12">
        <f>F281/F289</f>
        <v>0.12238540275923453</v>
      </c>
      <c r="H281" s="1">
        <f t="shared" si="19"/>
        <v>7.3000000000000007</v>
      </c>
      <c r="I281" s="12">
        <f>H281/H289</f>
        <v>5.8297396582015652E-2</v>
      </c>
    </row>
    <row r="282" spans="2:9" x14ac:dyDescent="0.25">
      <c r="B282" t="s">
        <v>8</v>
      </c>
      <c r="C282" t="s">
        <v>128</v>
      </c>
      <c r="D282" s="8" t="s">
        <v>4</v>
      </c>
      <c r="E282" s="1" t="s">
        <v>24</v>
      </c>
      <c r="F282" s="9">
        <v>1.21</v>
      </c>
      <c r="G282" s="12">
        <f>F282/F289</f>
        <v>5.3849577214063186E-2</v>
      </c>
      <c r="H282" s="1">
        <f t="shared" si="19"/>
        <v>8.5100000000000016</v>
      </c>
      <c r="I282" s="12">
        <f>H282/H289</f>
        <v>6.7960389714103189E-2</v>
      </c>
    </row>
    <row r="283" spans="2:9" x14ac:dyDescent="0.25">
      <c r="B283" t="s">
        <v>9</v>
      </c>
      <c r="C283" t="s">
        <v>129</v>
      </c>
      <c r="D283" s="8" t="s">
        <v>4</v>
      </c>
      <c r="E283" s="1" t="s">
        <v>25</v>
      </c>
      <c r="F283" s="9">
        <v>3.9</v>
      </c>
      <c r="G283" s="12">
        <f>F283/F289</f>
        <v>0.17356475300400531</v>
      </c>
      <c r="H283" s="1">
        <f t="shared" si="19"/>
        <v>12.410000000000002</v>
      </c>
      <c r="I283" s="12">
        <f>H283/H289</f>
        <v>9.9105574189426615E-2</v>
      </c>
    </row>
    <row r="284" spans="2:9" x14ac:dyDescent="0.25">
      <c r="B284" t="s">
        <v>10</v>
      </c>
      <c r="C284" t="s">
        <v>125</v>
      </c>
      <c r="D284" s="8" t="s">
        <v>4</v>
      </c>
      <c r="E284" s="1" t="s">
        <v>11</v>
      </c>
      <c r="F284" s="9">
        <v>1.61</v>
      </c>
      <c r="G284" s="12">
        <f>F284/F289</f>
        <v>7.1651090342679122E-2</v>
      </c>
      <c r="H284" s="1">
        <f t="shared" si="19"/>
        <v>14.020000000000001</v>
      </c>
      <c r="I284" s="12">
        <f>H284/H289</f>
        <v>0.1119629452164191</v>
      </c>
    </row>
    <row r="285" spans="2:9" x14ac:dyDescent="0.25">
      <c r="B285" t="s">
        <v>12</v>
      </c>
      <c r="C285" t="s">
        <v>126</v>
      </c>
      <c r="D285" s="8" t="s">
        <v>4</v>
      </c>
      <c r="E285" s="1" t="s">
        <v>5</v>
      </c>
      <c r="F285" s="9">
        <v>1.54</v>
      </c>
      <c r="G285" s="12">
        <f>F285/F289</f>
        <v>6.8535825545171333E-2</v>
      </c>
      <c r="H285" s="1">
        <f t="shared" si="19"/>
        <v>15.560000000000002</v>
      </c>
      <c r="I285" s="12">
        <f>H285/H289</f>
        <v>0.12426130011180324</v>
      </c>
    </row>
    <row r="286" spans="2:9" x14ac:dyDescent="0.25">
      <c r="B286" t="s">
        <v>14</v>
      </c>
      <c r="C286" t="s">
        <v>127</v>
      </c>
      <c r="D286" s="8" t="s">
        <v>4</v>
      </c>
      <c r="E286" s="1" t="s">
        <v>24</v>
      </c>
      <c r="F286" s="9">
        <v>1.39</v>
      </c>
      <c r="G286" s="12">
        <f>F286/F289</f>
        <v>6.1860258121940355E-2</v>
      </c>
      <c r="H286" s="1">
        <f t="shared" si="19"/>
        <v>16.950000000000003</v>
      </c>
      <c r="I286" s="12">
        <f>H286/H289</f>
        <v>0.13536176329659799</v>
      </c>
    </row>
    <row r="287" spans="2:9" x14ac:dyDescent="0.25">
      <c r="B287" t="s">
        <v>15</v>
      </c>
      <c r="C287" t="s">
        <v>128</v>
      </c>
      <c r="D287" s="8" t="s">
        <v>4</v>
      </c>
      <c r="E287" s="1" t="s">
        <v>23</v>
      </c>
      <c r="F287" s="9">
        <v>4.3</v>
      </c>
      <c r="G287" s="12">
        <f>F287/F289</f>
        <v>0.19136626613262125</v>
      </c>
      <c r="H287" s="1">
        <f t="shared" si="19"/>
        <v>21.250000000000004</v>
      </c>
      <c r="I287" s="12">
        <f>H287/H289</f>
        <v>0.16970132566682639</v>
      </c>
    </row>
    <row r="288" spans="2:9" ht="15.75" thickBot="1" x14ac:dyDescent="0.3">
      <c r="B288" t="s">
        <v>16</v>
      </c>
      <c r="C288" t="s">
        <v>129</v>
      </c>
      <c r="D288" s="8" t="s">
        <v>4</v>
      </c>
      <c r="E288" s="1" t="s">
        <v>26</v>
      </c>
      <c r="F288" s="9">
        <v>1.22</v>
      </c>
      <c r="G288" s="12">
        <f>F288/F289</f>
        <v>5.4294615042278588E-2</v>
      </c>
      <c r="H288" s="1">
        <f t="shared" si="19"/>
        <v>22.470000000000002</v>
      </c>
      <c r="I288" s="12">
        <f>H288/H289</f>
        <v>0.17944417824628653</v>
      </c>
    </row>
    <row r="289" spans="2:9" ht="15.75" thickBot="1" x14ac:dyDescent="0.3">
      <c r="D289" s="8"/>
      <c r="F289" s="17">
        <f>SUM(F279:F288)</f>
        <v>22.470000000000002</v>
      </c>
      <c r="G289" s="10">
        <f>SUM(G279:G288)</f>
        <v>0.99999999999999989</v>
      </c>
      <c r="H289" s="10">
        <f>SUM(H279:H288)</f>
        <v>125.22000000000001</v>
      </c>
      <c r="I289" s="10">
        <f>SUM(I279:I288)</f>
        <v>1</v>
      </c>
    </row>
    <row r="290" spans="2:9" ht="15.75" thickBot="1" x14ac:dyDescent="0.3">
      <c r="D290" s="38"/>
      <c r="G290" s="39" t="s">
        <v>33</v>
      </c>
      <c r="H290" s="40">
        <v>6.95</v>
      </c>
      <c r="I290" s="39" t="s">
        <v>54</v>
      </c>
    </row>
    <row r="292" spans="2:9" ht="15.75" thickBot="1" x14ac:dyDescent="0.3"/>
    <row r="293" spans="2:9" ht="15.75" thickBot="1" x14ac:dyDescent="0.3">
      <c r="C293" s="3" t="s">
        <v>0</v>
      </c>
      <c r="D293" s="4"/>
      <c r="E293" s="5" t="s">
        <v>1</v>
      </c>
      <c r="F293" s="4"/>
      <c r="G293" s="4" t="s">
        <v>2</v>
      </c>
      <c r="H293" s="15" t="s">
        <v>35</v>
      </c>
    </row>
    <row r="294" spans="2:9" x14ac:dyDescent="0.25">
      <c r="B294" t="s">
        <v>3</v>
      </c>
      <c r="C294" t="s">
        <v>130</v>
      </c>
      <c r="D294" s="8" t="s">
        <v>4</v>
      </c>
      <c r="E294" s="1" t="s">
        <v>5</v>
      </c>
      <c r="F294" s="9">
        <v>2.15</v>
      </c>
      <c r="G294" s="12">
        <f>F294/F304</f>
        <v>6.6604708798017345E-2</v>
      </c>
      <c r="H294" s="1">
        <f>F294</f>
        <v>2.15</v>
      </c>
      <c r="I294" s="12">
        <f>H294/H304</f>
        <v>1.1387108733647582E-2</v>
      </c>
    </row>
    <row r="295" spans="2:9" x14ac:dyDescent="0.25">
      <c r="B295" t="s">
        <v>6</v>
      </c>
      <c r="C295" t="s">
        <v>131</v>
      </c>
      <c r="D295" s="8" t="s">
        <v>4</v>
      </c>
      <c r="E295" s="1" t="s">
        <v>11</v>
      </c>
      <c r="F295" s="9">
        <v>1.72</v>
      </c>
      <c r="G295" s="12">
        <f>F295/F304</f>
        <v>5.3283767038413879E-2</v>
      </c>
      <c r="H295" s="1">
        <f t="shared" ref="H295:H303" si="20">H294+F295</f>
        <v>3.87</v>
      </c>
      <c r="I295" s="12">
        <f>H295/H304</f>
        <v>2.0496795720565647E-2</v>
      </c>
    </row>
    <row r="296" spans="2:9" x14ac:dyDescent="0.25">
      <c r="B296" t="s">
        <v>7</v>
      </c>
      <c r="C296" t="s">
        <v>132</v>
      </c>
      <c r="D296" s="8" t="s">
        <v>4</v>
      </c>
      <c r="E296" s="1" t="s">
        <v>23</v>
      </c>
      <c r="F296" s="9">
        <v>9.5</v>
      </c>
      <c r="G296" s="12">
        <f>F296/F304</f>
        <v>0.29429987608426267</v>
      </c>
      <c r="H296" s="1">
        <f t="shared" si="20"/>
        <v>13.370000000000001</v>
      </c>
      <c r="I296" s="12">
        <f>H296/H304</f>
        <v>7.0811927334357289E-2</v>
      </c>
    </row>
    <row r="297" spans="2:9" x14ac:dyDescent="0.25">
      <c r="B297" t="s">
        <v>8</v>
      </c>
      <c r="C297" t="s">
        <v>133</v>
      </c>
      <c r="D297" s="8" t="s">
        <v>4</v>
      </c>
      <c r="E297" s="1" t="s">
        <v>24</v>
      </c>
      <c r="F297" s="9">
        <v>1.1299999999999999</v>
      </c>
      <c r="G297" s="12">
        <f>F297/F304</f>
        <v>3.5006195786864924E-2</v>
      </c>
      <c r="H297" s="1">
        <f t="shared" si="20"/>
        <v>14.5</v>
      </c>
      <c r="I297" s="12">
        <f>H297/H304</f>
        <v>7.679677983157672E-2</v>
      </c>
    </row>
    <row r="298" spans="2:9" x14ac:dyDescent="0.25">
      <c r="B298" t="s">
        <v>9</v>
      </c>
      <c r="C298" t="s">
        <v>134</v>
      </c>
      <c r="D298" s="8" t="s">
        <v>4</v>
      </c>
      <c r="E298" s="1" t="s">
        <v>25</v>
      </c>
      <c r="F298" s="9">
        <v>5.75</v>
      </c>
      <c r="G298" s="12">
        <f>F298/F304</f>
        <v>0.17812887236679056</v>
      </c>
      <c r="H298" s="1">
        <f t="shared" si="20"/>
        <v>20.25</v>
      </c>
      <c r="I298" s="12">
        <f>H298/H304</f>
        <v>0.10725067528202956</v>
      </c>
    </row>
    <row r="299" spans="2:9" x14ac:dyDescent="0.25">
      <c r="B299" t="s">
        <v>10</v>
      </c>
      <c r="C299" t="s">
        <v>130</v>
      </c>
      <c r="D299" s="8" t="s">
        <v>4</v>
      </c>
      <c r="E299" s="1" t="s">
        <v>11</v>
      </c>
      <c r="F299" s="9">
        <v>1.7</v>
      </c>
      <c r="G299" s="12">
        <f>F299/F304</f>
        <v>5.2664188351920688E-2</v>
      </c>
      <c r="H299" s="1">
        <f t="shared" si="20"/>
        <v>21.95</v>
      </c>
      <c r="I299" s="12">
        <f>H299/H304</f>
        <v>0.11625443567607648</v>
      </c>
    </row>
    <row r="300" spans="2:9" x14ac:dyDescent="0.25">
      <c r="B300" t="s">
        <v>12</v>
      </c>
      <c r="C300" t="s">
        <v>131</v>
      </c>
      <c r="D300" s="8" t="s">
        <v>4</v>
      </c>
      <c r="E300" s="1" t="s">
        <v>5</v>
      </c>
      <c r="F300" s="9">
        <v>2.15</v>
      </c>
      <c r="G300" s="12">
        <f>F300/F304</f>
        <v>6.6604708798017345E-2</v>
      </c>
      <c r="H300" s="1">
        <f t="shared" si="20"/>
        <v>24.099999999999998</v>
      </c>
      <c r="I300" s="12">
        <f>H300/H304</f>
        <v>0.12764154440972406</v>
      </c>
    </row>
    <row r="301" spans="2:9" x14ac:dyDescent="0.25">
      <c r="B301" t="s">
        <v>14</v>
      </c>
      <c r="C301" t="s">
        <v>132</v>
      </c>
      <c r="D301" s="8" t="s">
        <v>4</v>
      </c>
      <c r="E301" s="1" t="s">
        <v>24</v>
      </c>
      <c r="F301" s="9">
        <v>1.07</v>
      </c>
      <c r="G301" s="12">
        <f>F301/F304</f>
        <v>3.3147459727385378E-2</v>
      </c>
      <c r="H301" s="1">
        <f t="shared" si="20"/>
        <v>25.169999999999998</v>
      </c>
      <c r="I301" s="12">
        <f>H301/H304</f>
        <v>0.13330861712833006</v>
      </c>
    </row>
    <row r="302" spans="2:9" x14ac:dyDescent="0.25">
      <c r="B302" t="s">
        <v>15</v>
      </c>
      <c r="C302" t="s">
        <v>133</v>
      </c>
      <c r="D302" s="8" t="s">
        <v>4</v>
      </c>
      <c r="E302" s="1" t="s">
        <v>23</v>
      </c>
      <c r="F302" s="9">
        <v>6</v>
      </c>
      <c r="G302" s="12">
        <f>F302/F304</f>
        <v>0.18587360594795538</v>
      </c>
      <c r="H302" s="1">
        <f t="shared" si="20"/>
        <v>31.169999999999998</v>
      </c>
      <c r="I302" s="12">
        <f>H302/H304</f>
        <v>0.16508659498967215</v>
      </c>
    </row>
    <row r="303" spans="2:9" ht="15.75" thickBot="1" x14ac:dyDescent="0.3">
      <c r="B303" t="s">
        <v>16</v>
      </c>
      <c r="C303" t="s">
        <v>134</v>
      </c>
      <c r="D303" s="8" t="s">
        <v>4</v>
      </c>
      <c r="E303" s="1" t="s">
        <v>26</v>
      </c>
      <c r="F303" s="9">
        <v>1.1100000000000001</v>
      </c>
      <c r="G303" s="12">
        <f>F303/F304</f>
        <v>3.4386617100371747E-2</v>
      </c>
      <c r="H303" s="1">
        <f t="shared" si="20"/>
        <v>32.28</v>
      </c>
      <c r="I303" s="12">
        <f>H303/H304</f>
        <v>0.17096552089402045</v>
      </c>
    </row>
    <row r="304" spans="2:9" ht="15.75" thickBot="1" x14ac:dyDescent="0.3">
      <c r="D304" s="8"/>
      <c r="F304" s="17">
        <f>SUM(F294:F303)</f>
        <v>32.28</v>
      </c>
      <c r="G304" s="10">
        <f>SUM(G294:G303)</f>
        <v>1</v>
      </c>
      <c r="H304" s="10">
        <f>SUM(H294:H303)</f>
        <v>188.81</v>
      </c>
      <c r="I304" s="10">
        <f>SUM(I294:I303)</f>
        <v>1</v>
      </c>
    </row>
    <row r="305" spans="2:9" ht="15.75" thickBot="1" x14ac:dyDescent="0.3">
      <c r="D305" s="38"/>
      <c r="G305" s="39" t="s">
        <v>33</v>
      </c>
      <c r="H305" s="40"/>
      <c r="I305" s="39" t="s">
        <v>54</v>
      </c>
    </row>
    <row r="306" spans="2:9" ht="15.75" thickBot="1" x14ac:dyDescent="0.3"/>
    <row r="307" spans="2:9" ht="15.75" thickBot="1" x14ac:dyDescent="0.3">
      <c r="C307" s="3" t="s">
        <v>0</v>
      </c>
      <c r="D307" s="4"/>
      <c r="E307" s="5" t="s">
        <v>1</v>
      </c>
      <c r="F307" s="4"/>
      <c r="G307" s="4" t="s">
        <v>2</v>
      </c>
      <c r="H307" s="15" t="s">
        <v>35</v>
      </c>
    </row>
    <row r="308" spans="2:9" x14ac:dyDescent="0.25">
      <c r="B308" t="s">
        <v>3</v>
      </c>
      <c r="C308" t="s">
        <v>135</v>
      </c>
      <c r="D308" s="8" t="s">
        <v>4</v>
      </c>
      <c r="E308" s="1" t="s">
        <v>5</v>
      </c>
      <c r="F308" s="9">
        <v>1.79</v>
      </c>
      <c r="G308" s="12">
        <f>F308/F318</f>
        <v>7.9273693534100978E-2</v>
      </c>
      <c r="H308" s="1">
        <f>F308</f>
        <v>1.79</v>
      </c>
      <c r="I308" s="12">
        <f>H308/H318</f>
        <v>1.4147960796711982E-2</v>
      </c>
    </row>
    <row r="309" spans="2:9" x14ac:dyDescent="0.25">
      <c r="B309" t="s">
        <v>6</v>
      </c>
      <c r="C309" t="s">
        <v>136</v>
      </c>
      <c r="D309" s="8" t="s">
        <v>4</v>
      </c>
      <c r="E309" s="1" t="s">
        <v>11</v>
      </c>
      <c r="F309" s="9">
        <v>1.87</v>
      </c>
      <c r="G309" s="12">
        <f>F309/F318</f>
        <v>8.2816651904340136E-2</v>
      </c>
      <c r="H309" s="1">
        <f t="shared" ref="H309:H317" si="21">H308+F309</f>
        <v>3.66</v>
      </c>
      <c r="I309" s="12">
        <f>H309/H318</f>
        <v>2.892823269048372E-2</v>
      </c>
    </row>
    <row r="310" spans="2:9" x14ac:dyDescent="0.25">
      <c r="B310" t="s">
        <v>7</v>
      </c>
      <c r="C310" t="s">
        <v>137</v>
      </c>
      <c r="D310" s="8" t="s">
        <v>4</v>
      </c>
      <c r="E310" s="1" t="s">
        <v>23</v>
      </c>
      <c r="F310" s="9">
        <v>1.52</v>
      </c>
      <c r="G310" s="12">
        <f>F310/F318</f>
        <v>6.7316209034543856E-2</v>
      </c>
      <c r="H310" s="1">
        <f t="shared" si="21"/>
        <v>5.18</v>
      </c>
      <c r="I310" s="12">
        <f>H310/H318</f>
        <v>4.094214353461903E-2</v>
      </c>
    </row>
    <row r="311" spans="2:9" x14ac:dyDescent="0.25">
      <c r="B311" t="s">
        <v>8</v>
      </c>
      <c r="C311" t="s">
        <v>138</v>
      </c>
      <c r="D311" s="8" t="s">
        <v>4</v>
      </c>
      <c r="E311" s="1" t="s">
        <v>24</v>
      </c>
      <c r="F311" s="9">
        <v>1.56</v>
      </c>
      <c r="G311" s="12">
        <f>F311/F318</f>
        <v>6.9087688219663421E-2</v>
      </c>
      <c r="H311" s="1">
        <f t="shared" si="21"/>
        <v>6.74</v>
      </c>
      <c r="I311" s="12">
        <f>H311/H318</f>
        <v>5.3272209927284229E-2</v>
      </c>
    </row>
    <row r="312" spans="2:9" x14ac:dyDescent="0.25">
      <c r="B312" t="s">
        <v>9</v>
      </c>
      <c r="C312" t="s">
        <v>139</v>
      </c>
      <c r="D312" s="8" t="s">
        <v>4</v>
      </c>
      <c r="E312" s="1" t="s">
        <v>25</v>
      </c>
      <c r="F312" s="9">
        <v>6.7</v>
      </c>
      <c r="G312" s="12">
        <f>F312/F318</f>
        <v>0.2967227635075288</v>
      </c>
      <c r="H312" s="1">
        <f t="shared" si="21"/>
        <v>13.440000000000001</v>
      </c>
      <c r="I312" s="12">
        <f>H312/H318</f>
        <v>0.10622826430603859</v>
      </c>
    </row>
    <row r="313" spans="2:9" x14ac:dyDescent="0.25">
      <c r="B313" t="s">
        <v>10</v>
      </c>
      <c r="C313" t="s">
        <v>135</v>
      </c>
      <c r="D313" s="8" t="s">
        <v>4</v>
      </c>
      <c r="E313" s="1" t="s">
        <v>11</v>
      </c>
      <c r="F313" s="9">
        <v>1.84</v>
      </c>
      <c r="G313" s="12">
        <f>F313/F318</f>
        <v>8.1488042515500458E-2</v>
      </c>
      <c r="H313" s="1">
        <f t="shared" si="21"/>
        <v>15.280000000000001</v>
      </c>
      <c r="I313" s="12">
        <f>H313/H318</f>
        <v>0.12077141953841292</v>
      </c>
    </row>
    <row r="314" spans="2:9" x14ac:dyDescent="0.25">
      <c r="B314" t="s">
        <v>12</v>
      </c>
      <c r="C314" t="s">
        <v>136</v>
      </c>
      <c r="D314" s="8" t="s">
        <v>4</v>
      </c>
      <c r="E314" s="1" t="s">
        <v>5</v>
      </c>
      <c r="F314" s="9">
        <v>1.77</v>
      </c>
      <c r="G314" s="12">
        <f>F314/F318</f>
        <v>7.8387953941541189E-2</v>
      </c>
      <c r="H314" s="1">
        <f t="shared" si="21"/>
        <v>17.05</v>
      </c>
      <c r="I314" s="12">
        <f>H314/H318</f>
        <v>0.13476130256085994</v>
      </c>
    </row>
    <row r="315" spans="2:9" x14ac:dyDescent="0.25">
      <c r="B315" t="s">
        <v>14</v>
      </c>
      <c r="C315" t="s">
        <v>137</v>
      </c>
      <c r="D315" s="8" t="s">
        <v>4</v>
      </c>
      <c r="E315" s="1" t="s">
        <v>24</v>
      </c>
      <c r="F315" s="9">
        <v>2.25</v>
      </c>
      <c r="G315" s="12">
        <f>F315/F318</f>
        <v>9.9645704162976093E-2</v>
      </c>
      <c r="H315" s="1">
        <f t="shared" si="21"/>
        <v>19.3</v>
      </c>
      <c r="I315" s="12">
        <f>H315/H318</f>
        <v>0.15254505216566552</v>
      </c>
    </row>
    <row r="316" spans="2:9" x14ac:dyDescent="0.25">
      <c r="B316" t="s">
        <v>15</v>
      </c>
      <c r="C316" t="s">
        <v>138</v>
      </c>
      <c r="D316" s="8" t="s">
        <v>4</v>
      </c>
      <c r="E316" s="1" t="s">
        <v>23</v>
      </c>
      <c r="F316" s="9">
        <v>2.2000000000000002</v>
      </c>
      <c r="G316" s="12">
        <f>F316/F318</f>
        <v>9.7431355181576626E-2</v>
      </c>
      <c r="H316" s="1">
        <f t="shared" si="21"/>
        <v>21.5</v>
      </c>
      <c r="I316" s="12">
        <f>H316/H318</f>
        <v>0.16993360733480872</v>
      </c>
    </row>
    <row r="317" spans="2:9" ht="15.75" thickBot="1" x14ac:dyDescent="0.3">
      <c r="B317" t="s">
        <v>16</v>
      </c>
      <c r="C317" t="s">
        <v>139</v>
      </c>
      <c r="D317" s="8" t="s">
        <v>4</v>
      </c>
      <c r="E317" s="1" t="s">
        <v>26</v>
      </c>
      <c r="F317" s="9">
        <v>1.08</v>
      </c>
      <c r="G317" s="12">
        <f>F317/F318</f>
        <v>4.7829937998228531E-2</v>
      </c>
      <c r="H317" s="1">
        <f t="shared" si="21"/>
        <v>22.58</v>
      </c>
      <c r="I317" s="12">
        <f>H317/H318</f>
        <v>0.1784698071451154</v>
      </c>
    </row>
    <row r="318" spans="2:9" ht="15.75" thickBot="1" x14ac:dyDescent="0.3">
      <c r="D318" s="8"/>
      <c r="F318" s="17">
        <f>SUM(F308:F317)</f>
        <v>22.58</v>
      </c>
      <c r="G318" s="10">
        <f>SUM(G308:G317)</f>
        <v>1</v>
      </c>
      <c r="H318" s="10">
        <f>SUM(H308:H317)</f>
        <v>126.52</v>
      </c>
      <c r="I318" s="10">
        <f>SUM(I308:I317)</f>
        <v>1</v>
      </c>
    </row>
    <row r="319" spans="2:9" ht="15.75" thickBot="1" x14ac:dyDescent="0.3">
      <c r="D319" s="38"/>
      <c r="G319" s="39" t="s">
        <v>33</v>
      </c>
      <c r="H319" s="40"/>
      <c r="I319" s="39" t="s">
        <v>54</v>
      </c>
    </row>
    <row r="320" spans="2:9" ht="15.75" thickBot="1" x14ac:dyDescent="0.3"/>
    <row r="321" spans="2:9" ht="15.75" thickBot="1" x14ac:dyDescent="0.3">
      <c r="C321" s="3" t="s">
        <v>0</v>
      </c>
      <c r="D321" s="4"/>
      <c r="E321" s="5" t="s">
        <v>1</v>
      </c>
      <c r="F321" s="4"/>
      <c r="G321" s="4" t="s">
        <v>2</v>
      </c>
      <c r="H321" s="15" t="s">
        <v>35</v>
      </c>
    </row>
    <row r="322" spans="2:9" x14ac:dyDescent="0.25">
      <c r="B322" t="s">
        <v>3</v>
      </c>
      <c r="C322" t="s">
        <v>140</v>
      </c>
      <c r="D322" s="8" t="s">
        <v>4</v>
      </c>
      <c r="E322" s="1" t="s">
        <v>5</v>
      </c>
      <c r="F322" s="9">
        <v>1.75</v>
      </c>
      <c r="G322" s="12">
        <f>F322/F332</f>
        <v>7.7160493827160503E-2</v>
      </c>
      <c r="H322" s="1">
        <f>F322</f>
        <v>1.75</v>
      </c>
      <c r="I322" s="12">
        <f>H322/H332</f>
        <v>1.3601741022850928E-2</v>
      </c>
    </row>
    <row r="323" spans="2:9" x14ac:dyDescent="0.25">
      <c r="B323" t="s">
        <v>6</v>
      </c>
      <c r="C323" t="s">
        <v>141</v>
      </c>
      <c r="D323" s="8" t="s">
        <v>4</v>
      </c>
      <c r="E323" s="1" t="s">
        <v>11</v>
      </c>
      <c r="F323" s="9">
        <v>1.87</v>
      </c>
      <c r="G323" s="12">
        <f>F323/F332</f>
        <v>8.2451499118165808E-2</v>
      </c>
      <c r="H323" s="1">
        <f t="shared" ref="H323:H331" si="22">H322+F323</f>
        <v>3.62</v>
      </c>
      <c r="I323" s="12">
        <f>H323/H332</f>
        <v>2.813617285869735E-2</v>
      </c>
    </row>
    <row r="324" spans="2:9" x14ac:dyDescent="0.25">
      <c r="B324" t="s">
        <v>7</v>
      </c>
      <c r="C324" t="s">
        <v>142</v>
      </c>
      <c r="D324" s="8" t="s">
        <v>4</v>
      </c>
      <c r="E324" s="1" t="s">
        <v>23</v>
      </c>
      <c r="F324" s="9">
        <v>4.9000000000000004</v>
      </c>
      <c r="G324" s="12">
        <f>F324/F332</f>
        <v>0.21604938271604943</v>
      </c>
      <c r="H324" s="1">
        <f t="shared" si="22"/>
        <v>8.52</v>
      </c>
      <c r="I324" s="12">
        <f>H324/H332</f>
        <v>6.6221047722679949E-2</v>
      </c>
    </row>
    <row r="325" spans="2:9" x14ac:dyDescent="0.25">
      <c r="B325" t="s">
        <v>8</v>
      </c>
      <c r="C325" t="s">
        <v>143</v>
      </c>
      <c r="D325" s="8" t="s">
        <v>4</v>
      </c>
      <c r="E325" s="1" t="s">
        <v>24</v>
      </c>
      <c r="F325" s="9">
        <v>1.21</v>
      </c>
      <c r="G325" s="12">
        <f>F325/F332</f>
        <v>5.3350970017636695E-2</v>
      </c>
      <c r="H325" s="1">
        <f t="shared" si="22"/>
        <v>9.73</v>
      </c>
      <c r="I325" s="12">
        <f>H325/H332</f>
        <v>7.5625680087051159E-2</v>
      </c>
    </row>
    <row r="326" spans="2:9" x14ac:dyDescent="0.25">
      <c r="B326" t="s">
        <v>9</v>
      </c>
      <c r="C326" t="s">
        <v>144</v>
      </c>
      <c r="D326" s="8" t="s">
        <v>4</v>
      </c>
      <c r="E326" s="1" t="s">
        <v>25</v>
      </c>
      <c r="F326" s="9">
        <v>2.95</v>
      </c>
      <c r="G326" s="12">
        <f>F326/F332</f>
        <v>0.13007054673721344</v>
      </c>
      <c r="H326" s="1">
        <f t="shared" si="22"/>
        <v>12.68</v>
      </c>
      <c r="I326" s="12">
        <f>H326/H332</f>
        <v>9.8554329239857005E-2</v>
      </c>
    </row>
    <row r="327" spans="2:9" x14ac:dyDescent="0.25">
      <c r="B327" t="s">
        <v>10</v>
      </c>
      <c r="C327" t="s">
        <v>140</v>
      </c>
      <c r="D327" s="8" t="s">
        <v>4</v>
      </c>
      <c r="E327" s="1" t="s">
        <v>11</v>
      </c>
      <c r="F327" s="9">
        <v>1.86</v>
      </c>
      <c r="G327" s="12">
        <f>F327/F332</f>
        <v>8.2010582010582034E-2</v>
      </c>
      <c r="H327" s="1">
        <f t="shared" si="22"/>
        <v>14.54</v>
      </c>
      <c r="I327" s="12">
        <f>H327/H332</f>
        <v>0.11301103684128713</v>
      </c>
    </row>
    <row r="328" spans="2:9" x14ac:dyDescent="0.25">
      <c r="B328" t="s">
        <v>12</v>
      </c>
      <c r="C328" t="s">
        <v>141</v>
      </c>
      <c r="D328" s="8" t="s">
        <v>4</v>
      </c>
      <c r="E328" s="1" t="s">
        <v>5</v>
      </c>
      <c r="F328" s="9">
        <v>1.74</v>
      </c>
      <c r="G328" s="12">
        <f>F328/F332</f>
        <v>7.6719576719576729E-2</v>
      </c>
      <c r="H328" s="1">
        <f t="shared" si="22"/>
        <v>16.279999999999998</v>
      </c>
      <c r="I328" s="12">
        <f>H328/H332</f>
        <v>0.12653505362972176</v>
      </c>
    </row>
    <row r="329" spans="2:9" x14ac:dyDescent="0.25">
      <c r="B329" t="s">
        <v>14</v>
      </c>
      <c r="C329" t="s">
        <v>142</v>
      </c>
      <c r="D329" s="8" t="s">
        <v>4</v>
      </c>
      <c r="E329" s="1" t="s">
        <v>24</v>
      </c>
      <c r="F329" s="9">
        <v>1.1499999999999999</v>
      </c>
      <c r="G329" s="12">
        <f>F329/F332</f>
        <v>5.0705467372134043E-2</v>
      </c>
      <c r="H329" s="1">
        <f t="shared" si="22"/>
        <v>17.429999999999996</v>
      </c>
      <c r="I329" s="12">
        <f>H329/H332</f>
        <v>0.13547334058759522</v>
      </c>
    </row>
    <row r="330" spans="2:9" x14ac:dyDescent="0.25">
      <c r="B330" t="s">
        <v>15</v>
      </c>
      <c r="C330" t="s">
        <v>143</v>
      </c>
      <c r="D330" s="8" t="s">
        <v>4</v>
      </c>
      <c r="E330" s="1" t="s">
        <v>23</v>
      </c>
      <c r="F330" s="9">
        <v>4</v>
      </c>
      <c r="G330" s="12">
        <f>F330/F332</f>
        <v>0.17636684303350972</v>
      </c>
      <c r="H330" s="1">
        <f t="shared" si="22"/>
        <v>21.429999999999996</v>
      </c>
      <c r="I330" s="12">
        <f>H330/H332</f>
        <v>0.16656303435411163</v>
      </c>
    </row>
    <row r="331" spans="2:9" ht="15.75" thickBot="1" x14ac:dyDescent="0.3">
      <c r="B331" t="s">
        <v>16</v>
      </c>
      <c r="C331" t="s">
        <v>144</v>
      </c>
      <c r="D331" s="8" t="s">
        <v>4</v>
      </c>
      <c r="E331" s="1" t="s">
        <v>26</v>
      </c>
      <c r="F331" s="9">
        <v>1.25</v>
      </c>
      <c r="G331" s="12">
        <f>F331/F332</f>
        <v>5.5114638447971792E-2</v>
      </c>
      <c r="H331" s="1">
        <f t="shared" si="22"/>
        <v>22.679999999999996</v>
      </c>
      <c r="I331" s="12">
        <f>H331/H332</f>
        <v>0.176278563656148</v>
      </c>
    </row>
    <row r="332" spans="2:9" ht="15.75" thickBot="1" x14ac:dyDescent="0.3">
      <c r="D332" s="8"/>
      <c r="F332" s="17">
        <f>SUM(F322:F331)</f>
        <v>22.679999999999996</v>
      </c>
      <c r="G332" s="10">
        <f>SUM(G322:G331)</f>
        <v>1</v>
      </c>
      <c r="H332" s="10">
        <f>SUM(H322:H331)</f>
        <v>128.65999999999997</v>
      </c>
      <c r="I332" s="10">
        <f>SUM(I322:I331)</f>
        <v>1</v>
      </c>
    </row>
    <row r="333" spans="2:9" ht="15.75" thickBot="1" x14ac:dyDescent="0.3">
      <c r="D333" s="38"/>
      <c r="G333" s="39" t="s">
        <v>33</v>
      </c>
      <c r="H333" s="40">
        <v>5.6</v>
      </c>
      <c r="I333" s="39" t="s">
        <v>54</v>
      </c>
    </row>
    <row r="335" spans="2:9" ht="15.75" thickBot="1" x14ac:dyDescent="0.3"/>
    <row r="336" spans="2:9" ht="15.75" thickBot="1" x14ac:dyDescent="0.3">
      <c r="C336" s="3" t="s">
        <v>0</v>
      </c>
      <c r="D336" s="4"/>
      <c r="E336" s="5" t="s">
        <v>1</v>
      </c>
      <c r="F336" s="4"/>
      <c r="G336" s="4" t="s">
        <v>2</v>
      </c>
      <c r="H336" s="15" t="s">
        <v>35</v>
      </c>
    </row>
    <row r="337" spans="2:9" x14ac:dyDescent="0.25">
      <c r="B337" t="s">
        <v>3</v>
      </c>
      <c r="C337" t="s">
        <v>145</v>
      </c>
      <c r="D337" s="8" t="s">
        <v>4</v>
      </c>
      <c r="E337" s="1" t="s">
        <v>5</v>
      </c>
      <c r="F337" s="9">
        <v>2.0499999999999998</v>
      </c>
      <c r="G337" s="12">
        <f>F337/F347</f>
        <v>9.7110374230222632E-2</v>
      </c>
      <c r="H337" s="1">
        <f>F337</f>
        <v>2.0499999999999998</v>
      </c>
      <c r="I337" s="12">
        <f>H337/H347</f>
        <v>1.8279090503789563E-2</v>
      </c>
    </row>
    <row r="338" spans="2:9" x14ac:dyDescent="0.25">
      <c r="B338" t="s">
        <v>6</v>
      </c>
      <c r="C338" t="s">
        <v>146</v>
      </c>
      <c r="D338" s="8" t="s">
        <v>4</v>
      </c>
      <c r="E338" s="1" t="s">
        <v>11</v>
      </c>
      <c r="F338" s="9">
        <v>1.71</v>
      </c>
      <c r="G338" s="12">
        <f>F338/F347</f>
        <v>8.1004263382283281E-2</v>
      </c>
      <c r="H338" s="1">
        <f t="shared" ref="H338:H346" si="23">H337+F338</f>
        <v>3.76</v>
      </c>
      <c r="I338" s="12">
        <f>H338/H347</f>
        <v>3.3526526972804276E-2</v>
      </c>
    </row>
    <row r="339" spans="2:9" x14ac:dyDescent="0.25">
      <c r="B339" t="s">
        <v>7</v>
      </c>
      <c r="C339" t="s">
        <v>147</v>
      </c>
      <c r="D339" s="8" t="s">
        <v>4</v>
      </c>
      <c r="E339" s="1" t="s">
        <v>23</v>
      </c>
      <c r="F339" s="9">
        <v>2.4300000000000002</v>
      </c>
      <c r="G339" s="12">
        <f>F339/F347</f>
        <v>0.11511132164850783</v>
      </c>
      <c r="H339" s="1">
        <f t="shared" si="23"/>
        <v>6.1899999999999995</v>
      </c>
      <c r="I339" s="12">
        <f>H339/H347</f>
        <v>5.5193936691930442E-2</v>
      </c>
    </row>
    <row r="340" spans="2:9" x14ac:dyDescent="0.25">
      <c r="B340" t="s">
        <v>8</v>
      </c>
      <c r="C340" t="s">
        <v>148</v>
      </c>
      <c r="D340" s="8" t="s">
        <v>4</v>
      </c>
      <c r="E340" s="1" t="s">
        <v>24</v>
      </c>
      <c r="F340" s="9">
        <v>1.24</v>
      </c>
      <c r="G340" s="12">
        <f>F340/F347</f>
        <v>5.8739933680720037E-2</v>
      </c>
      <c r="H340" s="1">
        <f t="shared" si="23"/>
        <v>7.43</v>
      </c>
      <c r="I340" s="12">
        <f>H340/H347</f>
        <v>6.6250557289344619E-2</v>
      </c>
    </row>
    <row r="341" spans="2:9" x14ac:dyDescent="0.25">
      <c r="B341" t="s">
        <v>9</v>
      </c>
      <c r="C341" t="s">
        <v>149</v>
      </c>
      <c r="D341" s="8" t="s">
        <v>4</v>
      </c>
      <c r="E341" s="1" t="s">
        <v>25</v>
      </c>
      <c r="F341" s="9">
        <v>2.85</v>
      </c>
      <c r="G341" s="12">
        <f>F341/F347</f>
        <v>0.1350071056371388</v>
      </c>
      <c r="H341" s="1">
        <f t="shared" si="23"/>
        <v>10.28</v>
      </c>
      <c r="I341" s="12">
        <f>H341/H347</f>
        <v>9.1662951404369142E-2</v>
      </c>
    </row>
    <row r="342" spans="2:9" x14ac:dyDescent="0.25">
      <c r="B342" t="s">
        <v>10</v>
      </c>
      <c r="C342" t="s">
        <v>145</v>
      </c>
      <c r="D342" s="8" t="s">
        <v>4</v>
      </c>
      <c r="E342" s="1" t="s">
        <v>11</v>
      </c>
      <c r="F342" s="9">
        <v>1.71</v>
      </c>
      <c r="G342" s="12">
        <f>F342/F347</f>
        <v>8.1004263382283281E-2</v>
      </c>
      <c r="H342" s="1">
        <f t="shared" si="23"/>
        <v>11.989999999999998</v>
      </c>
      <c r="I342" s="12">
        <f>H342/H347</f>
        <v>0.10691038787338385</v>
      </c>
    </row>
    <row r="343" spans="2:9" x14ac:dyDescent="0.25">
      <c r="B343" t="s">
        <v>12</v>
      </c>
      <c r="C343" t="s">
        <v>146</v>
      </c>
      <c r="D343" s="8" t="s">
        <v>4</v>
      </c>
      <c r="E343" s="1" t="s">
        <v>5</v>
      </c>
      <c r="F343" s="9">
        <v>2.0499999999999998</v>
      </c>
      <c r="G343" s="12">
        <f>F343/F347</f>
        <v>9.7110374230222632E-2</v>
      </c>
      <c r="H343" s="1">
        <f t="shared" si="23"/>
        <v>14.04</v>
      </c>
      <c r="I343" s="12">
        <f>H343/H347</f>
        <v>0.12518947837717342</v>
      </c>
    </row>
    <row r="344" spans="2:9" x14ac:dyDescent="0.25">
      <c r="B344" t="s">
        <v>14</v>
      </c>
      <c r="C344" t="s">
        <v>147</v>
      </c>
      <c r="D344" s="8" t="s">
        <v>4</v>
      </c>
      <c r="E344" s="1" t="s">
        <v>24</v>
      </c>
      <c r="F344" s="9">
        <v>1.56</v>
      </c>
      <c r="G344" s="12">
        <f>F344/F347</f>
        <v>7.3898626243486504E-2</v>
      </c>
      <c r="H344" s="1">
        <f t="shared" si="23"/>
        <v>15.6</v>
      </c>
      <c r="I344" s="12">
        <f>H344/H347</f>
        <v>0.13909942041908158</v>
      </c>
    </row>
    <row r="345" spans="2:9" x14ac:dyDescent="0.25">
      <c r="B345" t="s">
        <v>15</v>
      </c>
      <c r="C345" t="s">
        <v>148</v>
      </c>
      <c r="D345" s="8" t="s">
        <v>4</v>
      </c>
      <c r="E345" s="1" t="s">
        <v>23</v>
      </c>
      <c r="F345" s="9">
        <v>4.0999999999999996</v>
      </c>
      <c r="G345" s="12">
        <f>F345/F347</f>
        <v>0.19422074846044526</v>
      </c>
      <c r="H345" s="1">
        <f t="shared" si="23"/>
        <v>19.7</v>
      </c>
      <c r="I345" s="12">
        <f>H345/H347</f>
        <v>0.1756576014266607</v>
      </c>
    </row>
    <row r="346" spans="2:9" ht="15.75" thickBot="1" x14ac:dyDescent="0.3">
      <c r="B346" t="s">
        <v>16</v>
      </c>
      <c r="C346" t="s">
        <v>149</v>
      </c>
      <c r="D346" s="8" t="s">
        <v>4</v>
      </c>
      <c r="E346" s="1" t="s">
        <v>26</v>
      </c>
      <c r="F346" s="9">
        <v>1.41</v>
      </c>
      <c r="G346" s="12">
        <f>F346/F347</f>
        <v>6.6792989104689712E-2</v>
      </c>
      <c r="H346" s="1">
        <f t="shared" si="23"/>
        <v>21.11</v>
      </c>
      <c r="I346" s="12">
        <f>H346/H347</f>
        <v>0.18823004904146232</v>
      </c>
    </row>
    <row r="347" spans="2:9" ht="15.75" thickBot="1" x14ac:dyDescent="0.3">
      <c r="D347" s="8"/>
      <c r="F347" s="17">
        <f>SUM(F337:F346)</f>
        <v>21.11</v>
      </c>
      <c r="G347" s="10">
        <f>SUM(G337:G346)</f>
        <v>0.99999999999999989</v>
      </c>
      <c r="H347" s="10">
        <f>SUM(H337:H346)</f>
        <v>112.15</v>
      </c>
      <c r="I347" s="10">
        <f>SUM(I337:I346)</f>
        <v>1</v>
      </c>
    </row>
    <row r="348" spans="2:9" ht="15.75" thickBot="1" x14ac:dyDescent="0.3">
      <c r="D348" s="38"/>
      <c r="G348" s="39" t="s">
        <v>33</v>
      </c>
      <c r="H348" s="40"/>
      <c r="I348" s="39" t="s">
        <v>54</v>
      </c>
    </row>
    <row r="350" spans="2:9" ht="15.75" thickBot="1" x14ac:dyDescent="0.3"/>
    <row r="351" spans="2:9" ht="15.75" thickBot="1" x14ac:dyDescent="0.3">
      <c r="C351" s="3" t="s">
        <v>0</v>
      </c>
      <c r="D351" s="4"/>
      <c r="E351" s="5" t="s">
        <v>1</v>
      </c>
      <c r="F351" s="4"/>
      <c r="G351" s="4" t="s">
        <v>2</v>
      </c>
      <c r="H351" s="15" t="s">
        <v>35</v>
      </c>
    </row>
    <row r="352" spans="2:9" x14ac:dyDescent="0.25">
      <c r="B352" t="s">
        <v>3</v>
      </c>
      <c r="C352" t="s">
        <v>145</v>
      </c>
      <c r="D352" s="8" t="s">
        <v>4</v>
      </c>
      <c r="E352" s="1" t="s">
        <v>5</v>
      </c>
      <c r="F352" s="9">
        <v>2.0499999999999998</v>
      </c>
      <c r="G352" s="12">
        <f>F352/F362</f>
        <v>9.7110374230222632E-2</v>
      </c>
      <c r="H352" s="1">
        <f>F352</f>
        <v>2.0499999999999998</v>
      </c>
      <c r="I352" s="12">
        <f>H352/H362</f>
        <v>1.8279090503789563E-2</v>
      </c>
    </row>
    <row r="353" spans="2:9" x14ac:dyDescent="0.25">
      <c r="B353" t="s">
        <v>6</v>
      </c>
      <c r="C353" t="s">
        <v>146</v>
      </c>
      <c r="D353" s="8" t="s">
        <v>4</v>
      </c>
      <c r="E353" s="1" t="s">
        <v>11</v>
      </c>
      <c r="F353" s="9">
        <v>1.71</v>
      </c>
      <c r="G353" s="12">
        <f>F353/F362</f>
        <v>8.1004263382283281E-2</v>
      </c>
      <c r="H353" s="1">
        <f t="shared" ref="H353:H361" si="24">H352+F353</f>
        <v>3.76</v>
      </c>
      <c r="I353" s="12">
        <f>H353/H362</f>
        <v>3.3526526972804276E-2</v>
      </c>
    </row>
    <row r="354" spans="2:9" x14ac:dyDescent="0.25">
      <c r="B354" t="s">
        <v>7</v>
      </c>
      <c r="C354" t="s">
        <v>147</v>
      </c>
      <c r="D354" s="8" t="s">
        <v>4</v>
      </c>
      <c r="E354" s="1" t="s">
        <v>23</v>
      </c>
      <c r="F354" s="9">
        <v>2.4300000000000002</v>
      </c>
      <c r="G354" s="12">
        <f>F354/F362</f>
        <v>0.11511132164850783</v>
      </c>
      <c r="H354" s="1">
        <f t="shared" si="24"/>
        <v>6.1899999999999995</v>
      </c>
      <c r="I354" s="12">
        <f>H354/H362</f>
        <v>5.5193936691930442E-2</v>
      </c>
    </row>
    <row r="355" spans="2:9" x14ac:dyDescent="0.25">
      <c r="B355" t="s">
        <v>8</v>
      </c>
      <c r="C355" t="s">
        <v>148</v>
      </c>
      <c r="D355" s="8" t="s">
        <v>4</v>
      </c>
      <c r="E355" s="1" t="s">
        <v>24</v>
      </c>
      <c r="F355" s="9">
        <v>1.24</v>
      </c>
      <c r="G355" s="12">
        <f>F355/F362</f>
        <v>5.8739933680720037E-2</v>
      </c>
      <c r="H355" s="1">
        <f t="shared" si="24"/>
        <v>7.43</v>
      </c>
      <c r="I355" s="12">
        <f>H355/H362</f>
        <v>6.6250557289344619E-2</v>
      </c>
    </row>
    <row r="356" spans="2:9" x14ac:dyDescent="0.25">
      <c r="B356" t="s">
        <v>9</v>
      </c>
      <c r="C356" t="s">
        <v>149</v>
      </c>
      <c r="D356" s="8" t="s">
        <v>4</v>
      </c>
      <c r="E356" s="1" t="s">
        <v>25</v>
      </c>
      <c r="F356" s="9">
        <v>2.85</v>
      </c>
      <c r="G356" s="12">
        <f>F356/F362</f>
        <v>0.1350071056371388</v>
      </c>
      <c r="H356" s="1">
        <f t="shared" si="24"/>
        <v>10.28</v>
      </c>
      <c r="I356" s="12">
        <f>H356/H362</f>
        <v>9.1662951404369142E-2</v>
      </c>
    </row>
    <row r="357" spans="2:9" x14ac:dyDescent="0.25">
      <c r="B357" t="s">
        <v>10</v>
      </c>
      <c r="C357" t="s">
        <v>145</v>
      </c>
      <c r="D357" s="8" t="s">
        <v>4</v>
      </c>
      <c r="E357" s="1" t="s">
        <v>11</v>
      </c>
      <c r="F357" s="9">
        <v>1.71</v>
      </c>
      <c r="G357" s="12">
        <f>F357/F362</f>
        <v>8.1004263382283281E-2</v>
      </c>
      <c r="H357" s="1">
        <f t="shared" si="24"/>
        <v>11.989999999999998</v>
      </c>
      <c r="I357" s="12">
        <f>H357/H362</f>
        <v>0.10691038787338385</v>
      </c>
    </row>
    <row r="358" spans="2:9" x14ac:dyDescent="0.25">
      <c r="B358" t="s">
        <v>12</v>
      </c>
      <c r="C358" t="s">
        <v>146</v>
      </c>
      <c r="D358" s="8" t="s">
        <v>4</v>
      </c>
      <c r="E358" s="1" t="s">
        <v>5</v>
      </c>
      <c r="F358" s="9">
        <v>2.0499999999999998</v>
      </c>
      <c r="G358" s="12">
        <f>F358/F362</f>
        <v>9.7110374230222632E-2</v>
      </c>
      <c r="H358" s="1">
        <f t="shared" si="24"/>
        <v>14.04</v>
      </c>
      <c r="I358" s="12">
        <f>H358/H362</f>
        <v>0.12518947837717342</v>
      </c>
    </row>
    <row r="359" spans="2:9" x14ac:dyDescent="0.25">
      <c r="B359" t="s">
        <v>14</v>
      </c>
      <c r="C359" t="s">
        <v>147</v>
      </c>
      <c r="D359" s="8" t="s">
        <v>4</v>
      </c>
      <c r="E359" s="1" t="s">
        <v>24</v>
      </c>
      <c r="F359" s="9">
        <v>1.56</v>
      </c>
      <c r="G359" s="12">
        <f>F359/F362</f>
        <v>7.3898626243486504E-2</v>
      </c>
      <c r="H359" s="1">
        <f t="shared" si="24"/>
        <v>15.6</v>
      </c>
      <c r="I359" s="12">
        <f>H359/H362</f>
        <v>0.13909942041908158</v>
      </c>
    </row>
    <row r="360" spans="2:9" x14ac:dyDescent="0.25">
      <c r="B360" t="s">
        <v>15</v>
      </c>
      <c r="C360" t="s">
        <v>148</v>
      </c>
      <c r="D360" s="8" t="s">
        <v>4</v>
      </c>
      <c r="E360" s="1" t="s">
        <v>23</v>
      </c>
      <c r="F360" s="9">
        <v>4.0999999999999996</v>
      </c>
      <c r="G360" s="12">
        <f>F360/F362</f>
        <v>0.19422074846044526</v>
      </c>
      <c r="H360" s="1">
        <f t="shared" si="24"/>
        <v>19.7</v>
      </c>
      <c r="I360" s="12">
        <f>H360/H362</f>
        <v>0.1756576014266607</v>
      </c>
    </row>
    <row r="361" spans="2:9" ht="15.75" thickBot="1" x14ac:dyDescent="0.3">
      <c r="B361" t="s">
        <v>16</v>
      </c>
      <c r="C361" t="s">
        <v>149</v>
      </c>
      <c r="D361" s="8" t="s">
        <v>4</v>
      </c>
      <c r="E361" s="1" t="s">
        <v>26</v>
      </c>
      <c r="F361" s="9">
        <v>1.41</v>
      </c>
      <c r="G361" s="12">
        <f>F361/F362</f>
        <v>6.6792989104689712E-2</v>
      </c>
      <c r="H361" s="1">
        <f t="shared" si="24"/>
        <v>21.11</v>
      </c>
      <c r="I361" s="12">
        <f>H361/H362</f>
        <v>0.18823004904146232</v>
      </c>
    </row>
    <row r="362" spans="2:9" ht="15.75" thickBot="1" x14ac:dyDescent="0.3">
      <c r="D362" s="8"/>
      <c r="F362" s="17">
        <f>SUM(F352:F361)</f>
        <v>21.11</v>
      </c>
      <c r="G362" s="10">
        <f>SUM(G352:G361)</f>
        <v>0.99999999999999989</v>
      </c>
      <c r="H362" s="10">
        <f>SUM(H352:H361)</f>
        <v>112.15</v>
      </c>
      <c r="I362" s="10">
        <f>SUM(I352:I361)</f>
        <v>1</v>
      </c>
    </row>
    <row r="363" spans="2:9" ht="15.75" thickBot="1" x14ac:dyDescent="0.3">
      <c r="D363" s="38"/>
      <c r="G363" s="39" t="s">
        <v>33</v>
      </c>
      <c r="H363" s="40"/>
      <c r="I363" s="39" t="s">
        <v>54</v>
      </c>
    </row>
    <row r="365" spans="2:9" ht="15.75" thickBot="1" x14ac:dyDescent="0.3"/>
    <row r="366" spans="2:9" ht="15.75" thickBot="1" x14ac:dyDescent="0.3">
      <c r="C366" s="3" t="s">
        <v>0</v>
      </c>
      <c r="D366" s="4"/>
      <c r="E366" s="5" t="s">
        <v>1</v>
      </c>
      <c r="F366" s="4"/>
      <c r="G366" s="4" t="s">
        <v>2</v>
      </c>
      <c r="H366" s="15" t="s">
        <v>35</v>
      </c>
    </row>
    <row r="367" spans="2:9" x14ac:dyDescent="0.25">
      <c r="B367" t="s">
        <v>3</v>
      </c>
      <c r="C367" t="s">
        <v>150</v>
      </c>
      <c r="D367" s="8" t="s">
        <v>4</v>
      </c>
      <c r="E367" s="1" t="s">
        <v>5</v>
      </c>
      <c r="F367" s="9">
        <v>2.7</v>
      </c>
      <c r="G367" s="12">
        <f>F367/F377</f>
        <v>0.11563169164882227</v>
      </c>
      <c r="H367" s="1">
        <f>F367</f>
        <v>2.7</v>
      </c>
      <c r="I367" s="12">
        <f>H367/H377</f>
        <v>1.9954179291996159E-2</v>
      </c>
    </row>
    <row r="368" spans="2:9" x14ac:dyDescent="0.25">
      <c r="B368" t="s">
        <v>6</v>
      </c>
      <c r="C368" t="s">
        <v>151</v>
      </c>
      <c r="D368" s="8" t="s">
        <v>4</v>
      </c>
      <c r="E368" s="1" t="s">
        <v>11</v>
      </c>
      <c r="F368" s="9">
        <v>1.37</v>
      </c>
      <c r="G368" s="12">
        <f>F368/F377</f>
        <v>5.8672376873661669E-2</v>
      </c>
      <c r="H368" s="1">
        <f t="shared" ref="H368:H376" si="25">H367+F368</f>
        <v>4.07</v>
      </c>
      <c r="I368" s="12">
        <f>H368/H377</f>
        <v>3.0079077673490506E-2</v>
      </c>
    </row>
    <row r="369" spans="2:9" x14ac:dyDescent="0.25">
      <c r="B369" t="s">
        <v>7</v>
      </c>
      <c r="C369" t="s">
        <v>152</v>
      </c>
      <c r="D369" s="8" t="s">
        <v>4</v>
      </c>
      <c r="E369" s="1" t="s">
        <v>23</v>
      </c>
      <c r="F369" s="9">
        <v>5.0999999999999996</v>
      </c>
      <c r="G369" s="12">
        <f>F369/F377</f>
        <v>0.21841541755888649</v>
      </c>
      <c r="H369" s="1">
        <f t="shared" si="25"/>
        <v>9.17</v>
      </c>
      <c r="I369" s="12">
        <f>H369/H377</f>
        <v>6.7770305225038796E-2</v>
      </c>
    </row>
    <row r="370" spans="2:9" x14ac:dyDescent="0.25">
      <c r="B370" t="s">
        <v>8</v>
      </c>
      <c r="C370" t="s">
        <v>153</v>
      </c>
      <c r="D370" s="8" t="s">
        <v>4</v>
      </c>
      <c r="E370" s="1" t="s">
        <v>24</v>
      </c>
      <c r="F370" s="9">
        <v>1.25</v>
      </c>
      <c r="G370" s="12">
        <f>F370/F377</f>
        <v>5.3533190578158453E-2</v>
      </c>
      <c r="H370" s="1">
        <f t="shared" si="25"/>
        <v>10.42</v>
      </c>
      <c r="I370" s="12">
        <f>H370/H377</f>
        <v>7.7008351193555535E-2</v>
      </c>
    </row>
    <row r="371" spans="2:9" x14ac:dyDescent="0.25">
      <c r="B371" t="s">
        <v>9</v>
      </c>
      <c r="C371" t="s">
        <v>154</v>
      </c>
      <c r="D371" s="8" t="s">
        <v>4</v>
      </c>
      <c r="E371" s="1" t="s">
        <v>25</v>
      </c>
      <c r="F371" s="9">
        <v>2.85</v>
      </c>
      <c r="G371" s="12">
        <f>F371/F377</f>
        <v>0.12205567451820128</v>
      </c>
      <c r="H371" s="1">
        <f t="shared" si="25"/>
        <v>13.27</v>
      </c>
      <c r="I371" s="12">
        <f>H371/H377</f>
        <v>9.8071096001773703E-2</v>
      </c>
    </row>
    <row r="372" spans="2:9" x14ac:dyDescent="0.25">
      <c r="B372" t="s">
        <v>10</v>
      </c>
      <c r="C372" t="s">
        <v>150</v>
      </c>
      <c r="D372" s="8" t="s">
        <v>4</v>
      </c>
      <c r="E372" s="1" t="s">
        <v>11</v>
      </c>
      <c r="F372" s="9">
        <v>1.35</v>
      </c>
      <c r="G372" s="12">
        <f>F372/F377</f>
        <v>5.7815845824411134E-2</v>
      </c>
      <c r="H372" s="1">
        <f t="shared" si="25"/>
        <v>14.62</v>
      </c>
      <c r="I372" s="12">
        <f>H372/H377</f>
        <v>0.10804818564777177</v>
      </c>
    </row>
    <row r="373" spans="2:9" x14ac:dyDescent="0.25">
      <c r="B373" t="s">
        <v>12</v>
      </c>
      <c r="C373" t="s">
        <v>151</v>
      </c>
      <c r="D373" s="8" t="s">
        <v>4</v>
      </c>
      <c r="E373" s="1" t="s">
        <v>5</v>
      </c>
      <c r="F373" s="9">
        <v>2.65</v>
      </c>
      <c r="G373" s="12">
        <f>F373/F377</f>
        <v>0.11349036402569591</v>
      </c>
      <c r="H373" s="1">
        <f t="shared" si="25"/>
        <v>17.27</v>
      </c>
      <c r="I373" s="12">
        <f>H373/H377</f>
        <v>0.12763284310102727</v>
      </c>
    </row>
    <row r="374" spans="2:9" x14ac:dyDescent="0.25">
      <c r="B374" t="s">
        <v>14</v>
      </c>
      <c r="C374" t="s">
        <v>152</v>
      </c>
      <c r="D374" s="8" t="s">
        <v>4</v>
      </c>
      <c r="E374" s="1" t="s">
        <v>24</v>
      </c>
      <c r="F374" s="9">
        <v>1.1499999999999999</v>
      </c>
      <c r="G374" s="12">
        <f>F374/F377</f>
        <v>4.9250535331905772E-2</v>
      </c>
      <c r="H374" s="1">
        <f t="shared" si="25"/>
        <v>18.419999999999998</v>
      </c>
      <c r="I374" s="12">
        <f>H374/H377</f>
        <v>0.13613184539206266</v>
      </c>
    </row>
    <row r="375" spans="2:9" x14ac:dyDescent="0.25">
      <c r="B375" t="s">
        <v>15</v>
      </c>
      <c r="C375" t="s">
        <v>153</v>
      </c>
      <c r="D375" s="8" t="s">
        <v>4</v>
      </c>
      <c r="E375" s="1" t="s">
        <v>23</v>
      </c>
      <c r="F375" s="9">
        <v>3.6</v>
      </c>
      <c r="G375" s="12">
        <f>F375/F377</f>
        <v>0.15417558886509636</v>
      </c>
      <c r="H375" s="1">
        <f t="shared" si="25"/>
        <v>22.02</v>
      </c>
      <c r="I375" s="12">
        <f>H375/H377</f>
        <v>0.16273741778139086</v>
      </c>
    </row>
    <row r="376" spans="2:9" ht="15.75" thickBot="1" x14ac:dyDescent="0.3">
      <c r="B376" t="s">
        <v>16</v>
      </c>
      <c r="C376" t="s">
        <v>154</v>
      </c>
      <c r="D376" s="8" t="s">
        <v>4</v>
      </c>
      <c r="E376" s="1" t="s">
        <v>26</v>
      </c>
      <c r="F376" s="9">
        <v>1.33</v>
      </c>
      <c r="G376" s="12">
        <f>F376/F377</f>
        <v>5.6959314775160599E-2</v>
      </c>
      <c r="H376" s="1">
        <f t="shared" si="25"/>
        <v>23.35</v>
      </c>
      <c r="I376" s="12">
        <f>H376/H377</f>
        <v>0.1725666986918927</v>
      </c>
    </row>
    <row r="377" spans="2:9" ht="15.75" thickBot="1" x14ac:dyDescent="0.3">
      <c r="D377" s="8"/>
      <c r="F377" s="17">
        <f>SUM(F367:F376)</f>
        <v>23.35</v>
      </c>
      <c r="G377" s="10">
        <f>SUM(G367:G376)</f>
        <v>1</v>
      </c>
      <c r="H377" s="10">
        <f>SUM(H367:H376)</f>
        <v>135.31</v>
      </c>
      <c r="I377" s="10">
        <f>SUM(I367:I376)</f>
        <v>1</v>
      </c>
    </row>
    <row r="378" spans="2:9" ht="15.75" thickBot="1" x14ac:dyDescent="0.3">
      <c r="D378" s="38"/>
      <c r="G378" s="39" t="s">
        <v>33</v>
      </c>
      <c r="H378" s="40"/>
      <c r="I378" s="39" t="s">
        <v>54</v>
      </c>
    </row>
    <row r="380" spans="2:9" ht="15.75" thickBot="1" x14ac:dyDescent="0.3"/>
    <row r="381" spans="2:9" ht="15.75" thickBot="1" x14ac:dyDescent="0.3">
      <c r="C381" s="3" t="s">
        <v>0</v>
      </c>
      <c r="D381" s="4"/>
      <c r="E381" s="5" t="s">
        <v>1</v>
      </c>
      <c r="F381" s="4"/>
      <c r="G381" s="4" t="s">
        <v>2</v>
      </c>
      <c r="H381" s="15" t="s">
        <v>35</v>
      </c>
    </row>
    <row r="382" spans="2:9" x14ac:dyDescent="0.25">
      <c r="B382" t="s">
        <v>3</v>
      </c>
      <c r="C382" t="s">
        <v>147</v>
      </c>
      <c r="D382" s="8" t="s">
        <v>4</v>
      </c>
      <c r="E382" s="1" t="s">
        <v>5</v>
      </c>
      <c r="F382" s="9">
        <v>1.91</v>
      </c>
      <c r="G382" s="12">
        <f>F382/F392</f>
        <v>9.3581577658010784E-2</v>
      </c>
      <c r="H382" s="1">
        <f>F382</f>
        <v>1.91</v>
      </c>
      <c r="I382" s="12">
        <f>H382/H392</f>
        <v>1.8078561287269285E-2</v>
      </c>
    </row>
    <row r="383" spans="2:9" x14ac:dyDescent="0.25">
      <c r="B383" t="s">
        <v>6</v>
      </c>
      <c r="C383" t="s">
        <v>107</v>
      </c>
      <c r="D383" s="8" t="s">
        <v>4</v>
      </c>
      <c r="E383" s="1" t="s">
        <v>11</v>
      </c>
      <c r="F383" s="9">
        <v>1.92</v>
      </c>
      <c r="G383" s="12">
        <f>F383/F392</f>
        <v>9.4071533561979434E-2</v>
      </c>
      <c r="H383" s="1">
        <f t="shared" ref="H383:H391" si="26">H382+F383</f>
        <v>3.83</v>
      </c>
      <c r="I383" s="12">
        <f>H383/H392</f>
        <v>3.6251774727875059E-2</v>
      </c>
    </row>
    <row r="384" spans="2:9" x14ac:dyDescent="0.25">
      <c r="B384" t="s">
        <v>7</v>
      </c>
      <c r="C384" t="s">
        <v>155</v>
      </c>
      <c r="D384" s="8" t="s">
        <v>4</v>
      </c>
      <c r="E384" s="1" t="s">
        <v>23</v>
      </c>
      <c r="F384" s="9">
        <v>1.46</v>
      </c>
      <c r="G384" s="12">
        <f>F384/F392</f>
        <v>7.1533561979421859E-2</v>
      </c>
      <c r="H384" s="1">
        <f t="shared" si="26"/>
        <v>5.29</v>
      </c>
      <c r="I384" s="12">
        <f>H384/H392</f>
        <v>5.0070989115002372E-2</v>
      </c>
    </row>
    <row r="385" spans="2:9" x14ac:dyDescent="0.25">
      <c r="B385" t="s">
        <v>8</v>
      </c>
      <c r="C385" t="s">
        <v>156</v>
      </c>
      <c r="D385" s="8" t="s">
        <v>4</v>
      </c>
      <c r="E385" s="1" t="s">
        <v>24</v>
      </c>
      <c r="F385" s="9">
        <v>1.26</v>
      </c>
      <c r="G385" s="12">
        <f>F385/F392</f>
        <v>6.1734443900049008E-2</v>
      </c>
      <c r="H385" s="1">
        <f t="shared" si="26"/>
        <v>6.55</v>
      </c>
      <c r="I385" s="12">
        <f>H385/H392</f>
        <v>6.1997160435399906E-2</v>
      </c>
    </row>
    <row r="386" spans="2:9" x14ac:dyDescent="0.25">
      <c r="B386" t="s">
        <v>9</v>
      </c>
      <c r="C386" t="s">
        <v>157</v>
      </c>
      <c r="D386" s="8" t="s">
        <v>4</v>
      </c>
      <c r="E386" s="1" t="s">
        <v>25</v>
      </c>
      <c r="F386" s="9">
        <v>2.7</v>
      </c>
      <c r="G386" s="12">
        <f>F386/F392</f>
        <v>0.13228809407153358</v>
      </c>
      <c r="H386" s="1">
        <f t="shared" si="26"/>
        <v>9.25</v>
      </c>
      <c r="I386" s="12">
        <f>H386/H392</f>
        <v>8.755324183625178E-2</v>
      </c>
    </row>
    <row r="387" spans="2:9" x14ac:dyDescent="0.25">
      <c r="B387" t="s">
        <v>10</v>
      </c>
      <c r="C387" t="s">
        <v>147</v>
      </c>
      <c r="D387" s="8" t="s">
        <v>4</v>
      </c>
      <c r="E387" s="1" t="s">
        <v>11</v>
      </c>
      <c r="F387" s="9">
        <v>1.86</v>
      </c>
      <c r="G387" s="12">
        <f>F387/F392</f>
        <v>9.1131798138167588E-2</v>
      </c>
      <c r="H387" s="1">
        <f t="shared" si="26"/>
        <v>11.11</v>
      </c>
      <c r="I387" s="12">
        <f>H387/H392</f>
        <v>0.10515854235683862</v>
      </c>
    </row>
    <row r="388" spans="2:9" x14ac:dyDescent="0.25">
      <c r="B388" t="s">
        <v>12</v>
      </c>
      <c r="C388" t="s">
        <v>107</v>
      </c>
      <c r="D388" s="8" t="s">
        <v>4</v>
      </c>
      <c r="E388" s="1" t="s">
        <v>5</v>
      </c>
      <c r="F388" s="9">
        <v>1.91</v>
      </c>
      <c r="G388" s="12">
        <f>F388/F392</f>
        <v>9.3581577658010784E-2</v>
      </c>
      <c r="H388" s="1">
        <f t="shared" si="26"/>
        <v>13.02</v>
      </c>
      <c r="I388" s="12">
        <f>H388/H392</f>
        <v>0.12323710364410791</v>
      </c>
    </row>
    <row r="389" spans="2:9" x14ac:dyDescent="0.25">
      <c r="B389" t="s">
        <v>14</v>
      </c>
      <c r="C389" t="s">
        <v>155</v>
      </c>
      <c r="D389" s="8" t="s">
        <v>4</v>
      </c>
      <c r="E389" s="1" t="s">
        <v>24</v>
      </c>
      <c r="F389" s="9">
        <v>2.27</v>
      </c>
      <c r="G389" s="12">
        <f>F389/F392</f>
        <v>0.11121999020088194</v>
      </c>
      <c r="H389" s="1">
        <f t="shared" si="26"/>
        <v>15.29</v>
      </c>
      <c r="I389" s="12">
        <f>H389/H392</f>
        <v>0.14472314245149079</v>
      </c>
    </row>
    <row r="390" spans="2:9" x14ac:dyDescent="0.25">
      <c r="B390" t="s">
        <v>15</v>
      </c>
      <c r="C390" t="s">
        <v>156</v>
      </c>
      <c r="D390" s="8" t="s">
        <v>4</v>
      </c>
      <c r="E390" s="1" t="s">
        <v>23</v>
      </c>
      <c r="F390" s="9">
        <v>3.7</v>
      </c>
      <c r="G390" s="12">
        <f>F390/F392</f>
        <v>0.18128368446839788</v>
      </c>
      <c r="H390" s="1">
        <f t="shared" si="26"/>
        <v>18.989999999999998</v>
      </c>
      <c r="I390" s="12">
        <f>H390/H392</f>
        <v>0.17974443918599148</v>
      </c>
    </row>
    <row r="391" spans="2:9" ht="15.75" thickBot="1" x14ac:dyDescent="0.3">
      <c r="B391" t="s">
        <v>16</v>
      </c>
      <c r="C391" t="s">
        <v>157</v>
      </c>
      <c r="D391" s="8" t="s">
        <v>4</v>
      </c>
      <c r="E391" s="1" t="s">
        <v>26</v>
      </c>
      <c r="F391" s="9">
        <v>1.42</v>
      </c>
      <c r="G391" s="12">
        <f>F391/F392</f>
        <v>6.9573738363547286E-2</v>
      </c>
      <c r="H391" s="1">
        <f t="shared" si="26"/>
        <v>20.409999999999997</v>
      </c>
      <c r="I391" s="12">
        <f>H391/H392</f>
        <v>0.19318504495977282</v>
      </c>
    </row>
    <row r="392" spans="2:9" ht="15.75" thickBot="1" x14ac:dyDescent="0.3">
      <c r="D392" s="8"/>
      <c r="F392" s="17">
        <f>SUM(F382:F391)</f>
        <v>20.409999999999997</v>
      </c>
      <c r="G392" s="10">
        <f>SUM(G382:G391)</f>
        <v>1.0000000000000002</v>
      </c>
      <c r="H392" s="10">
        <f>SUM(H382:H391)</f>
        <v>105.64999999999999</v>
      </c>
      <c r="I392" s="10">
        <f>SUM(I382:I391)</f>
        <v>1</v>
      </c>
    </row>
    <row r="393" spans="2:9" ht="15.75" thickBot="1" x14ac:dyDescent="0.3">
      <c r="D393" s="38"/>
      <c r="G393" s="39" t="s">
        <v>33</v>
      </c>
      <c r="H393" s="40"/>
      <c r="I393" s="39" t="s">
        <v>54</v>
      </c>
    </row>
    <row r="394" spans="2:9" ht="15.75" thickBot="1" x14ac:dyDescent="0.3"/>
    <row r="395" spans="2:9" ht="15.75" thickBot="1" x14ac:dyDescent="0.3">
      <c r="C395" s="3" t="s">
        <v>0</v>
      </c>
      <c r="D395" s="4"/>
      <c r="E395" s="5" t="s">
        <v>1</v>
      </c>
      <c r="F395" s="4"/>
      <c r="G395" s="4" t="s">
        <v>2</v>
      </c>
      <c r="H395" s="15" t="s">
        <v>35</v>
      </c>
    </row>
    <row r="396" spans="2:9" x14ac:dyDescent="0.25">
      <c r="B396" t="s">
        <v>3</v>
      </c>
      <c r="C396" t="s">
        <v>158</v>
      </c>
      <c r="D396" s="8" t="s">
        <v>4</v>
      </c>
      <c r="E396" s="1" t="s">
        <v>5</v>
      </c>
      <c r="F396" s="9">
        <v>2.2000000000000002</v>
      </c>
      <c r="G396" s="12">
        <f>F396/F406</f>
        <v>0.10411736867013728</v>
      </c>
      <c r="H396" s="1">
        <f>F396</f>
        <v>2.2000000000000002</v>
      </c>
      <c r="I396" s="12">
        <f>H396/H406</f>
        <v>1.9572953736654807E-2</v>
      </c>
    </row>
    <row r="397" spans="2:9" x14ac:dyDescent="0.25">
      <c r="B397" t="s">
        <v>6</v>
      </c>
      <c r="C397" t="s">
        <v>159</v>
      </c>
      <c r="D397" s="8" t="s">
        <v>4</v>
      </c>
      <c r="E397" s="1" t="s">
        <v>11</v>
      </c>
      <c r="F397" s="9">
        <v>1.5</v>
      </c>
      <c r="G397" s="12">
        <f>F397/F406</f>
        <v>7.0989115002366321E-2</v>
      </c>
      <c r="H397" s="1">
        <f t="shared" ref="H397:H405" si="27">H396+F397</f>
        <v>3.7</v>
      </c>
      <c r="I397" s="12">
        <f>H397/H406</f>
        <v>3.2918149466192176E-2</v>
      </c>
    </row>
    <row r="398" spans="2:9" x14ac:dyDescent="0.25">
      <c r="B398" t="s">
        <v>7</v>
      </c>
      <c r="C398" t="s">
        <v>160</v>
      </c>
      <c r="D398" s="8" t="s">
        <v>4</v>
      </c>
      <c r="E398" s="1" t="s">
        <v>23</v>
      </c>
      <c r="F398" s="9">
        <v>1.68</v>
      </c>
      <c r="G398" s="12">
        <f>F398/F406</f>
        <v>7.9507808802650279E-2</v>
      </c>
      <c r="H398" s="1">
        <f t="shared" si="27"/>
        <v>5.38</v>
      </c>
      <c r="I398" s="12">
        <f>H398/H406</f>
        <v>4.7864768683274023E-2</v>
      </c>
    </row>
    <row r="399" spans="2:9" x14ac:dyDescent="0.25">
      <c r="B399" t="s">
        <v>8</v>
      </c>
      <c r="C399" t="s">
        <v>161</v>
      </c>
      <c r="D399" s="8" t="s">
        <v>4</v>
      </c>
      <c r="E399" s="1" t="s">
        <v>24</v>
      </c>
      <c r="F399" s="9">
        <v>1.39</v>
      </c>
      <c r="G399" s="12">
        <f>F399/F406</f>
        <v>6.5783246568859449E-2</v>
      </c>
      <c r="H399" s="1">
        <f t="shared" si="27"/>
        <v>6.77</v>
      </c>
      <c r="I399" s="12">
        <f>H399/H406</f>
        <v>6.0231316725978645E-2</v>
      </c>
    </row>
    <row r="400" spans="2:9" x14ac:dyDescent="0.25">
      <c r="B400" t="s">
        <v>9</v>
      </c>
      <c r="C400" t="s">
        <v>162</v>
      </c>
      <c r="D400" s="8" t="s">
        <v>4</v>
      </c>
      <c r="E400" s="1" t="s">
        <v>25</v>
      </c>
      <c r="F400" s="9">
        <v>3.48</v>
      </c>
      <c r="G400" s="12">
        <f>F400/F406</f>
        <v>0.16469474680548987</v>
      </c>
      <c r="H400" s="1">
        <f t="shared" si="27"/>
        <v>10.25</v>
      </c>
      <c r="I400" s="12">
        <f>H400/H406</f>
        <v>9.119217081850535E-2</v>
      </c>
    </row>
    <row r="401" spans="2:9" x14ac:dyDescent="0.25">
      <c r="B401" t="s">
        <v>10</v>
      </c>
      <c r="C401" t="s">
        <v>158</v>
      </c>
      <c r="D401" s="8" t="s">
        <v>4</v>
      </c>
      <c r="E401" s="1" t="s">
        <v>11</v>
      </c>
      <c r="F401" s="9">
        <v>1.69</v>
      </c>
      <c r="G401" s="12">
        <f>F401/F406</f>
        <v>7.9981069569332722E-2</v>
      </c>
      <c r="H401" s="1">
        <f t="shared" si="27"/>
        <v>11.94</v>
      </c>
      <c r="I401" s="12">
        <f>H401/H406</f>
        <v>0.10622775800711744</v>
      </c>
    </row>
    <row r="402" spans="2:9" x14ac:dyDescent="0.25">
      <c r="B402" t="s">
        <v>12</v>
      </c>
      <c r="C402" t="s">
        <v>159</v>
      </c>
      <c r="D402" s="8" t="s">
        <v>4</v>
      </c>
      <c r="E402" s="1" t="s">
        <v>5</v>
      </c>
      <c r="F402" s="9">
        <v>2.6</v>
      </c>
      <c r="G402" s="12">
        <f>F402/F406</f>
        <v>0.12304779933743495</v>
      </c>
      <c r="H402" s="1">
        <f t="shared" si="27"/>
        <v>14.54</v>
      </c>
      <c r="I402" s="12">
        <f>H402/H406</f>
        <v>0.1293594306049822</v>
      </c>
    </row>
    <row r="403" spans="2:9" x14ac:dyDescent="0.25">
      <c r="B403" t="s">
        <v>14</v>
      </c>
      <c r="C403" t="s">
        <v>160</v>
      </c>
      <c r="D403" s="8" t="s">
        <v>4</v>
      </c>
      <c r="E403" s="1" t="s">
        <v>24</v>
      </c>
      <c r="F403" s="9">
        <v>2.15</v>
      </c>
      <c r="G403" s="12">
        <f>F403/F406</f>
        <v>0.10175106483672505</v>
      </c>
      <c r="H403" s="1">
        <f t="shared" si="27"/>
        <v>16.689999999999998</v>
      </c>
      <c r="I403" s="12">
        <f>H403/H406</f>
        <v>0.14848754448398577</v>
      </c>
    </row>
    <row r="404" spans="2:9" x14ac:dyDescent="0.25">
      <c r="B404" t="s">
        <v>15</v>
      </c>
      <c r="C404" t="s">
        <v>161</v>
      </c>
      <c r="D404" s="8" t="s">
        <v>4</v>
      </c>
      <c r="E404" s="1" t="s">
        <v>23</v>
      </c>
      <c r="F404" s="9">
        <v>3.11</v>
      </c>
      <c r="G404" s="12">
        <f>F404/F406</f>
        <v>0.14718409843823949</v>
      </c>
      <c r="H404" s="1">
        <f t="shared" si="27"/>
        <v>19.799999999999997</v>
      </c>
      <c r="I404" s="12">
        <f>H404/H406</f>
        <v>0.17615658362989323</v>
      </c>
    </row>
    <row r="405" spans="2:9" ht="15.75" thickBot="1" x14ac:dyDescent="0.3">
      <c r="B405" t="s">
        <v>16</v>
      </c>
      <c r="C405" t="s">
        <v>162</v>
      </c>
      <c r="D405" s="8" t="s">
        <v>4</v>
      </c>
      <c r="E405" s="1" t="s">
        <v>26</v>
      </c>
      <c r="F405" s="9">
        <v>1.33</v>
      </c>
      <c r="G405" s="12">
        <f>F405/F406</f>
        <v>6.2943681968764806E-2</v>
      </c>
      <c r="H405" s="1">
        <f t="shared" si="27"/>
        <v>21.129999999999995</v>
      </c>
      <c r="I405" s="12">
        <f>H405/H406</f>
        <v>0.18798932384341635</v>
      </c>
    </row>
    <row r="406" spans="2:9" ht="15.75" thickBot="1" x14ac:dyDescent="0.3">
      <c r="D406" s="8"/>
      <c r="F406" s="17">
        <f>SUM(F396:F405)</f>
        <v>21.129999999999995</v>
      </c>
      <c r="G406" s="10">
        <f>SUM(G396:G405)</f>
        <v>1.0000000000000002</v>
      </c>
      <c r="H406" s="10">
        <f>SUM(H396:H405)</f>
        <v>112.39999999999999</v>
      </c>
      <c r="I406" s="10">
        <f>SUM(I396:I405)</f>
        <v>1</v>
      </c>
    </row>
    <row r="407" spans="2:9" ht="15.75" thickBot="1" x14ac:dyDescent="0.3">
      <c r="D407" s="38"/>
      <c r="G407" s="39" t="s">
        <v>33</v>
      </c>
      <c r="H407" s="40"/>
      <c r="I407" s="39" t="s">
        <v>54</v>
      </c>
    </row>
    <row r="409" spans="2:9" ht="15.75" thickBot="1" x14ac:dyDescent="0.3"/>
    <row r="410" spans="2:9" ht="15.75" thickBot="1" x14ac:dyDescent="0.3">
      <c r="C410" s="3" t="s">
        <v>0</v>
      </c>
      <c r="D410" s="4"/>
      <c r="E410" s="5" t="s">
        <v>1</v>
      </c>
      <c r="F410" s="4"/>
      <c r="G410" s="4" t="s">
        <v>2</v>
      </c>
      <c r="H410" s="15" t="s">
        <v>35</v>
      </c>
    </row>
    <row r="411" spans="2:9" x14ac:dyDescent="0.25">
      <c r="B411" t="s">
        <v>3</v>
      </c>
      <c r="C411" t="s">
        <v>163</v>
      </c>
      <c r="D411" s="8" t="s">
        <v>4</v>
      </c>
      <c r="E411" s="1" t="s">
        <v>5</v>
      </c>
      <c r="F411" s="9">
        <v>2.15</v>
      </c>
      <c r="G411" s="12">
        <f>F411/F421</f>
        <v>7.9160530191458023E-2</v>
      </c>
      <c r="H411" s="1">
        <f>F411</f>
        <v>2.15</v>
      </c>
      <c r="I411" s="12">
        <f>H411/H421</f>
        <v>1.503917179630666E-2</v>
      </c>
    </row>
    <row r="412" spans="2:9" x14ac:dyDescent="0.25">
      <c r="B412" t="s">
        <v>6</v>
      </c>
      <c r="C412" t="s">
        <v>164</v>
      </c>
      <c r="D412" s="8" t="s">
        <v>4</v>
      </c>
      <c r="E412" s="1" t="s">
        <v>11</v>
      </c>
      <c r="F412" s="9">
        <v>1.64</v>
      </c>
      <c r="G412" s="12">
        <f>F412/F421</f>
        <v>6.0382916053019139E-2</v>
      </c>
      <c r="H412" s="1">
        <f t="shared" ref="H412:H420" si="28">H411+F412</f>
        <v>3.79</v>
      </c>
      <c r="I412" s="12">
        <f>H412/H421</f>
        <v>2.6510912143256859E-2</v>
      </c>
    </row>
    <row r="413" spans="2:9" x14ac:dyDescent="0.25">
      <c r="B413" t="s">
        <v>7</v>
      </c>
      <c r="C413" t="s">
        <v>165</v>
      </c>
      <c r="D413" s="8" t="s">
        <v>4</v>
      </c>
      <c r="E413" s="1" t="s">
        <v>23</v>
      </c>
      <c r="F413" s="9">
        <v>5.5</v>
      </c>
      <c r="G413" s="12">
        <f>F413/F421</f>
        <v>0.20250368188512519</v>
      </c>
      <c r="H413" s="1">
        <f t="shared" si="28"/>
        <v>9.2899999999999991</v>
      </c>
      <c r="I413" s="12">
        <f>H413/H421</f>
        <v>6.4983212087297154E-2</v>
      </c>
    </row>
    <row r="414" spans="2:9" x14ac:dyDescent="0.25">
      <c r="B414" t="s">
        <v>8</v>
      </c>
      <c r="C414" t="s">
        <v>166</v>
      </c>
      <c r="D414" s="8" t="s">
        <v>4</v>
      </c>
      <c r="E414" s="1" t="s">
        <v>24</v>
      </c>
      <c r="F414" s="9">
        <v>1.1000000000000001</v>
      </c>
      <c r="G414" s="12">
        <f>F414/F421</f>
        <v>4.0500736377025039E-2</v>
      </c>
      <c r="H414" s="1">
        <f t="shared" si="28"/>
        <v>10.389999999999999</v>
      </c>
      <c r="I414" s="12">
        <f>H414/H421</f>
        <v>7.2677672076105204E-2</v>
      </c>
    </row>
    <row r="415" spans="2:9" x14ac:dyDescent="0.25">
      <c r="B415" t="s">
        <v>9</v>
      </c>
      <c r="C415" t="s">
        <v>167</v>
      </c>
      <c r="D415" s="8" t="s">
        <v>4</v>
      </c>
      <c r="E415" s="1" t="s">
        <v>25</v>
      </c>
      <c r="F415" s="9">
        <v>3</v>
      </c>
      <c r="G415" s="12">
        <f>F415/F421</f>
        <v>0.11045655375552282</v>
      </c>
      <c r="H415" s="1">
        <f t="shared" si="28"/>
        <v>13.389999999999999</v>
      </c>
      <c r="I415" s="12">
        <f>H415/H421</f>
        <v>9.3662562954672637E-2</v>
      </c>
    </row>
    <row r="416" spans="2:9" x14ac:dyDescent="0.25">
      <c r="B416" t="s">
        <v>10</v>
      </c>
      <c r="C416" t="s">
        <v>163</v>
      </c>
      <c r="D416" s="8" t="s">
        <v>4</v>
      </c>
      <c r="E416" s="1" t="s">
        <v>11</v>
      </c>
      <c r="F416" s="9">
        <v>1.72</v>
      </c>
      <c r="G416" s="12">
        <f>F416/F421</f>
        <v>6.3328424153166418E-2</v>
      </c>
      <c r="H416" s="1">
        <f t="shared" si="28"/>
        <v>15.11</v>
      </c>
      <c r="I416" s="12">
        <f>H416/H421</f>
        <v>0.10569390039171797</v>
      </c>
    </row>
    <row r="417" spans="2:9" x14ac:dyDescent="0.25">
      <c r="B417" t="s">
        <v>12</v>
      </c>
      <c r="C417" t="s">
        <v>164</v>
      </c>
      <c r="D417" s="8" t="s">
        <v>4</v>
      </c>
      <c r="E417" s="1" t="s">
        <v>5</v>
      </c>
      <c r="F417" s="9">
        <v>2.25</v>
      </c>
      <c r="G417" s="12">
        <f>F417/F421</f>
        <v>8.2842415316642118E-2</v>
      </c>
      <c r="H417" s="1">
        <f t="shared" si="28"/>
        <v>17.36</v>
      </c>
      <c r="I417" s="12">
        <f>H417/H421</f>
        <v>0.12143256855064355</v>
      </c>
    </row>
    <row r="418" spans="2:9" x14ac:dyDescent="0.25">
      <c r="B418" t="s">
        <v>14</v>
      </c>
      <c r="C418" t="s">
        <v>165</v>
      </c>
      <c r="D418" s="8" t="s">
        <v>4</v>
      </c>
      <c r="E418" s="1" t="s">
        <v>24</v>
      </c>
      <c r="F418" s="9">
        <v>1.1499999999999999</v>
      </c>
      <c r="G418" s="12">
        <f>F418/F421</f>
        <v>4.2341678939617079E-2</v>
      </c>
      <c r="H418" s="1">
        <f t="shared" si="28"/>
        <v>18.509999999999998</v>
      </c>
      <c r="I418" s="12">
        <f>H418/H421</f>
        <v>0.12947677672076105</v>
      </c>
    </row>
    <row r="419" spans="2:9" x14ac:dyDescent="0.25">
      <c r="B419" t="s">
        <v>15</v>
      </c>
      <c r="C419" t="s">
        <v>166</v>
      </c>
      <c r="D419" s="8" t="s">
        <v>4</v>
      </c>
      <c r="E419" s="1" t="s">
        <v>23</v>
      </c>
      <c r="F419" s="9">
        <v>7.3</v>
      </c>
      <c r="G419" s="12">
        <f>F419/F421</f>
        <v>0.26877761413843887</v>
      </c>
      <c r="H419" s="1">
        <f t="shared" si="28"/>
        <v>25.81</v>
      </c>
      <c r="I419" s="12">
        <f>H419/H421</f>
        <v>0.18054001119194182</v>
      </c>
    </row>
    <row r="420" spans="2:9" ht="15.75" thickBot="1" x14ac:dyDescent="0.3">
      <c r="B420" t="s">
        <v>16</v>
      </c>
      <c r="C420" t="s">
        <v>167</v>
      </c>
      <c r="D420" s="8" t="s">
        <v>4</v>
      </c>
      <c r="E420" s="1" t="s">
        <v>26</v>
      </c>
      <c r="F420" s="9">
        <v>1.35</v>
      </c>
      <c r="G420" s="12">
        <f>F420/F421</f>
        <v>4.9705449189985276E-2</v>
      </c>
      <c r="H420" s="1">
        <f t="shared" si="28"/>
        <v>27.16</v>
      </c>
      <c r="I420" s="12">
        <f>H420/H421</f>
        <v>0.18998321208729718</v>
      </c>
    </row>
    <row r="421" spans="2:9" ht="15.75" thickBot="1" x14ac:dyDescent="0.3">
      <c r="D421" s="8"/>
      <c r="F421" s="17">
        <f>SUM(F411:F420)</f>
        <v>27.16</v>
      </c>
      <c r="G421" s="10">
        <f>SUM(G411:G420)</f>
        <v>1</v>
      </c>
      <c r="H421" s="10">
        <f>SUM(H411:H420)</f>
        <v>142.95999999999998</v>
      </c>
      <c r="I421" s="10">
        <f>SUM(I411:I420)</f>
        <v>1</v>
      </c>
    </row>
    <row r="422" spans="2:9" ht="15.75" thickBot="1" x14ac:dyDescent="0.3">
      <c r="D422" s="38"/>
      <c r="G422" s="39" t="s">
        <v>33</v>
      </c>
      <c r="H422" s="40"/>
      <c r="I422" s="39" t="s">
        <v>54</v>
      </c>
    </row>
    <row r="423" spans="2:9" ht="15.75" thickBot="1" x14ac:dyDescent="0.3"/>
    <row r="424" spans="2:9" ht="15.75" thickBot="1" x14ac:dyDescent="0.3">
      <c r="C424" s="3" t="s">
        <v>0</v>
      </c>
      <c r="D424" s="4"/>
      <c r="E424" s="5" t="s">
        <v>1</v>
      </c>
      <c r="F424" s="4"/>
      <c r="G424" s="4" t="s">
        <v>2</v>
      </c>
      <c r="H424" s="15" t="s">
        <v>35</v>
      </c>
    </row>
    <row r="425" spans="2:9" x14ac:dyDescent="0.25">
      <c r="B425" t="s">
        <v>3</v>
      </c>
      <c r="C425" t="s">
        <v>168</v>
      </c>
      <c r="D425" s="8" t="s">
        <v>4</v>
      </c>
      <c r="E425" s="1" t="s">
        <v>5</v>
      </c>
      <c r="F425" s="9">
        <v>1.8</v>
      </c>
      <c r="G425" s="12">
        <f>F425/F435</f>
        <v>7.5062552126772306E-2</v>
      </c>
      <c r="H425" s="1">
        <f>F425</f>
        <v>1.8</v>
      </c>
      <c r="I425" s="12">
        <f>H425/H435</f>
        <v>1.310615989515072E-2</v>
      </c>
    </row>
    <row r="426" spans="2:9" x14ac:dyDescent="0.25">
      <c r="B426" t="s">
        <v>6</v>
      </c>
      <c r="C426" t="s">
        <v>169</v>
      </c>
      <c r="D426" s="8" t="s">
        <v>4</v>
      </c>
      <c r="E426" s="1" t="s">
        <v>11</v>
      </c>
      <c r="F426" s="9">
        <v>2.0499999999999998</v>
      </c>
      <c r="G426" s="12">
        <f>F426/F435</f>
        <v>8.5487906588824006E-2</v>
      </c>
      <c r="H426" s="1">
        <f t="shared" ref="H426:H434" si="29">H425+F426</f>
        <v>3.8499999999999996</v>
      </c>
      <c r="I426" s="12">
        <f>H426/H435</f>
        <v>2.8032619775739037E-2</v>
      </c>
    </row>
    <row r="427" spans="2:9" x14ac:dyDescent="0.25">
      <c r="B427" t="s">
        <v>7</v>
      </c>
      <c r="C427" t="s">
        <v>170</v>
      </c>
      <c r="D427" s="8" t="s">
        <v>4</v>
      </c>
      <c r="E427" s="1" t="s">
        <v>23</v>
      </c>
      <c r="F427" s="9">
        <v>1.9</v>
      </c>
      <c r="G427" s="12">
        <f>F427/F435</f>
        <v>7.9232693911592988E-2</v>
      </c>
      <c r="H427" s="1">
        <f t="shared" si="29"/>
        <v>5.75</v>
      </c>
      <c r="I427" s="12">
        <f>H427/H435</f>
        <v>4.1866899665064801E-2</v>
      </c>
    </row>
    <row r="428" spans="2:9" x14ac:dyDescent="0.25">
      <c r="B428" t="s">
        <v>8</v>
      </c>
      <c r="C428" t="s">
        <v>171</v>
      </c>
      <c r="D428" s="8" t="s">
        <v>4</v>
      </c>
      <c r="E428" s="1" t="s">
        <v>24</v>
      </c>
      <c r="F428" s="9">
        <v>1.52</v>
      </c>
      <c r="G428" s="12">
        <f>F428/F435</f>
        <v>6.3386155129274396E-2</v>
      </c>
      <c r="H428" s="1">
        <f t="shared" si="29"/>
        <v>7.27</v>
      </c>
      <c r="I428" s="12">
        <f>H428/H435</f>
        <v>5.2934323576525409E-2</v>
      </c>
    </row>
    <row r="429" spans="2:9" x14ac:dyDescent="0.25">
      <c r="B429" t="s">
        <v>9</v>
      </c>
      <c r="C429" t="s">
        <v>172</v>
      </c>
      <c r="D429" s="8" t="s">
        <v>4</v>
      </c>
      <c r="E429" s="1" t="s">
        <v>25</v>
      </c>
      <c r="F429" s="9">
        <v>8</v>
      </c>
      <c r="G429" s="12">
        <f>F429/F435</f>
        <v>0.33361134278565469</v>
      </c>
      <c r="H429" s="1">
        <f t="shared" si="29"/>
        <v>15.27</v>
      </c>
      <c r="I429" s="12">
        <f>H429/H435</f>
        <v>0.1111839231105286</v>
      </c>
    </row>
    <row r="430" spans="2:9" x14ac:dyDescent="0.25">
      <c r="B430" t="s">
        <v>10</v>
      </c>
      <c r="C430" t="s">
        <v>168</v>
      </c>
      <c r="D430" s="8" t="s">
        <v>4</v>
      </c>
      <c r="E430" s="1" t="s">
        <v>11</v>
      </c>
      <c r="F430" s="9">
        <v>1.87</v>
      </c>
      <c r="G430" s="12">
        <f>F430/F435</f>
        <v>7.7981651376146793E-2</v>
      </c>
      <c r="H430" s="1">
        <f t="shared" si="29"/>
        <v>17.14</v>
      </c>
      <c r="I430" s="12">
        <f>H430/H435</f>
        <v>0.12479976700160186</v>
      </c>
    </row>
    <row r="431" spans="2:9" x14ac:dyDescent="0.25">
      <c r="B431" t="s">
        <v>12</v>
      </c>
      <c r="C431" t="s">
        <v>169</v>
      </c>
      <c r="D431" s="8" t="s">
        <v>4</v>
      </c>
      <c r="E431" s="1" t="s">
        <v>5</v>
      </c>
      <c r="F431" s="9">
        <v>1.65</v>
      </c>
      <c r="G431" s="12">
        <f>F431/F435</f>
        <v>6.8807339449541274E-2</v>
      </c>
      <c r="H431" s="1">
        <f t="shared" si="29"/>
        <v>18.79</v>
      </c>
      <c r="I431" s="12">
        <f>H431/H435</f>
        <v>0.13681374690549</v>
      </c>
    </row>
    <row r="432" spans="2:9" x14ac:dyDescent="0.25">
      <c r="B432" t="s">
        <v>14</v>
      </c>
      <c r="C432" t="s">
        <v>170</v>
      </c>
      <c r="D432" s="8" t="s">
        <v>4</v>
      </c>
      <c r="E432" s="1" t="s">
        <v>24</v>
      </c>
      <c r="F432" s="9">
        <v>1.78</v>
      </c>
      <c r="G432" s="12">
        <f>F432/F435</f>
        <v>7.422852376980818E-2</v>
      </c>
      <c r="H432" s="1">
        <f t="shared" si="29"/>
        <v>20.57</v>
      </c>
      <c r="I432" s="12">
        <f>H432/H435</f>
        <v>0.14977428280180574</v>
      </c>
    </row>
    <row r="433" spans="2:9" x14ac:dyDescent="0.25">
      <c r="B433" t="s">
        <v>15</v>
      </c>
      <c r="C433" t="s">
        <v>171</v>
      </c>
      <c r="D433" s="8" t="s">
        <v>4</v>
      </c>
      <c r="E433" s="1" t="s">
        <v>23</v>
      </c>
      <c r="F433" s="9">
        <v>2.35</v>
      </c>
      <c r="G433" s="12">
        <f>F433/F435</f>
        <v>9.7998331943286068E-2</v>
      </c>
      <c r="H433" s="1">
        <f t="shared" si="29"/>
        <v>22.92</v>
      </c>
      <c r="I433" s="12">
        <f>H433/H435</f>
        <v>0.16688510266491918</v>
      </c>
    </row>
    <row r="434" spans="2:9" ht="15.75" thickBot="1" x14ac:dyDescent="0.3">
      <c r="B434" t="s">
        <v>16</v>
      </c>
      <c r="C434" t="s">
        <v>172</v>
      </c>
      <c r="D434" s="8" t="s">
        <v>4</v>
      </c>
      <c r="E434" s="1" t="s">
        <v>26</v>
      </c>
      <c r="F434" s="9">
        <v>1.06</v>
      </c>
      <c r="G434" s="12">
        <f>F434/F435</f>
        <v>4.4203502919099254E-2</v>
      </c>
      <c r="H434" s="1">
        <f t="shared" si="29"/>
        <v>23.98</v>
      </c>
      <c r="I434" s="12">
        <f>H434/H435</f>
        <v>0.17460317460317459</v>
      </c>
    </row>
    <row r="435" spans="2:9" ht="15.75" thickBot="1" x14ac:dyDescent="0.3">
      <c r="D435" s="8"/>
      <c r="F435" s="17">
        <f>SUM(F425:F434)</f>
        <v>23.98</v>
      </c>
      <c r="G435" s="10">
        <f>SUM(G425:G434)</f>
        <v>0.99999999999999989</v>
      </c>
      <c r="H435" s="10">
        <f>SUM(H425:H434)</f>
        <v>137.34</v>
      </c>
      <c r="I435" s="10">
        <f>SUM(I425:I434)</f>
        <v>1</v>
      </c>
    </row>
    <row r="436" spans="2:9" ht="15.75" thickBot="1" x14ac:dyDescent="0.3">
      <c r="D436" s="38"/>
      <c r="G436" s="39" t="s">
        <v>33</v>
      </c>
      <c r="H436" s="40"/>
      <c r="I436" s="39" t="s">
        <v>54</v>
      </c>
    </row>
    <row r="437" spans="2:9" ht="15.75" thickBot="1" x14ac:dyDescent="0.3"/>
    <row r="438" spans="2:9" ht="15.75" thickBot="1" x14ac:dyDescent="0.3">
      <c r="C438" s="3" t="s">
        <v>0</v>
      </c>
      <c r="D438" s="4"/>
      <c r="E438" s="5" t="s">
        <v>1</v>
      </c>
      <c r="F438" s="4"/>
      <c r="G438" s="4" t="s">
        <v>2</v>
      </c>
      <c r="H438" s="15" t="s">
        <v>35</v>
      </c>
    </row>
    <row r="439" spans="2:9" x14ac:dyDescent="0.25">
      <c r="B439" t="s">
        <v>3</v>
      </c>
      <c r="C439" t="s">
        <v>173</v>
      </c>
      <c r="D439" s="8" t="s">
        <v>4</v>
      </c>
      <c r="E439" s="1" t="s">
        <v>5</v>
      </c>
      <c r="F439" s="9">
        <v>1.85</v>
      </c>
      <c r="G439" s="12">
        <f>F439/F449</f>
        <v>8.9328826653790439E-2</v>
      </c>
      <c r="H439" s="1">
        <f>F439</f>
        <v>1.85</v>
      </c>
      <c r="I439" s="12">
        <f>H439/H449</f>
        <v>1.4749262536873156E-2</v>
      </c>
    </row>
    <row r="440" spans="2:9" x14ac:dyDescent="0.25">
      <c r="B440" t="s">
        <v>6</v>
      </c>
      <c r="C440" t="s">
        <v>174</v>
      </c>
      <c r="D440" s="8" t="s">
        <v>4</v>
      </c>
      <c r="E440" s="1" t="s">
        <v>5</v>
      </c>
      <c r="F440" s="9">
        <v>2.2999999999999998</v>
      </c>
      <c r="G440" s="12">
        <f>F440/F449</f>
        <v>0.11105746016417188</v>
      </c>
      <c r="H440" s="1">
        <f t="shared" ref="H440:H448" si="30">H439+F440</f>
        <v>4.1500000000000004</v>
      </c>
      <c r="I440" s="12">
        <f>H440/H449</f>
        <v>3.3086183528661404E-2</v>
      </c>
    </row>
    <row r="441" spans="2:9" x14ac:dyDescent="0.25">
      <c r="B441" t="s">
        <v>7</v>
      </c>
      <c r="C441" t="s">
        <v>175</v>
      </c>
      <c r="D441" s="8" t="s">
        <v>4</v>
      </c>
      <c r="E441" s="1" t="s">
        <v>5</v>
      </c>
      <c r="F441" s="9">
        <v>3.75</v>
      </c>
      <c r="G441" s="12">
        <f>F441/F449</f>
        <v>0.18107194591984549</v>
      </c>
      <c r="H441" s="1">
        <f t="shared" si="30"/>
        <v>7.9</v>
      </c>
      <c r="I441" s="12">
        <f>H441/H449</f>
        <v>6.2983337319620511E-2</v>
      </c>
    </row>
    <row r="442" spans="2:9" x14ac:dyDescent="0.25">
      <c r="B442" t="s">
        <v>8</v>
      </c>
      <c r="C442" t="s">
        <v>176</v>
      </c>
      <c r="D442" s="8" t="s">
        <v>4</v>
      </c>
      <c r="E442" s="1" t="s">
        <v>5</v>
      </c>
      <c r="F442" s="9">
        <v>2.2999999999999998</v>
      </c>
      <c r="G442" s="12">
        <f>F442/F449</f>
        <v>0.11105746016417188</v>
      </c>
      <c r="H442" s="1">
        <f t="shared" si="30"/>
        <v>10.199999999999999</v>
      </c>
      <c r="I442" s="12">
        <f>H442/H449</f>
        <v>8.1320258311408739E-2</v>
      </c>
    </row>
    <row r="443" spans="2:9" x14ac:dyDescent="0.25">
      <c r="B443" t="s">
        <v>9</v>
      </c>
      <c r="C443" t="s">
        <v>177</v>
      </c>
      <c r="D443" s="8" t="s">
        <v>4</v>
      </c>
      <c r="E443" s="1" t="s">
        <v>5</v>
      </c>
      <c r="F443" s="9">
        <v>2.5499999999999998</v>
      </c>
      <c r="G443" s="12">
        <f>F443/F449</f>
        <v>0.12312892322549492</v>
      </c>
      <c r="H443" s="1">
        <f t="shared" si="30"/>
        <v>12.75</v>
      </c>
      <c r="I443" s="12">
        <f>H443/H449</f>
        <v>0.10165032288926093</v>
      </c>
    </row>
    <row r="444" spans="2:9" x14ac:dyDescent="0.25">
      <c r="B444" t="s">
        <v>10</v>
      </c>
      <c r="C444" t="s">
        <v>173</v>
      </c>
      <c r="D444" s="8" t="s">
        <v>4</v>
      </c>
      <c r="E444" s="1" t="s">
        <v>11</v>
      </c>
      <c r="F444" s="9">
        <v>1.96</v>
      </c>
      <c r="G444" s="12">
        <f>F444/F449</f>
        <v>9.4640270400772566E-2</v>
      </c>
      <c r="H444" s="1">
        <f t="shared" si="30"/>
        <v>14.71</v>
      </c>
      <c r="I444" s="12">
        <f>H444/H449</f>
        <v>0.11727656860400223</v>
      </c>
    </row>
    <row r="445" spans="2:9" x14ac:dyDescent="0.25">
      <c r="B445" t="s">
        <v>12</v>
      </c>
      <c r="C445" t="s">
        <v>174</v>
      </c>
      <c r="D445" s="8" t="s">
        <v>4</v>
      </c>
      <c r="E445" s="1" t="s">
        <v>11</v>
      </c>
      <c r="F445" s="9">
        <v>1.63</v>
      </c>
      <c r="G445" s="12">
        <f>F445/F449</f>
        <v>7.8705939159826169E-2</v>
      </c>
      <c r="H445" s="1">
        <f t="shared" si="30"/>
        <v>16.34</v>
      </c>
      <c r="I445" s="12">
        <f>H445/H449</f>
        <v>0.13027186478513911</v>
      </c>
    </row>
    <row r="446" spans="2:9" x14ac:dyDescent="0.25">
      <c r="B446" t="s">
        <v>14</v>
      </c>
      <c r="C446" t="s">
        <v>175</v>
      </c>
      <c r="D446" s="8" t="s">
        <v>4</v>
      </c>
      <c r="E446" s="1" t="s">
        <v>11</v>
      </c>
      <c r="F446" s="9">
        <v>1.25</v>
      </c>
      <c r="G446" s="12">
        <f>F446/F449</f>
        <v>6.0357315306615159E-2</v>
      </c>
      <c r="H446" s="1">
        <f t="shared" si="30"/>
        <v>17.59</v>
      </c>
      <c r="I446" s="12">
        <f>H446/H449</f>
        <v>0.1402375827154588</v>
      </c>
    </row>
    <row r="447" spans="2:9" x14ac:dyDescent="0.25">
      <c r="B447" t="s">
        <v>15</v>
      </c>
      <c r="C447" t="s">
        <v>176</v>
      </c>
      <c r="D447" s="8" t="s">
        <v>4</v>
      </c>
      <c r="E447" s="1" t="s">
        <v>11</v>
      </c>
      <c r="F447" s="9">
        <v>1.64</v>
      </c>
      <c r="G447" s="12">
        <f>F447/F449</f>
        <v>7.9188797682279086E-2</v>
      </c>
      <c r="H447" s="1">
        <f t="shared" si="30"/>
        <v>19.23</v>
      </c>
      <c r="I447" s="12">
        <f>H447/H449</f>
        <v>0.15331260464003826</v>
      </c>
    </row>
    <row r="448" spans="2:9" ht="15.75" thickBot="1" x14ac:dyDescent="0.3">
      <c r="B448" t="s">
        <v>16</v>
      </c>
      <c r="C448" t="s">
        <v>177</v>
      </c>
      <c r="D448" s="8" t="s">
        <v>4</v>
      </c>
      <c r="E448" s="1" t="s">
        <v>11</v>
      </c>
      <c r="F448" s="9">
        <v>1.48</v>
      </c>
      <c r="G448" s="12">
        <f>F448/F449</f>
        <v>7.1463061323032345E-2</v>
      </c>
      <c r="H448" s="1">
        <f t="shared" si="30"/>
        <v>20.71</v>
      </c>
      <c r="I448" s="12">
        <f>H448/H449</f>
        <v>0.16511201466953679</v>
      </c>
    </row>
    <row r="449" spans="2:9" ht="15.75" thickBot="1" x14ac:dyDescent="0.3">
      <c r="D449" s="8"/>
      <c r="F449" s="17">
        <f>SUM(F439:F448)</f>
        <v>20.71</v>
      </c>
      <c r="G449" s="10">
        <f>SUM(G439:G448)</f>
        <v>1</v>
      </c>
      <c r="H449" s="10">
        <f>SUM(H439:H448)</f>
        <v>125.43</v>
      </c>
      <c r="I449" s="10">
        <f>SUM(I439:I448)</f>
        <v>1</v>
      </c>
    </row>
    <row r="450" spans="2:9" ht="15.75" thickBot="1" x14ac:dyDescent="0.3">
      <c r="D450" s="38"/>
      <c r="G450" s="39" t="s">
        <v>33</v>
      </c>
      <c r="H450" s="40"/>
      <c r="I450" s="39" t="s">
        <v>54</v>
      </c>
    </row>
    <row r="451" spans="2:9" ht="15.75" thickBot="1" x14ac:dyDescent="0.3"/>
    <row r="452" spans="2:9" ht="15.75" thickBot="1" x14ac:dyDescent="0.3">
      <c r="C452" s="3" t="s">
        <v>0</v>
      </c>
      <c r="D452" s="4"/>
      <c r="E452" s="5" t="s">
        <v>1</v>
      </c>
      <c r="F452" s="4"/>
      <c r="G452" s="4" t="s">
        <v>2</v>
      </c>
      <c r="H452" s="15" t="s">
        <v>35</v>
      </c>
    </row>
    <row r="453" spans="2:9" x14ac:dyDescent="0.25">
      <c r="B453" t="s">
        <v>3</v>
      </c>
      <c r="C453" t="s">
        <v>178</v>
      </c>
      <c r="D453" s="8" t="s">
        <v>4</v>
      </c>
      <c r="E453" s="1" t="s">
        <v>5</v>
      </c>
      <c r="F453" s="9">
        <v>2.2000000000000002</v>
      </c>
      <c r="G453" s="12">
        <f>F453/F463</f>
        <v>0.11506276150627616</v>
      </c>
      <c r="H453" s="1">
        <f>F453</f>
        <v>2.2000000000000002</v>
      </c>
      <c r="I453" s="12">
        <f>H453/H463</f>
        <v>1.9940179461615158E-2</v>
      </c>
    </row>
    <row r="454" spans="2:9" x14ac:dyDescent="0.25">
      <c r="B454" t="s">
        <v>6</v>
      </c>
      <c r="C454" t="s">
        <v>179</v>
      </c>
      <c r="D454" s="8" t="s">
        <v>4</v>
      </c>
      <c r="E454" s="1" t="s">
        <v>5</v>
      </c>
      <c r="F454" s="9">
        <v>2.2999999999999998</v>
      </c>
      <c r="G454" s="12">
        <f>F454/F463</f>
        <v>0.12029288702928868</v>
      </c>
      <c r="H454" s="1">
        <f t="shared" ref="H454:H462" si="31">H453+F454</f>
        <v>4.5</v>
      </c>
      <c r="I454" s="12">
        <f>H454/H463</f>
        <v>4.0786730716940091E-2</v>
      </c>
    </row>
    <row r="455" spans="2:9" x14ac:dyDescent="0.25">
      <c r="B455" t="s">
        <v>7</v>
      </c>
      <c r="C455" t="s">
        <v>180</v>
      </c>
      <c r="D455" s="8" t="s">
        <v>4</v>
      </c>
      <c r="E455" s="1" t="s">
        <v>5</v>
      </c>
      <c r="F455" s="9">
        <v>1.95</v>
      </c>
      <c r="G455" s="12">
        <f>F455/F463</f>
        <v>0.10198744769874477</v>
      </c>
      <c r="H455" s="1">
        <f t="shared" si="31"/>
        <v>6.45</v>
      </c>
      <c r="I455" s="12">
        <f>H455/H463</f>
        <v>5.8460980694280795E-2</v>
      </c>
    </row>
    <row r="456" spans="2:9" x14ac:dyDescent="0.25">
      <c r="B456" t="s">
        <v>8</v>
      </c>
      <c r="C456" t="s">
        <v>181</v>
      </c>
      <c r="D456" s="8" t="s">
        <v>4</v>
      </c>
      <c r="E456" s="1" t="s">
        <v>5</v>
      </c>
      <c r="F456" s="9">
        <v>2.2000000000000002</v>
      </c>
      <c r="G456" s="12">
        <f>F456/F463</f>
        <v>0.11506276150627616</v>
      </c>
      <c r="H456" s="1">
        <f t="shared" si="31"/>
        <v>8.65</v>
      </c>
      <c r="I456" s="12">
        <f>H456/H463</f>
        <v>7.8401160155895946E-2</v>
      </c>
    </row>
    <row r="457" spans="2:9" x14ac:dyDescent="0.25">
      <c r="B457" t="s">
        <v>9</v>
      </c>
      <c r="C457" t="s">
        <v>182</v>
      </c>
      <c r="D457" s="8" t="s">
        <v>4</v>
      </c>
      <c r="E457" s="1" t="s">
        <v>5</v>
      </c>
      <c r="F457" s="9">
        <v>1.88</v>
      </c>
      <c r="G457" s="12">
        <f>F457/F463</f>
        <v>9.8326359832635976E-2</v>
      </c>
      <c r="H457" s="1">
        <f t="shared" si="31"/>
        <v>10.530000000000001</v>
      </c>
      <c r="I457" s="12">
        <f>H457/H463</f>
        <v>9.5440949877639819E-2</v>
      </c>
    </row>
    <row r="458" spans="2:9" x14ac:dyDescent="0.25">
      <c r="B458" t="s">
        <v>10</v>
      </c>
      <c r="C458" t="s">
        <v>178</v>
      </c>
      <c r="D458" s="8" t="s">
        <v>4</v>
      </c>
      <c r="E458" s="1" t="s">
        <v>11</v>
      </c>
      <c r="F458" s="9">
        <v>1.68</v>
      </c>
      <c r="G458" s="12">
        <f>F458/F463</f>
        <v>8.7866108786610872E-2</v>
      </c>
      <c r="H458" s="1">
        <f t="shared" si="31"/>
        <v>12.21</v>
      </c>
      <c r="I458" s="12">
        <f>H458/H463</f>
        <v>0.11066799601196411</v>
      </c>
    </row>
    <row r="459" spans="2:9" x14ac:dyDescent="0.25">
      <c r="B459" t="s">
        <v>12</v>
      </c>
      <c r="C459" t="s">
        <v>179</v>
      </c>
      <c r="D459" s="8" t="s">
        <v>4</v>
      </c>
      <c r="E459" s="1" t="s">
        <v>11</v>
      </c>
      <c r="F459" s="9">
        <v>1.63</v>
      </c>
      <c r="G459" s="12">
        <f>F459/F463</f>
        <v>8.5251046025104596E-2</v>
      </c>
      <c r="H459" s="1">
        <f t="shared" si="31"/>
        <v>13.84</v>
      </c>
      <c r="I459" s="12">
        <f>H459/H463</f>
        <v>0.12544185624943352</v>
      </c>
    </row>
    <row r="460" spans="2:9" x14ac:dyDescent="0.25">
      <c r="B460" t="s">
        <v>14</v>
      </c>
      <c r="C460" t="s">
        <v>180</v>
      </c>
      <c r="D460" s="8" t="s">
        <v>4</v>
      </c>
      <c r="E460" s="1" t="s">
        <v>11</v>
      </c>
      <c r="F460" s="9">
        <v>1.8</v>
      </c>
      <c r="G460" s="12">
        <f>F460/F463</f>
        <v>9.4142259414225937E-2</v>
      </c>
      <c r="H460" s="1">
        <f t="shared" si="31"/>
        <v>15.64</v>
      </c>
      <c r="I460" s="12">
        <f>H460/H463</f>
        <v>0.14175654853620956</v>
      </c>
    </row>
    <row r="461" spans="2:9" x14ac:dyDescent="0.25">
      <c r="B461" t="s">
        <v>15</v>
      </c>
      <c r="C461" t="s">
        <v>181</v>
      </c>
      <c r="D461" s="8" t="s">
        <v>4</v>
      </c>
      <c r="E461" s="1" t="s">
        <v>11</v>
      </c>
      <c r="F461" s="9">
        <v>1.55</v>
      </c>
      <c r="G461" s="12">
        <f>F461/F463</f>
        <v>8.1066945606694557E-2</v>
      </c>
      <c r="H461" s="1">
        <f t="shared" si="31"/>
        <v>17.190000000000001</v>
      </c>
      <c r="I461" s="12">
        <f>H461/H463</f>
        <v>0.15580531133871114</v>
      </c>
    </row>
    <row r="462" spans="2:9" ht="15.75" thickBot="1" x14ac:dyDescent="0.3">
      <c r="B462" t="s">
        <v>16</v>
      </c>
      <c r="C462" t="s">
        <v>182</v>
      </c>
      <c r="D462" s="8" t="s">
        <v>4</v>
      </c>
      <c r="E462" s="1" t="s">
        <v>11</v>
      </c>
      <c r="F462" s="9">
        <v>1.93</v>
      </c>
      <c r="G462" s="12">
        <f>F462/F463</f>
        <v>0.10094142259414225</v>
      </c>
      <c r="H462" s="1">
        <f t="shared" si="31"/>
        <v>19.12</v>
      </c>
      <c r="I462" s="12">
        <f>H462/H463</f>
        <v>0.17329828695730989</v>
      </c>
    </row>
    <row r="463" spans="2:9" ht="15.75" thickBot="1" x14ac:dyDescent="0.3">
      <c r="D463" s="8"/>
      <c r="F463" s="17">
        <f>SUM(F453:F462)</f>
        <v>19.12</v>
      </c>
      <c r="G463" s="10">
        <f>SUM(G453:G462)</f>
        <v>0.99999999999999989</v>
      </c>
      <c r="H463" s="10">
        <f>SUM(H453:H462)</f>
        <v>110.33</v>
      </c>
      <c r="I463" s="10">
        <f>SUM(I453:I462)</f>
        <v>0.99999999999999989</v>
      </c>
    </row>
    <row r="464" spans="2:9" ht="15.75" thickBot="1" x14ac:dyDescent="0.3">
      <c r="D464" s="38"/>
      <c r="G464" s="39" t="s">
        <v>33</v>
      </c>
      <c r="H464" s="40">
        <v>20.91</v>
      </c>
      <c r="I464" s="39" t="s">
        <v>54</v>
      </c>
    </row>
    <row r="465" spans="2:9" ht="15.75" thickBot="1" x14ac:dyDescent="0.3"/>
    <row r="466" spans="2:9" ht="15.75" thickBot="1" x14ac:dyDescent="0.3">
      <c r="C466" s="3" t="s">
        <v>0</v>
      </c>
      <c r="D466" s="4"/>
      <c r="E466" s="5" t="s">
        <v>1</v>
      </c>
      <c r="F466" s="4"/>
      <c r="G466" s="4" t="s">
        <v>2</v>
      </c>
      <c r="H466" s="15" t="s">
        <v>35</v>
      </c>
    </row>
    <row r="467" spans="2:9" x14ac:dyDescent="0.25">
      <c r="B467" t="s">
        <v>3</v>
      </c>
      <c r="C467" t="s">
        <v>188</v>
      </c>
      <c r="D467" s="8" t="s">
        <v>4</v>
      </c>
      <c r="E467" s="1" t="s">
        <v>5</v>
      </c>
      <c r="F467" s="9">
        <v>2.15</v>
      </c>
      <c r="G467" s="12">
        <f>F467/F477</f>
        <v>0.11221294363256784</v>
      </c>
      <c r="H467" s="1">
        <f>F467</f>
        <v>2.15</v>
      </c>
      <c r="I467" s="12">
        <f>H467/H477</f>
        <v>1.9784669181926937E-2</v>
      </c>
    </row>
    <row r="468" spans="2:9" x14ac:dyDescent="0.25">
      <c r="B468" t="s">
        <v>6</v>
      </c>
      <c r="C468" t="s">
        <v>189</v>
      </c>
      <c r="D468" s="8" t="s">
        <v>4</v>
      </c>
      <c r="E468" s="1" t="s">
        <v>5</v>
      </c>
      <c r="F468" s="9">
        <v>1.56</v>
      </c>
      <c r="G468" s="12">
        <f>F468/F477</f>
        <v>8.1419624217118999E-2</v>
      </c>
      <c r="H468" s="1">
        <f t="shared" ref="H468:H476" si="32">H467+F468</f>
        <v>3.71</v>
      </c>
      <c r="I468" s="12">
        <f>H468/H477</f>
        <v>3.4140057053464623E-2</v>
      </c>
    </row>
    <row r="469" spans="2:9" x14ac:dyDescent="0.25">
      <c r="B469" t="s">
        <v>7</v>
      </c>
      <c r="C469" t="s">
        <v>190</v>
      </c>
      <c r="D469" s="8" t="s">
        <v>4</v>
      </c>
      <c r="E469" s="1" t="s">
        <v>5</v>
      </c>
      <c r="F469" s="9">
        <v>2.0499999999999998</v>
      </c>
      <c r="G469" s="12">
        <f>F469/F477</f>
        <v>0.10699373695198329</v>
      </c>
      <c r="H469" s="1">
        <f t="shared" si="32"/>
        <v>5.76</v>
      </c>
      <c r="I469" s="12">
        <f>H469/H477</f>
        <v>5.3004509064139144E-2</v>
      </c>
    </row>
    <row r="470" spans="2:9" x14ac:dyDescent="0.25">
      <c r="B470" t="s">
        <v>8</v>
      </c>
      <c r="C470" t="s">
        <v>191</v>
      </c>
      <c r="D470" s="8" t="s">
        <v>4</v>
      </c>
      <c r="E470" s="1" t="s">
        <v>5</v>
      </c>
      <c r="F470" s="9">
        <v>2.85</v>
      </c>
      <c r="G470" s="12">
        <f>F470/F477</f>
        <v>0.14874739039665971</v>
      </c>
      <c r="H470" s="1">
        <f t="shared" si="32"/>
        <v>8.61</v>
      </c>
      <c r="I470" s="12">
        <f>H470/H477</f>
        <v>7.9230698444832978E-2</v>
      </c>
    </row>
    <row r="471" spans="2:9" x14ac:dyDescent="0.25">
      <c r="B471" t="s">
        <v>9</v>
      </c>
      <c r="C471" t="s">
        <v>192</v>
      </c>
      <c r="D471" s="8" t="s">
        <v>4</v>
      </c>
      <c r="E471" s="1" t="s">
        <v>5</v>
      </c>
      <c r="F471" s="9">
        <v>1.69</v>
      </c>
      <c r="G471" s="12">
        <f>F471/F477</f>
        <v>8.8204592901878917E-2</v>
      </c>
      <c r="H471" s="1">
        <f t="shared" si="32"/>
        <v>10.299999999999999</v>
      </c>
      <c r="I471" s="12">
        <f>H471/H477</f>
        <v>9.4782368638998804E-2</v>
      </c>
    </row>
    <row r="472" spans="2:9" x14ac:dyDescent="0.25">
      <c r="B472" t="s">
        <v>10</v>
      </c>
      <c r="C472" t="s">
        <v>188</v>
      </c>
      <c r="D472" s="8" t="s">
        <v>4</v>
      </c>
      <c r="E472" s="1" t="s">
        <v>11</v>
      </c>
      <c r="F472" s="9">
        <v>1.59</v>
      </c>
      <c r="G472" s="12">
        <f>F472/F477</f>
        <v>8.2985386221294366E-2</v>
      </c>
      <c r="H472" s="1">
        <f t="shared" si="32"/>
        <v>11.889999999999999</v>
      </c>
      <c r="I472" s="12">
        <f>H472/H477</f>
        <v>0.10941382166191221</v>
      </c>
    </row>
    <row r="473" spans="2:9" x14ac:dyDescent="0.25">
      <c r="B473" t="s">
        <v>12</v>
      </c>
      <c r="C473" t="s">
        <v>189</v>
      </c>
      <c r="D473" s="8" t="s">
        <v>4</v>
      </c>
      <c r="E473" s="1" t="s">
        <v>11</v>
      </c>
      <c r="F473" s="9">
        <v>2.2000000000000002</v>
      </c>
      <c r="G473" s="12">
        <f>F473/F477</f>
        <v>0.11482254697286014</v>
      </c>
      <c r="H473" s="1">
        <f t="shared" si="32"/>
        <v>14.09</v>
      </c>
      <c r="I473" s="12">
        <f>H473/H477</f>
        <v>0.12965859942946537</v>
      </c>
    </row>
    <row r="474" spans="2:9" x14ac:dyDescent="0.25">
      <c r="B474" t="s">
        <v>14</v>
      </c>
      <c r="C474" t="s">
        <v>190</v>
      </c>
      <c r="D474" s="8" t="s">
        <v>4</v>
      </c>
      <c r="E474" s="1" t="s">
        <v>11</v>
      </c>
      <c r="F474" s="9">
        <v>1.72</v>
      </c>
      <c r="G474" s="12">
        <f>F474/F477</f>
        <v>8.9770354906054284E-2</v>
      </c>
      <c r="H474" s="1">
        <f t="shared" si="32"/>
        <v>15.81</v>
      </c>
      <c r="I474" s="12">
        <f>H474/H477</f>
        <v>0.14548633477500691</v>
      </c>
    </row>
    <row r="475" spans="2:9" x14ac:dyDescent="0.25">
      <c r="B475" t="s">
        <v>15</v>
      </c>
      <c r="C475" t="s">
        <v>191</v>
      </c>
      <c r="D475" s="8" t="s">
        <v>4</v>
      </c>
      <c r="E475" s="1" t="s">
        <v>11</v>
      </c>
      <c r="F475" s="9">
        <v>1.38</v>
      </c>
      <c r="G475" s="12">
        <f>F475/F477</f>
        <v>7.2025052192066799E-2</v>
      </c>
      <c r="H475" s="1">
        <f t="shared" si="32"/>
        <v>17.190000000000001</v>
      </c>
      <c r="I475" s="12">
        <f>H475/H477</f>
        <v>0.15818533173829027</v>
      </c>
    </row>
    <row r="476" spans="2:9" ht="15.75" thickBot="1" x14ac:dyDescent="0.3">
      <c r="B476" t="s">
        <v>16</v>
      </c>
      <c r="C476" t="s">
        <v>192</v>
      </c>
      <c r="D476" s="8" t="s">
        <v>4</v>
      </c>
      <c r="E476" s="1" t="s">
        <v>11</v>
      </c>
      <c r="F476" s="9">
        <v>1.97</v>
      </c>
      <c r="G476" s="12">
        <f>F476/F477</f>
        <v>0.10281837160751565</v>
      </c>
      <c r="H476" s="1">
        <f t="shared" si="32"/>
        <v>19.16</v>
      </c>
      <c r="I476" s="12">
        <f>H476/H477</f>
        <v>0.17631361001196286</v>
      </c>
    </row>
    <row r="477" spans="2:9" ht="15.75" thickBot="1" x14ac:dyDescent="0.3">
      <c r="D477" s="8"/>
      <c r="F477" s="17">
        <f>SUM(F467:F476)</f>
        <v>19.16</v>
      </c>
      <c r="G477" s="10">
        <f>SUM(G467:G476)</f>
        <v>0.99999999999999978</v>
      </c>
      <c r="H477" s="10">
        <f>SUM(H467:H476)</f>
        <v>108.66999999999999</v>
      </c>
      <c r="I477" s="10">
        <f>SUM(I467:I476)</f>
        <v>1.0000000000000002</v>
      </c>
    </row>
    <row r="478" spans="2:9" ht="15.75" thickBot="1" x14ac:dyDescent="0.3">
      <c r="D478" s="38"/>
      <c r="G478" s="39" t="s">
        <v>33</v>
      </c>
      <c r="H478" s="40"/>
      <c r="I478" s="39" t="s">
        <v>54</v>
      </c>
    </row>
    <row r="479" spans="2:9" ht="15.75" thickBot="1" x14ac:dyDescent="0.3"/>
    <row r="480" spans="2:9" ht="15.75" thickBot="1" x14ac:dyDescent="0.3">
      <c r="C480" s="3" t="s">
        <v>0</v>
      </c>
      <c r="D480" s="4"/>
      <c r="E480" s="5" t="s">
        <v>1</v>
      </c>
      <c r="F480" s="4"/>
      <c r="G480" s="4" t="s">
        <v>2</v>
      </c>
      <c r="H480" s="15" t="s">
        <v>35</v>
      </c>
    </row>
    <row r="481" spans="2:9" x14ac:dyDescent="0.25">
      <c r="B481" t="s">
        <v>3</v>
      </c>
      <c r="C481" t="s">
        <v>188</v>
      </c>
      <c r="D481" s="8" t="s">
        <v>4</v>
      </c>
      <c r="E481" s="1" t="s">
        <v>5</v>
      </c>
      <c r="F481" s="9">
        <v>2.15</v>
      </c>
      <c r="G481" s="12">
        <f>F481/F491</f>
        <v>7.6376554174067496E-2</v>
      </c>
      <c r="H481" s="1">
        <f>F481</f>
        <v>2.15</v>
      </c>
      <c r="I481" s="12">
        <f>H481/H491</f>
        <v>1.5972067454126739E-2</v>
      </c>
    </row>
    <row r="482" spans="2:9" x14ac:dyDescent="0.25">
      <c r="B482" t="s">
        <v>6</v>
      </c>
      <c r="C482" t="s">
        <v>189</v>
      </c>
      <c r="D482" s="8" t="s">
        <v>4</v>
      </c>
      <c r="E482" s="1" t="s">
        <v>11</v>
      </c>
      <c r="F482" s="9">
        <v>2.2000000000000002</v>
      </c>
      <c r="G482" s="12">
        <f>F482/F491</f>
        <v>7.8152753108348141E-2</v>
      </c>
      <c r="H482" s="1">
        <f t="shared" ref="H482:H490" si="33">H481+F482</f>
        <v>4.3499999999999996</v>
      </c>
      <c r="I482" s="12">
        <f>H482/H491</f>
        <v>3.2315578337419215E-2</v>
      </c>
    </row>
    <row r="483" spans="2:9" x14ac:dyDescent="0.25">
      <c r="B483" t="s">
        <v>7</v>
      </c>
      <c r="C483" t="s">
        <v>190</v>
      </c>
      <c r="D483" s="8" t="s">
        <v>4</v>
      </c>
      <c r="E483" s="1" t="s">
        <v>23</v>
      </c>
      <c r="F483" s="9">
        <v>2.35</v>
      </c>
      <c r="G483" s="12">
        <f>F483/F491</f>
        <v>8.3481349911190064E-2</v>
      </c>
      <c r="H483" s="1">
        <f t="shared" si="33"/>
        <v>6.6999999999999993</v>
      </c>
      <c r="I483" s="12">
        <f>H483/H491</f>
        <v>4.9773419508208898E-2</v>
      </c>
    </row>
    <row r="484" spans="2:9" x14ac:dyDescent="0.25">
      <c r="B484" t="s">
        <v>8</v>
      </c>
      <c r="C484" t="s">
        <v>191</v>
      </c>
      <c r="D484" s="8" t="s">
        <v>4</v>
      </c>
      <c r="E484" s="1" t="s">
        <v>24</v>
      </c>
      <c r="F484" s="9">
        <v>1.07</v>
      </c>
      <c r="G484" s="12">
        <f>F484/F491</f>
        <v>3.801065719360569E-2</v>
      </c>
      <c r="H484" s="1">
        <f t="shared" si="33"/>
        <v>7.77</v>
      </c>
      <c r="I484" s="12">
        <f>H484/H491</f>
        <v>5.7722308892355696E-2</v>
      </c>
    </row>
    <row r="485" spans="2:9" x14ac:dyDescent="0.25">
      <c r="B485" t="s">
        <v>9</v>
      </c>
      <c r="C485" t="s">
        <v>192</v>
      </c>
      <c r="D485" s="8" t="s">
        <v>4</v>
      </c>
      <c r="E485" s="1" t="s">
        <v>25</v>
      </c>
      <c r="F485" s="9">
        <v>4.5</v>
      </c>
      <c r="G485" s="12">
        <f>F485/F491</f>
        <v>0.15985790408525755</v>
      </c>
      <c r="H485" s="1">
        <f t="shared" si="33"/>
        <v>12.27</v>
      </c>
      <c r="I485" s="12">
        <f>H485/H491</f>
        <v>9.1152217517272122E-2</v>
      </c>
    </row>
    <row r="486" spans="2:9" x14ac:dyDescent="0.25">
      <c r="B486" t="s">
        <v>10</v>
      </c>
      <c r="C486" t="s">
        <v>188</v>
      </c>
      <c r="D486" s="8" t="s">
        <v>4</v>
      </c>
      <c r="E486" s="1" t="s">
        <v>11</v>
      </c>
      <c r="F486" s="9">
        <v>1.59</v>
      </c>
      <c r="G486" s="12">
        <f>F486/F491</f>
        <v>5.6483126110124342E-2</v>
      </c>
      <c r="H486" s="1">
        <f t="shared" si="33"/>
        <v>13.86</v>
      </c>
      <c r="I486" s="12">
        <f>H486/H491</f>
        <v>0.10296411856474259</v>
      </c>
    </row>
    <row r="487" spans="2:9" x14ac:dyDescent="0.25">
      <c r="B487" t="s">
        <v>12</v>
      </c>
      <c r="C487" t="s">
        <v>189</v>
      </c>
      <c r="D487" s="8" t="s">
        <v>4</v>
      </c>
      <c r="E487" s="1" t="s">
        <v>5</v>
      </c>
      <c r="F487" s="9">
        <v>1.56</v>
      </c>
      <c r="G487" s="12">
        <f>F487/F491</f>
        <v>5.5417406749555954E-2</v>
      </c>
      <c r="H487" s="1">
        <f t="shared" si="33"/>
        <v>15.42</v>
      </c>
      <c r="I487" s="12">
        <f>H487/H491</f>
        <v>0.11455315355471363</v>
      </c>
    </row>
    <row r="488" spans="2:9" x14ac:dyDescent="0.25">
      <c r="B488" t="s">
        <v>14</v>
      </c>
      <c r="C488" t="s">
        <v>190</v>
      </c>
      <c r="D488" s="8" t="s">
        <v>4</v>
      </c>
      <c r="E488" s="1" t="s">
        <v>24</v>
      </c>
      <c r="F488" s="9">
        <v>1.55</v>
      </c>
      <c r="G488" s="12">
        <f>F488/F491</f>
        <v>5.5062166962699825E-2</v>
      </c>
      <c r="H488" s="1">
        <f t="shared" si="33"/>
        <v>16.97</v>
      </c>
      <c r="I488" s="12">
        <f>H488/H491</f>
        <v>0.1260678998588515</v>
      </c>
    </row>
    <row r="489" spans="2:9" x14ac:dyDescent="0.25">
      <c r="B489" t="s">
        <v>15</v>
      </c>
      <c r="C489" t="s">
        <v>191</v>
      </c>
      <c r="D489" s="8" t="s">
        <v>4</v>
      </c>
      <c r="E489" s="1" t="s">
        <v>23</v>
      </c>
      <c r="F489" s="9">
        <v>10</v>
      </c>
      <c r="G489" s="12">
        <f>F489/F491</f>
        <v>0.35523978685612789</v>
      </c>
      <c r="H489" s="1">
        <f t="shared" si="33"/>
        <v>26.97</v>
      </c>
      <c r="I489" s="12">
        <f>H489/H491</f>
        <v>0.20035658569199913</v>
      </c>
    </row>
    <row r="490" spans="2:9" ht="15.75" thickBot="1" x14ac:dyDescent="0.3">
      <c r="B490" t="s">
        <v>16</v>
      </c>
      <c r="C490" t="s">
        <v>192</v>
      </c>
      <c r="D490" s="8" t="s">
        <v>4</v>
      </c>
      <c r="E490" s="1" t="s">
        <v>26</v>
      </c>
      <c r="F490" s="9">
        <v>1.18</v>
      </c>
      <c r="G490" s="12">
        <f>F490/F491</f>
        <v>4.191829484902309E-2</v>
      </c>
      <c r="H490" s="1">
        <f t="shared" si="33"/>
        <v>28.15</v>
      </c>
      <c r="I490" s="12">
        <f>H490/H491</f>
        <v>0.20912265062031055</v>
      </c>
    </row>
    <row r="491" spans="2:9" ht="15.75" thickBot="1" x14ac:dyDescent="0.3">
      <c r="D491" s="8"/>
      <c r="F491" s="17">
        <f>SUM(F481:F490)</f>
        <v>28.15</v>
      </c>
      <c r="G491" s="10">
        <f>SUM(G481:G490)</f>
        <v>1</v>
      </c>
      <c r="H491" s="10">
        <f>SUM(H481:H490)</f>
        <v>134.60999999999999</v>
      </c>
      <c r="I491" s="10">
        <f>SUM(I481:I490)</f>
        <v>1</v>
      </c>
    </row>
    <row r="492" spans="2:9" ht="15.75" thickBot="1" x14ac:dyDescent="0.3">
      <c r="D492" s="38"/>
      <c r="G492" s="39" t="s">
        <v>33</v>
      </c>
      <c r="H492" s="40">
        <v>9.94</v>
      </c>
      <c r="I492" s="39" t="s">
        <v>54</v>
      </c>
    </row>
    <row r="493" spans="2:9" x14ac:dyDescent="0.25">
      <c r="C493" t="s">
        <v>244</v>
      </c>
      <c r="D493" s="8" t="s">
        <v>4</v>
      </c>
      <c r="E493" s="1" t="s">
        <v>5</v>
      </c>
      <c r="F493" s="9">
        <v>1.92</v>
      </c>
      <c r="G493" s="12">
        <f>F493/F503</f>
        <v>0.10311493018259935</v>
      </c>
      <c r="H493" s="1">
        <f>F493</f>
        <v>1.92</v>
      </c>
      <c r="I493" s="12">
        <f>H493/H503</f>
        <v>1.790543691131213E-2</v>
      </c>
    </row>
    <row r="494" spans="2:9" x14ac:dyDescent="0.25">
      <c r="C494" t="s">
        <v>245</v>
      </c>
      <c r="D494" s="8" t="s">
        <v>4</v>
      </c>
      <c r="E494" s="1" t="s">
        <v>5</v>
      </c>
      <c r="F494" s="9">
        <v>2.0499999999999998</v>
      </c>
      <c r="G494" s="12">
        <f>F494/F503</f>
        <v>0.11009667024704617</v>
      </c>
      <c r="H494" s="1">
        <f t="shared" ref="H494:H502" si="34">H493+F494</f>
        <v>3.9699999999999998</v>
      </c>
      <c r="I494" s="12">
        <f>H494/H503</f>
        <v>3.7023221113494348E-2</v>
      </c>
    </row>
    <row r="495" spans="2:9" x14ac:dyDescent="0.25">
      <c r="C495" t="s">
        <v>246</v>
      </c>
      <c r="D495" s="8" t="s">
        <v>4</v>
      </c>
      <c r="E495" s="1" t="s">
        <v>5</v>
      </c>
      <c r="F495" s="9">
        <v>1.94</v>
      </c>
      <c r="G495" s="12">
        <f>F495/F503</f>
        <v>0.10418904403866809</v>
      </c>
      <c r="H495" s="1">
        <f t="shared" si="34"/>
        <v>5.91</v>
      </c>
      <c r="I495" s="12">
        <f>H495/H503</f>
        <v>5.5115172992632654E-2</v>
      </c>
    </row>
    <row r="496" spans="2:9" x14ac:dyDescent="0.25">
      <c r="C496" t="s">
        <v>247</v>
      </c>
      <c r="D496" s="8" t="s">
        <v>4</v>
      </c>
      <c r="E496" s="1" t="s">
        <v>5</v>
      </c>
      <c r="F496" s="9">
        <v>2.2999999999999998</v>
      </c>
      <c r="G496" s="12">
        <f>F496/F503</f>
        <v>0.12352309344790546</v>
      </c>
      <c r="H496" s="1">
        <f t="shared" si="34"/>
        <v>8.2100000000000009</v>
      </c>
      <c r="I496" s="12">
        <f>H496/H503</f>
        <v>7.6564394292641974E-2</v>
      </c>
    </row>
    <row r="497" spans="3:9" x14ac:dyDescent="0.25">
      <c r="C497" t="s">
        <v>248</v>
      </c>
      <c r="D497" s="8" t="s">
        <v>4</v>
      </c>
      <c r="E497" s="1" t="s">
        <v>5</v>
      </c>
      <c r="F497" s="9">
        <v>2.1</v>
      </c>
      <c r="G497" s="12">
        <f>F497/F503</f>
        <v>0.11278195488721804</v>
      </c>
      <c r="H497" s="1">
        <f t="shared" si="34"/>
        <v>10.31</v>
      </c>
      <c r="I497" s="12">
        <f>H497/H503</f>
        <v>9.6148465914389622E-2</v>
      </c>
    </row>
    <row r="498" spans="3:9" x14ac:dyDescent="0.25">
      <c r="C498" t="s">
        <v>244</v>
      </c>
      <c r="D498" s="8" t="s">
        <v>4</v>
      </c>
      <c r="E498" s="1" t="s">
        <v>11</v>
      </c>
      <c r="F498" s="9">
        <v>1.75</v>
      </c>
      <c r="G498" s="12">
        <f>F498/F503</f>
        <v>9.3984962406015032E-2</v>
      </c>
      <c r="H498" s="1">
        <f t="shared" si="34"/>
        <v>12.06</v>
      </c>
      <c r="I498" s="12">
        <f>H498/H503</f>
        <v>0.11246852559917932</v>
      </c>
    </row>
    <row r="499" spans="3:9" x14ac:dyDescent="0.25">
      <c r="C499" t="s">
        <v>245</v>
      </c>
      <c r="D499" s="8" t="s">
        <v>4</v>
      </c>
      <c r="E499" s="1" t="s">
        <v>11</v>
      </c>
      <c r="F499" s="9">
        <v>1.68</v>
      </c>
      <c r="G499" s="12">
        <f>F499/F503</f>
        <v>9.0225563909774431E-2</v>
      </c>
      <c r="H499" s="1">
        <f t="shared" si="34"/>
        <v>13.74</v>
      </c>
      <c r="I499" s="12">
        <f>H499/H503</f>
        <v>0.12813578289657743</v>
      </c>
    </row>
    <row r="500" spans="3:9" x14ac:dyDescent="0.25">
      <c r="C500" t="s">
        <v>246</v>
      </c>
      <c r="D500" s="8" t="s">
        <v>4</v>
      </c>
      <c r="E500" s="1" t="s">
        <v>11</v>
      </c>
      <c r="F500" s="9">
        <v>1.74</v>
      </c>
      <c r="G500" s="12">
        <f>F500/F503</f>
        <v>9.3447905477980667E-2</v>
      </c>
      <c r="H500" s="1">
        <f t="shared" si="34"/>
        <v>15.48</v>
      </c>
      <c r="I500" s="12">
        <f>H500/H503</f>
        <v>0.14436258509745406</v>
      </c>
    </row>
    <row r="501" spans="3:9" x14ac:dyDescent="0.25">
      <c r="C501" t="s">
        <v>247</v>
      </c>
      <c r="D501" s="8" t="s">
        <v>4</v>
      </c>
      <c r="E501" s="1" t="s">
        <v>11</v>
      </c>
      <c r="F501" s="9">
        <v>1.53</v>
      </c>
      <c r="G501" s="12">
        <f>F501/F503</f>
        <v>8.2169709989258863E-2</v>
      </c>
      <c r="H501" s="1">
        <f t="shared" si="34"/>
        <v>17.010000000000002</v>
      </c>
      <c r="I501" s="12">
        <f>H501/H503</f>
        <v>0.15863098013615592</v>
      </c>
    </row>
    <row r="502" spans="3:9" ht="15.75" thickBot="1" x14ac:dyDescent="0.3">
      <c r="C502" t="s">
        <v>248</v>
      </c>
      <c r="D502" s="8" t="s">
        <v>4</v>
      </c>
      <c r="E502" s="1" t="s">
        <v>11</v>
      </c>
      <c r="F502" s="9">
        <v>1.61</v>
      </c>
      <c r="G502" s="12">
        <f>F502/F503</f>
        <v>8.646616541353383E-2</v>
      </c>
      <c r="H502" s="1">
        <f t="shared" si="34"/>
        <v>18.62</v>
      </c>
      <c r="I502" s="12">
        <f>H502/H503</f>
        <v>0.17364543504616242</v>
      </c>
    </row>
    <row r="503" spans="3:9" ht="15.75" thickBot="1" x14ac:dyDescent="0.3">
      <c r="D503" s="8"/>
      <c r="F503" s="17">
        <f>SUM(F493:F502)</f>
        <v>18.62</v>
      </c>
      <c r="G503" s="10">
        <f>SUM(G493:G502)</f>
        <v>1</v>
      </c>
      <c r="H503" s="10">
        <f>SUM(H493:H502)</f>
        <v>107.23000000000002</v>
      </c>
      <c r="I503" s="10">
        <f>SUM(I493:I502)</f>
        <v>0.99999999999999978</v>
      </c>
    </row>
    <row r="504" spans="3:9" ht="15.75" thickBot="1" x14ac:dyDescent="0.3">
      <c r="D504" s="38"/>
      <c r="G504" s="39" t="s">
        <v>33</v>
      </c>
      <c r="H504" s="40">
        <v>23.12</v>
      </c>
      <c r="I504" s="39" t="s">
        <v>54</v>
      </c>
    </row>
    <row r="506" spans="3:9" x14ac:dyDescent="0.25">
      <c r="C506" t="s">
        <v>244</v>
      </c>
      <c r="D506" s="8" t="s">
        <v>4</v>
      </c>
      <c r="E506" s="1" t="s">
        <v>5</v>
      </c>
      <c r="F506" s="9">
        <v>1.92</v>
      </c>
      <c r="G506" s="12">
        <f>F506/F516</f>
        <v>9.8009188361408886E-2</v>
      </c>
      <c r="H506" s="1">
        <f>F506</f>
        <v>1.92</v>
      </c>
      <c r="I506" s="12">
        <f>H506/H516</f>
        <v>1.8419033000767457E-2</v>
      </c>
    </row>
    <row r="507" spans="3:9" x14ac:dyDescent="0.25">
      <c r="C507" t="s">
        <v>245</v>
      </c>
      <c r="D507" s="8" t="s">
        <v>4</v>
      </c>
      <c r="E507" s="1" t="s">
        <v>11</v>
      </c>
      <c r="F507" s="9">
        <v>1.68</v>
      </c>
      <c r="G507" s="12">
        <f>F507/F516</f>
        <v>8.575803981623277E-2</v>
      </c>
      <c r="H507" s="1">
        <f t="shared" ref="H507:H515" si="35">H506+F507</f>
        <v>3.5999999999999996</v>
      </c>
      <c r="I507" s="12">
        <f>H507/H516</f>
        <v>3.453568687643898E-2</v>
      </c>
    </row>
    <row r="508" spans="3:9" x14ac:dyDescent="0.25">
      <c r="C508" t="s">
        <v>246</v>
      </c>
      <c r="D508" s="8" t="s">
        <v>4</v>
      </c>
      <c r="E508" s="1" t="s">
        <v>23</v>
      </c>
      <c r="F508" s="9">
        <v>1.91</v>
      </c>
      <c r="G508" s="12">
        <f>F508/F516</f>
        <v>9.7498723838693208E-2</v>
      </c>
      <c r="H508" s="1">
        <f t="shared" si="35"/>
        <v>5.51</v>
      </c>
      <c r="I508" s="12">
        <f>H508/H516</f>
        <v>5.2858787413660777E-2</v>
      </c>
    </row>
    <row r="509" spans="3:9" x14ac:dyDescent="0.25">
      <c r="C509" t="s">
        <v>247</v>
      </c>
      <c r="D509" s="8" t="s">
        <v>4</v>
      </c>
      <c r="E509" s="1" t="s">
        <v>24</v>
      </c>
      <c r="F509" s="9">
        <v>1.06</v>
      </c>
      <c r="G509" s="12">
        <f>F509/F516</f>
        <v>5.4109239407861158E-2</v>
      </c>
      <c r="H509" s="1">
        <f t="shared" si="35"/>
        <v>6.57</v>
      </c>
      <c r="I509" s="12">
        <f>H509/H516</f>
        <v>6.3027628549501155E-2</v>
      </c>
    </row>
    <row r="510" spans="3:9" x14ac:dyDescent="0.25">
      <c r="C510" t="s">
        <v>248</v>
      </c>
      <c r="D510" s="8" t="s">
        <v>4</v>
      </c>
      <c r="E510" s="1" t="s">
        <v>25</v>
      </c>
      <c r="F510" s="9">
        <v>2.85</v>
      </c>
      <c r="G510" s="12">
        <f>F510/F516</f>
        <v>0.14548238897396631</v>
      </c>
      <c r="H510" s="1">
        <f t="shared" si="35"/>
        <v>9.42</v>
      </c>
      <c r="I510" s="12">
        <f>H510/H516</f>
        <v>9.0368380660015346E-2</v>
      </c>
    </row>
    <row r="511" spans="3:9" x14ac:dyDescent="0.25">
      <c r="C511" t="s">
        <v>244</v>
      </c>
      <c r="D511" s="8" t="s">
        <v>4</v>
      </c>
      <c r="E511" s="1" t="s">
        <v>11</v>
      </c>
      <c r="F511" s="9">
        <v>1.75</v>
      </c>
      <c r="G511" s="12">
        <f>F511/F516</f>
        <v>8.9331291475242477E-2</v>
      </c>
      <c r="H511" s="1">
        <f t="shared" si="35"/>
        <v>11.17</v>
      </c>
      <c r="I511" s="12">
        <f>H511/H516</f>
        <v>0.10715656178050652</v>
      </c>
    </row>
    <row r="512" spans="3:9" x14ac:dyDescent="0.25">
      <c r="C512" t="s">
        <v>245</v>
      </c>
      <c r="D512" s="8" t="s">
        <v>4</v>
      </c>
      <c r="E512" s="1" t="s">
        <v>5</v>
      </c>
      <c r="F512" s="9">
        <v>2.0499999999999998</v>
      </c>
      <c r="G512" s="12">
        <f>F512/F516</f>
        <v>0.10464522715671259</v>
      </c>
      <c r="H512" s="1">
        <f t="shared" si="35"/>
        <v>13.219999999999999</v>
      </c>
      <c r="I512" s="12">
        <f>H512/H516</f>
        <v>0.12682271680736759</v>
      </c>
    </row>
    <row r="513" spans="3:9" x14ac:dyDescent="0.25">
      <c r="C513" t="s">
        <v>246</v>
      </c>
      <c r="D513" s="8" t="s">
        <v>4</v>
      </c>
      <c r="E513" s="1" t="s">
        <v>24</v>
      </c>
      <c r="F513" s="9">
        <v>1.8</v>
      </c>
      <c r="G513" s="12">
        <f>F513/F516</f>
        <v>9.1883614088820828E-2</v>
      </c>
      <c r="H513" s="1">
        <f t="shared" si="35"/>
        <v>15.02</v>
      </c>
      <c r="I513" s="12">
        <f>H513/H516</f>
        <v>0.14409056024558708</v>
      </c>
    </row>
    <row r="514" spans="3:9" x14ac:dyDescent="0.25">
      <c r="C514" t="s">
        <v>247</v>
      </c>
      <c r="D514" s="8" t="s">
        <v>4</v>
      </c>
      <c r="E514" s="1" t="s">
        <v>23</v>
      </c>
      <c r="F514" s="9">
        <v>3.2</v>
      </c>
      <c r="G514" s="12">
        <f>F514/F516</f>
        <v>0.16334864726901482</v>
      </c>
      <c r="H514" s="1">
        <f t="shared" si="35"/>
        <v>18.22</v>
      </c>
      <c r="I514" s="12">
        <f>H514/H516</f>
        <v>0.17478894858019953</v>
      </c>
    </row>
    <row r="515" spans="3:9" ht="15.75" thickBot="1" x14ac:dyDescent="0.3">
      <c r="C515" t="s">
        <v>248</v>
      </c>
      <c r="D515" s="8" t="s">
        <v>4</v>
      </c>
      <c r="E515" s="1" t="s">
        <v>26</v>
      </c>
      <c r="F515" s="9">
        <v>1.37</v>
      </c>
      <c r="G515" s="12">
        <f>F515/F516</f>
        <v>6.9933639612046974E-2</v>
      </c>
      <c r="H515" s="1">
        <f t="shared" si="35"/>
        <v>19.59</v>
      </c>
      <c r="I515" s="12">
        <f>H515/H516</f>
        <v>0.18793169608595547</v>
      </c>
    </row>
    <row r="516" spans="3:9" ht="15.75" thickBot="1" x14ac:dyDescent="0.3">
      <c r="D516" s="8"/>
      <c r="F516" s="17">
        <f>SUM(F506:F515)</f>
        <v>19.59</v>
      </c>
      <c r="G516" s="10">
        <f>SUM(G506:G515)</f>
        <v>1</v>
      </c>
      <c r="H516" s="10">
        <f>SUM(H506:H515)</f>
        <v>104.24000000000001</v>
      </c>
      <c r="I516" s="10">
        <f>SUM(I506:I515)</f>
        <v>1</v>
      </c>
    </row>
    <row r="517" spans="3:9" ht="15.75" thickBot="1" x14ac:dyDescent="0.3">
      <c r="D517" s="38"/>
      <c r="G517" s="39" t="s">
        <v>33</v>
      </c>
      <c r="H517" s="40">
        <v>9.3699999999999992</v>
      </c>
      <c r="I517" s="39" t="s">
        <v>54</v>
      </c>
    </row>
    <row r="519" spans="3:9" x14ac:dyDescent="0.25">
      <c r="C519" t="s">
        <v>249</v>
      </c>
      <c r="D519" s="8" t="s">
        <v>4</v>
      </c>
      <c r="E519" s="1" t="s">
        <v>5</v>
      </c>
      <c r="F519" s="9">
        <v>1.8</v>
      </c>
      <c r="G519" s="12">
        <f>F519/F529</f>
        <v>8.8019559902200492E-2</v>
      </c>
      <c r="H519" s="1">
        <f>F519</f>
        <v>1.8</v>
      </c>
      <c r="I519" s="12">
        <f>H519/H529</f>
        <v>1.541095890410959E-2</v>
      </c>
    </row>
    <row r="520" spans="3:9" x14ac:dyDescent="0.25">
      <c r="C520" t="s">
        <v>250</v>
      </c>
      <c r="D520" s="8" t="s">
        <v>4</v>
      </c>
      <c r="E520" s="1" t="s">
        <v>11</v>
      </c>
      <c r="F520" s="9">
        <v>1.81</v>
      </c>
      <c r="G520" s="12">
        <f>F520/F529</f>
        <v>8.8508557457212714E-2</v>
      </c>
      <c r="H520" s="1">
        <f t="shared" ref="H520:H528" si="36">H519+F520</f>
        <v>3.6100000000000003</v>
      </c>
      <c r="I520" s="12">
        <f>H520/H529</f>
        <v>3.0907534246575347E-2</v>
      </c>
    </row>
    <row r="521" spans="3:9" x14ac:dyDescent="0.25">
      <c r="C521" t="s">
        <v>251</v>
      </c>
      <c r="D521" s="8" t="s">
        <v>4</v>
      </c>
      <c r="E521" s="1" t="s">
        <v>23</v>
      </c>
      <c r="F521" s="9">
        <v>3.6</v>
      </c>
      <c r="G521" s="12">
        <f>F521/F529</f>
        <v>0.17603911980440098</v>
      </c>
      <c r="H521" s="1">
        <f t="shared" si="36"/>
        <v>7.2100000000000009</v>
      </c>
      <c r="I521" s="12">
        <f>H521/H529</f>
        <v>6.1729452054794527E-2</v>
      </c>
    </row>
    <row r="522" spans="3:9" x14ac:dyDescent="0.25">
      <c r="C522" t="s">
        <v>252</v>
      </c>
      <c r="D522" s="8" t="s">
        <v>4</v>
      </c>
      <c r="E522" s="1" t="s">
        <v>24</v>
      </c>
      <c r="F522" s="9">
        <v>1.32</v>
      </c>
      <c r="G522" s="12">
        <f>F522/F529</f>
        <v>6.4547677261613701E-2</v>
      </c>
      <c r="H522" s="1">
        <f t="shared" si="36"/>
        <v>8.5300000000000011</v>
      </c>
      <c r="I522" s="12">
        <f>H522/H529</f>
        <v>7.3030821917808228E-2</v>
      </c>
    </row>
    <row r="523" spans="3:9" x14ac:dyDescent="0.25">
      <c r="C523" t="s">
        <v>253</v>
      </c>
      <c r="D523" s="8" t="s">
        <v>4</v>
      </c>
      <c r="E523" s="1" t="s">
        <v>25</v>
      </c>
      <c r="F523" s="9">
        <v>2.88</v>
      </c>
      <c r="G523" s="12">
        <f>F523/F529</f>
        <v>0.14083129584352078</v>
      </c>
      <c r="H523" s="1">
        <f t="shared" si="36"/>
        <v>11.41</v>
      </c>
      <c r="I523" s="12">
        <f>H523/H529</f>
        <v>9.7688356164383566E-2</v>
      </c>
    </row>
    <row r="524" spans="3:9" x14ac:dyDescent="0.25">
      <c r="C524" t="s">
        <v>249</v>
      </c>
      <c r="D524" s="8" t="s">
        <v>4</v>
      </c>
      <c r="E524" s="1" t="s">
        <v>11</v>
      </c>
      <c r="F524" s="9">
        <v>1.83</v>
      </c>
      <c r="G524" s="12">
        <f>F524/F529</f>
        <v>8.9486552567237171E-2</v>
      </c>
      <c r="H524" s="1">
        <f t="shared" si="36"/>
        <v>13.24</v>
      </c>
      <c r="I524" s="12">
        <f>H524/H529</f>
        <v>0.11335616438356165</v>
      </c>
    </row>
    <row r="525" spans="3:9" x14ac:dyDescent="0.25">
      <c r="C525" t="s">
        <v>250</v>
      </c>
      <c r="D525" s="8" t="s">
        <v>4</v>
      </c>
      <c r="E525" s="1" t="s">
        <v>5</v>
      </c>
      <c r="F525" s="9">
        <v>1.83</v>
      </c>
      <c r="G525" s="12">
        <f>F525/F529</f>
        <v>8.9486552567237171E-2</v>
      </c>
      <c r="H525" s="1">
        <f t="shared" si="36"/>
        <v>15.07</v>
      </c>
      <c r="I525" s="12">
        <f>H525/H529</f>
        <v>0.12902397260273973</v>
      </c>
    </row>
    <row r="526" spans="3:9" x14ac:dyDescent="0.25">
      <c r="C526" t="s">
        <v>251</v>
      </c>
      <c r="D526" s="8" t="s">
        <v>4</v>
      </c>
      <c r="E526" s="1" t="s">
        <v>24</v>
      </c>
      <c r="F526" s="9">
        <v>1.22</v>
      </c>
      <c r="G526" s="12">
        <f>F526/F529</f>
        <v>5.9657701711491443E-2</v>
      </c>
      <c r="H526" s="1">
        <f t="shared" si="36"/>
        <v>16.29</v>
      </c>
      <c r="I526" s="12">
        <f>H526/H529</f>
        <v>0.13946917808219178</v>
      </c>
    </row>
    <row r="527" spans="3:9" x14ac:dyDescent="0.25">
      <c r="C527" t="s">
        <v>252</v>
      </c>
      <c r="D527" s="8" t="s">
        <v>4</v>
      </c>
      <c r="E527" s="1" t="s">
        <v>23</v>
      </c>
      <c r="F527" s="9">
        <v>2.9</v>
      </c>
      <c r="G527" s="12">
        <f>F527/F529</f>
        <v>0.14180929095354522</v>
      </c>
      <c r="H527" s="1">
        <f t="shared" si="36"/>
        <v>19.189999999999998</v>
      </c>
      <c r="I527" s="12">
        <f>H527/H529</f>
        <v>0.16429794520547944</v>
      </c>
    </row>
    <row r="528" spans="3:9" ht="15.75" thickBot="1" x14ac:dyDescent="0.3">
      <c r="C528" t="s">
        <v>253</v>
      </c>
      <c r="D528" s="8" t="s">
        <v>4</v>
      </c>
      <c r="E528" s="1" t="s">
        <v>26</v>
      </c>
      <c r="F528" s="9">
        <v>1.26</v>
      </c>
      <c r="G528" s="12">
        <f>F528/F529</f>
        <v>6.1613691931540343E-2</v>
      </c>
      <c r="H528" s="1">
        <f t="shared" si="36"/>
        <v>20.45</v>
      </c>
      <c r="I528" s="12">
        <f>H528/H529</f>
        <v>0.17508561643835616</v>
      </c>
    </row>
    <row r="529" spans="3:9" ht="15.75" thickBot="1" x14ac:dyDescent="0.3">
      <c r="D529" s="8"/>
      <c r="F529" s="17">
        <f>SUM(F519:F528)</f>
        <v>20.45</v>
      </c>
      <c r="G529" s="10">
        <f>SUM(G519:G528)</f>
        <v>1</v>
      </c>
      <c r="H529" s="10">
        <f>SUM(H519:H528)</f>
        <v>116.8</v>
      </c>
      <c r="I529" s="10">
        <f>SUM(I519:I528)</f>
        <v>1</v>
      </c>
    </row>
    <row r="530" spans="3:9" ht="15.75" thickBot="1" x14ac:dyDescent="0.3">
      <c r="D530" s="38"/>
      <c r="G530" s="39" t="s">
        <v>33</v>
      </c>
      <c r="H530" s="40">
        <v>15.28</v>
      </c>
      <c r="I530" s="39" t="s">
        <v>54</v>
      </c>
    </row>
    <row r="532" spans="3:9" x14ac:dyDescent="0.25">
      <c r="C532" t="s">
        <v>255</v>
      </c>
      <c r="D532" s="8" t="s">
        <v>4</v>
      </c>
      <c r="E532" s="1" t="s">
        <v>5</v>
      </c>
      <c r="F532" s="9">
        <v>1.7</v>
      </c>
      <c r="G532" s="12">
        <f>F532/F542</f>
        <v>8.8495575221238937E-2</v>
      </c>
      <c r="H532" s="1">
        <f>F532</f>
        <v>1.7</v>
      </c>
      <c r="I532" s="12">
        <f>H532/H542</f>
        <v>1.6001506024096383E-2</v>
      </c>
    </row>
    <row r="533" spans="3:9" x14ac:dyDescent="0.25">
      <c r="C533" t="s">
        <v>256</v>
      </c>
      <c r="D533" s="8" t="s">
        <v>4</v>
      </c>
      <c r="E533" s="1" t="s">
        <v>11</v>
      </c>
      <c r="F533" s="9">
        <v>2.11</v>
      </c>
      <c r="G533" s="12">
        <f>F533/F542</f>
        <v>0.10983862571577302</v>
      </c>
      <c r="H533" s="1">
        <f t="shared" ref="H533:H541" si="37">H532+F533</f>
        <v>3.8099999999999996</v>
      </c>
      <c r="I533" s="12">
        <f>H533/H542</f>
        <v>3.5862198795180718E-2</v>
      </c>
    </row>
    <row r="534" spans="3:9" x14ac:dyDescent="0.25">
      <c r="C534" t="s">
        <v>257</v>
      </c>
      <c r="D534" s="8" t="s">
        <v>4</v>
      </c>
      <c r="E534" s="1" t="s">
        <v>23</v>
      </c>
      <c r="F534" s="9">
        <v>2.0499999999999998</v>
      </c>
      <c r="G534" s="12">
        <f>F534/F542</f>
        <v>0.10671525247267047</v>
      </c>
      <c r="H534" s="1">
        <f t="shared" si="37"/>
        <v>5.8599999999999994</v>
      </c>
      <c r="I534" s="12">
        <f>H534/H542</f>
        <v>5.5158132530120474E-2</v>
      </c>
    </row>
    <row r="535" spans="3:9" x14ac:dyDescent="0.25">
      <c r="C535" t="s">
        <v>258</v>
      </c>
      <c r="D535" s="8" t="s">
        <v>4</v>
      </c>
      <c r="E535" s="1" t="s">
        <v>24</v>
      </c>
      <c r="F535" s="9">
        <v>1.35</v>
      </c>
      <c r="G535" s="12">
        <f>F535/F542</f>
        <v>7.0275897969807391E-2</v>
      </c>
      <c r="H535" s="1">
        <f t="shared" si="37"/>
        <v>7.2099999999999991</v>
      </c>
      <c r="I535" s="12">
        <f>H535/H542</f>
        <v>6.7865210843373477E-2</v>
      </c>
    </row>
    <row r="536" spans="3:9" x14ac:dyDescent="0.25">
      <c r="C536" t="s">
        <v>259</v>
      </c>
      <c r="D536" s="8" t="s">
        <v>4</v>
      </c>
      <c r="E536" s="1" t="s">
        <v>25</v>
      </c>
      <c r="F536" s="9">
        <v>2.74</v>
      </c>
      <c r="G536" s="12">
        <f>F536/F542</f>
        <v>0.14263404476834982</v>
      </c>
      <c r="H536" s="1">
        <f t="shared" si="37"/>
        <v>9.9499999999999993</v>
      </c>
      <c r="I536" s="12">
        <f>H536/H542</f>
        <v>9.3655873493975889E-2</v>
      </c>
    </row>
    <row r="537" spans="3:9" x14ac:dyDescent="0.25">
      <c r="C537" t="s">
        <v>255</v>
      </c>
      <c r="D537" s="8" t="s">
        <v>4</v>
      </c>
      <c r="E537" s="1" t="s">
        <v>11</v>
      </c>
      <c r="F537" s="9">
        <v>1.96</v>
      </c>
      <c r="G537" s="12">
        <f>F537/F542</f>
        <v>0.10203019260801666</v>
      </c>
      <c r="H537" s="1">
        <f t="shared" si="37"/>
        <v>11.91</v>
      </c>
      <c r="I537" s="12">
        <f>H537/H542</f>
        <v>0.11210466867469879</v>
      </c>
    </row>
    <row r="538" spans="3:9" x14ac:dyDescent="0.25">
      <c r="C538" t="s">
        <v>256</v>
      </c>
      <c r="D538" s="8" t="s">
        <v>4</v>
      </c>
      <c r="E538" s="1" t="s">
        <v>5</v>
      </c>
      <c r="F538" s="9">
        <v>1.6</v>
      </c>
      <c r="G538" s="12">
        <f>F538/F542</f>
        <v>8.3289953149401352E-2</v>
      </c>
      <c r="H538" s="1">
        <f t="shared" si="37"/>
        <v>13.51</v>
      </c>
      <c r="I538" s="12">
        <f>H538/H542</f>
        <v>0.1271649096385542</v>
      </c>
    </row>
    <row r="539" spans="3:9" x14ac:dyDescent="0.25">
      <c r="C539" t="s">
        <v>257</v>
      </c>
      <c r="D539" s="8" t="s">
        <v>4</v>
      </c>
      <c r="E539" s="1" t="s">
        <v>24</v>
      </c>
      <c r="F539" s="9">
        <v>1.64</v>
      </c>
      <c r="G539" s="12">
        <f>F539/F542</f>
        <v>8.5372201978136372E-2</v>
      </c>
      <c r="H539" s="1">
        <f t="shared" si="37"/>
        <v>15.15</v>
      </c>
      <c r="I539" s="12">
        <f>H539/H542</f>
        <v>0.14260165662650601</v>
      </c>
    </row>
    <row r="540" spans="3:9" x14ac:dyDescent="0.25">
      <c r="C540" t="s">
        <v>258</v>
      </c>
      <c r="D540" s="8" t="s">
        <v>4</v>
      </c>
      <c r="E540" s="1" t="s">
        <v>23</v>
      </c>
      <c r="F540" s="9">
        <v>2.78</v>
      </c>
      <c r="G540" s="12">
        <f>F540/F542</f>
        <v>0.14471629359708482</v>
      </c>
      <c r="H540" s="1">
        <f t="shared" si="37"/>
        <v>17.93</v>
      </c>
      <c r="I540" s="12">
        <f>H540/H542</f>
        <v>0.16876882530120479</v>
      </c>
    </row>
    <row r="541" spans="3:9" ht="15.75" thickBot="1" x14ac:dyDescent="0.3">
      <c r="C541" t="s">
        <v>259</v>
      </c>
      <c r="D541" s="8" t="s">
        <v>4</v>
      </c>
      <c r="E541" s="1" t="s">
        <v>26</v>
      </c>
      <c r="F541" s="9">
        <v>1.28</v>
      </c>
      <c r="G541" s="12">
        <f>F541/F542</f>
        <v>6.6631962519521082E-2</v>
      </c>
      <c r="H541" s="1">
        <f t="shared" si="37"/>
        <v>19.21</v>
      </c>
      <c r="I541" s="12">
        <f>H541/H542</f>
        <v>0.18081701807228914</v>
      </c>
    </row>
    <row r="542" spans="3:9" ht="15.75" thickBot="1" x14ac:dyDescent="0.3">
      <c r="D542" s="8"/>
      <c r="F542" s="17">
        <f>SUM(F532:F541)</f>
        <v>19.21</v>
      </c>
      <c r="G542" s="10">
        <f>SUM(G532:G541)</f>
        <v>0.99999999999999978</v>
      </c>
      <c r="H542" s="10">
        <f>SUM(H532:H541)</f>
        <v>106.24000000000001</v>
      </c>
      <c r="I542" s="10">
        <f>SUM(I532:I541)</f>
        <v>0.99999999999999989</v>
      </c>
    </row>
    <row r="543" spans="3:9" ht="15.75" thickBot="1" x14ac:dyDescent="0.3">
      <c r="D543" s="38"/>
      <c r="G543" s="39" t="s">
        <v>33</v>
      </c>
      <c r="H543" s="40">
        <v>11.72</v>
      </c>
      <c r="I543" s="39" t="s">
        <v>54</v>
      </c>
    </row>
    <row r="545" spans="3:9" x14ac:dyDescent="0.25">
      <c r="C545" t="s">
        <v>270</v>
      </c>
      <c r="D545" s="8" t="s">
        <v>4</v>
      </c>
      <c r="E545" s="1" t="s">
        <v>5</v>
      </c>
      <c r="F545" s="9">
        <v>2.6</v>
      </c>
      <c r="G545" s="12">
        <f>F545/F555</f>
        <v>7.5144508670520235E-2</v>
      </c>
      <c r="H545" s="1">
        <f>F545</f>
        <v>2.6</v>
      </c>
      <c r="I545" s="12">
        <f>H545/H555</f>
        <v>1.18982244188175E-2</v>
      </c>
    </row>
    <row r="546" spans="3:9" x14ac:dyDescent="0.25">
      <c r="C546" t="s">
        <v>271</v>
      </c>
      <c r="D546" s="8" t="s">
        <v>4</v>
      </c>
      <c r="E546" s="1" t="s">
        <v>11</v>
      </c>
      <c r="F546" s="9">
        <v>2</v>
      </c>
      <c r="G546" s="12">
        <f>F546/F555</f>
        <v>5.7803468208092484E-2</v>
      </c>
      <c r="H546" s="1">
        <f t="shared" ref="H546:H554" si="38">H545+F546</f>
        <v>4.5999999999999996</v>
      </c>
      <c r="I546" s="12">
        <f>H546/H555</f>
        <v>2.1050704740984808E-2</v>
      </c>
    </row>
    <row r="547" spans="3:9" x14ac:dyDescent="0.25">
      <c r="C547" t="s">
        <v>272</v>
      </c>
      <c r="D547" s="8" t="s">
        <v>4</v>
      </c>
      <c r="E547" s="1" t="s">
        <v>23</v>
      </c>
      <c r="F547" s="9">
        <v>11</v>
      </c>
      <c r="G547" s="12">
        <f>F547/F555</f>
        <v>0.31791907514450868</v>
      </c>
      <c r="H547" s="1">
        <f t="shared" si="38"/>
        <v>15.6</v>
      </c>
      <c r="I547" s="12">
        <f>H547/H555</f>
        <v>7.1389346512905003E-2</v>
      </c>
    </row>
    <row r="548" spans="3:9" x14ac:dyDescent="0.25">
      <c r="C548" t="s">
        <v>273</v>
      </c>
      <c r="D548" s="8" t="s">
        <v>4</v>
      </c>
      <c r="E548" s="1" t="s">
        <v>24</v>
      </c>
      <c r="F548" s="9">
        <v>1.22</v>
      </c>
      <c r="G548" s="12">
        <f>F548/F555</f>
        <v>3.5260115606936412E-2</v>
      </c>
      <c r="H548" s="1">
        <f t="shared" si="38"/>
        <v>16.82</v>
      </c>
      <c r="I548" s="12">
        <f>H548/H555</f>
        <v>7.697235950942706E-2</v>
      </c>
    </row>
    <row r="549" spans="3:9" x14ac:dyDescent="0.25">
      <c r="C549" t="s">
        <v>274</v>
      </c>
      <c r="D549" s="8" t="s">
        <v>4</v>
      </c>
      <c r="E549" s="1" t="s">
        <v>25</v>
      </c>
      <c r="F549" s="9">
        <v>8.6999999999999993</v>
      </c>
      <c r="G549" s="12">
        <f>F549/F555</f>
        <v>0.25144508670520227</v>
      </c>
      <c r="H549" s="1">
        <f t="shared" si="38"/>
        <v>25.52</v>
      </c>
      <c r="I549" s="12">
        <f>H549/H555</f>
        <v>0.11678564891085486</v>
      </c>
    </row>
    <row r="550" spans="3:9" x14ac:dyDescent="0.25">
      <c r="C550" t="s">
        <v>270</v>
      </c>
      <c r="D550" s="8" t="s">
        <v>4</v>
      </c>
      <c r="E550" s="1" t="s">
        <v>11</v>
      </c>
      <c r="F550" s="9">
        <v>1.41</v>
      </c>
      <c r="G550" s="12">
        <f>F550/F555</f>
        <v>4.0751445086705196E-2</v>
      </c>
      <c r="H550" s="1">
        <f t="shared" si="38"/>
        <v>26.93</v>
      </c>
      <c r="I550" s="12">
        <f>H550/H555</f>
        <v>0.1232381475379828</v>
      </c>
    </row>
    <row r="551" spans="3:9" x14ac:dyDescent="0.25">
      <c r="C551" t="s">
        <v>271</v>
      </c>
      <c r="D551" s="8" t="s">
        <v>4</v>
      </c>
      <c r="E551" s="1" t="s">
        <v>5</v>
      </c>
      <c r="F551" s="9">
        <v>1.68</v>
      </c>
      <c r="G551" s="12">
        <f>F551/F555</f>
        <v>4.8554913294797684E-2</v>
      </c>
      <c r="H551" s="1">
        <f t="shared" si="38"/>
        <v>28.61</v>
      </c>
      <c r="I551" s="12">
        <f>H551/H555</f>
        <v>0.13092623100860334</v>
      </c>
    </row>
    <row r="552" spans="3:9" x14ac:dyDescent="0.25">
      <c r="C552" t="s">
        <v>272</v>
      </c>
      <c r="D552" s="8" t="s">
        <v>4</v>
      </c>
      <c r="E552" s="1" t="s">
        <v>24</v>
      </c>
      <c r="F552" s="9">
        <v>1.06</v>
      </c>
      <c r="G552" s="12">
        <f>F552/F555</f>
        <v>3.0635838150289016E-2</v>
      </c>
      <c r="H552" s="1">
        <f t="shared" si="38"/>
        <v>29.669999999999998</v>
      </c>
      <c r="I552" s="12">
        <f>H552/H555</f>
        <v>0.135777045579352</v>
      </c>
    </row>
    <row r="553" spans="3:9" x14ac:dyDescent="0.25">
      <c r="C553" t="s">
        <v>273</v>
      </c>
      <c r="D553" s="8" t="s">
        <v>4</v>
      </c>
      <c r="E553" s="1" t="s">
        <v>23</v>
      </c>
      <c r="F553" s="9">
        <v>3.9</v>
      </c>
      <c r="G553" s="12">
        <f>F553/F555</f>
        <v>0.11271676300578035</v>
      </c>
      <c r="H553" s="1">
        <f t="shared" si="38"/>
        <v>33.57</v>
      </c>
      <c r="I553" s="12">
        <f>H553/H555</f>
        <v>0.15362438220757826</v>
      </c>
    </row>
    <row r="554" spans="3:9" ht="15.75" thickBot="1" x14ac:dyDescent="0.3">
      <c r="C554" t="s">
        <v>274</v>
      </c>
      <c r="D554" s="8" t="s">
        <v>4</v>
      </c>
      <c r="E554" s="1" t="s">
        <v>26</v>
      </c>
      <c r="F554" s="9">
        <v>1.03</v>
      </c>
      <c r="G554" s="12">
        <f>F554/F555</f>
        <v>2.9768786127167629E-2</v>
      </c>
      <c r="H554" s="1">
        <f t="shared" si="38"/>
        <v>34.6</v>
      </c>
      <c r="I554" s="12">
        <f>H554/H555</f>
        <v>0.15833790957349445</v>
      </c>
    </row>
    <row r="555" spans="3:9" ht="15.75" thickBot="1" x14ac:dyDescent="0.3">
      <c r="D555" s="8"/>
      <c r="F555" s="17">
        <f>SUM(F545:F554)</f>
        <v>34.6</v>
      </c>
      <c r="G555" s="10">
        <f>SUM(G545:G554)</f>
        <v>1</v>
      </c>
      <c r="H555" s="10">
        <f>SUM(H545:H554)</f>
        <v>218.51999999999998</v>
      </c>
      <c r="I555" s="10">
        <f>SUM(I545:I554)</f>
        <v>1</v>
      </c>
    </row>
    <row r="556" spans="3:9" ht="15.75" thickBot="1" x14ac:dyDescent="0.3">
      <c r="D556" s="38"/>
      <c r="G556" s="39" t="s">
        <v>33</v>
      </c>
      <c r="H556" s="40"/>
      <c r="I556" s="39" t="s">
        <v>54</v>
      </c>
    </row>
    <row r="558" spans="3:9" x14ac:dyDescent="0.25">
      <c r="C558" t="s">
        <v>270</v>
      </c>
      <c r="D558" s="8" t="s">
        <v>4</v>
      </c>
      <c r="E558" s="1" t="s">
        <v>5</v>
      </c>
      <c r="F558" s="9">
        <v>2.6</v>
      </c>
      <c r="G558" s="12">
        <f>F558/F568</f>
        <v>7.5144508670520235E-2</v>
      </c>
      <c r="H558" s="1">
        <f>F558</f>
        <v>2.6</v>
      </c>
      <c r="I558" s="12">
        <f>H558/H568</f>
        <v>1.18982244188175E-2</v>
      </c>
    </row>
    <row r="559" spans="3:9" x14ac:dyDescent="0.25">
      <c r="C559" t="s">
        <v>271</v>
      </c>
      <c r="D559" s="8" t="s">
        <v>4</v>
      </c>
      <c r="E559" s="1" t="s">
        <v>11</v>
      </c>
      <c r="F559" s="9">
        <v>2</v>
      </c>
      <c r="G559" s="12">
        <f>F559/F568</f>
        <v>5.7803468208092484E-2</v>
      </c>
      <c r="H559" s="1">
        <f t="shared" ref="H559:H567" si="39">H558+F559</f>
        <v>4.5999999999999996</v>
      </c>
      <c r="I559" s="12">
        <f>H559/H568</f>
        <v>2.1050704740984808E-2</v>
      </c>
    </row>
    <row r="560" spans="3:9" x14ac:dyDescent="0.25">
      <c r="C560" t="s">
        <v>272</v>
      </c>
      <c r="D560" s="8" t="s">
        <v>4</v>
      </c>
      <c r="E560" s="1" t="s">
        <v>23</v>
      </c>
      <c r="F560" s="9">
        <v>11</v>
      </c>
      <c r="G560" s="12">
        <f>F560/F568</f>
        <v>0.31791907514450868</v>
      </c>
      <c r="H560" s="1">
        <f t="shared" si="39"/>
        <v>15.6</v>
      </c>
      <c r="I560" s="12">
        <f>H560/H568</f>
        <v>7.1389346512905003E-2</v>
      </c>
    </row>
    <row r="561" spans="3:9" x14ac:dyDescent="0.25">
      <c r="C561" t="s">
        <v>273</v>
      </c>
      <c r="D561" s="8" t="s">
        <v>4</v>
      </c>
      <c r="E561" s="1" t="s">
        <v>24</v>
      </c>
      <c r="F561" s="9">
        <v>1.22</v>
      </c>
      <c r="G561" s="12">
        <f>F561/F568</f>
        <v>3.5260115606936412E-2</v>
      </c>
      <c r="H561" s="1">
        <f t="shared" si="39"/>
        <v>16.82</v>
      </c>
      <c r="I561" s="12">
        <f>H561/H568</f>
        <v>7.697235950942706E-2</v>
      </c>
    </row>
    <row r="562" spans="3:9" x14ac:dyDescent="0.25">
      <c r="C562" t="s">
        <v>274</v>
      </c>
      <c r="D562" s="8" t="s">
        <v>4</v>
      </c>
      <c r="E562" s="1" t="s">
        <v>25</v>
      </c>
      <c r="F562" s="9">
        <v>8.6999999999999993</v>
      </c>
      <c r="G562" s="12">
        <f>F562/F568</f>
        <v>0.25144508670520227</v>
      </c>
      <c r="H562" s="1">
        <f t="shared" si="39"/>
        <v>25.52</v>
      </c>
      <c r="I562" s="12">
        <f>H562/H568</f>
        <v>0.11678564891085486</v>
      </c>
    </row>
    <row r="563" spans="3:9" x14ac:dyDescent="0.25">
      <c r="C563" t="s">
        <v>270</v>
      </c>
      <c r="D563" s="8" t="s">
        <v>4</v>
      </c>
      <c r="E563" s="1" t="s">
        <v>11</v>
      </c>
      <c r="F563" s="9">
        <v>1.41</v>
      </c>
      <c r="G563" s="12">
        <f>F563/F568</f>
        <v>4.0751445086705196E-2</v>
      </c>
      <c r="H563" s="1">
        <f t="shared" si="39"/>
        <v>26.93</v>
      </c>
      <c r="I563" s="12">
        <f>H563/H568</f>
        <v>0.1232381475379828</v>
      </c>
    </row>
    <row r="564" spans="3:9" x14ac:dyDescent="0.25">
      <c r="C564" t="s">
        <v>271</v>
      </c>
      <c r="D564" s="8" t="s">
        <v>4</v>
      </c>
      <c r="E564" s="1" t="s">
        <v>5</v>
      </c>
      <c r="F564" s="9">
        <v>1.68</v>
      </c>
      <c r="G564" s="12">
        <f>F564/F568</f>
        <v>4.8554913294797684E-2</v>
      </c>
      <c r="H564" s="1">
        <f t="shared" si="39"/>
        <v>28.61</v>
      </c>
      <c r="I564" s="12">
        <f>H564/H568</f>
        <v>0.13092623100860334</v>
      </c>
    </row>
    <row r="565" spans="3:9" x14ac:dyDescent="0.25">
      <c r="C565" t="s">
        <v>272</v>
      </c>
      <c r="D565" s="8" t="s">
        <v>4</v>
      </c>
      <c r="E565" s="1" t="s">
        <v>24</v>
      </c>
      <c r="F565" s="9">
        <v>1.06</v>
      </c>
      <c r="G565" s="12">
        <f>F565/F568</f>
        <v>3.0635838150289016E-2</v>
      </c>
      <c r="H565" s="1">
        <f t="shared" si="39"/>
        <v>29.669999999999998</v>
      </c>
      <c r="I565" s="12">
        <f>H565/H568</f>
        <v>0.135777045579352</v>
      </c>
    </row>
    <row r="566" spans="3:9" x14ac:dyDescent="0.25">
      <c r="C566" t="s">
        <v>273</v>
      </c>
      <c r="D566" s="8" t="s">
        <v>4</v>
      </c>
      <c r="E566" s="1" t="s">
        <v>23</v>
      </c>
      <c r="F566" s="9">
        <v>3.9</v>
      </c>
      <c r="G566" s="12">
        <f>F566/F568</f>
        <v>0.11271676300578035</v>
      </c>
      <c r="H566" s="1">
        <f t="shared" si="39"/>
        <v>33.57</v>
      </c>
      <c r="I566" s="12">
        <f>H566/H568</f>
        <v>0.15362438220757826</v>
      </c>
    </row>
    <row r="567" spans="3:9" ht="15.75" thickBot="1" x14ac:dyDescent="0.3">
      <c r="C567" t="s">
        <v>274</v>
      </c>
      <c r="D567" s="8" t="s">
        <v>4</v>
      </c>
      <c r="E567" s="1" t="s">
        <v>26</v>
      </c>
      <c r="F567" s="9">
        <v>1.03</v>
      </c>
      <c r="G567" s="12">
        <f>F567/F568</f>
        <v>2.9768786127167629E-2</v>
      </c>
      <c r="H567" s="1">
        <f t="shared" si="39"/>
        <v>34.6</v>
      </c>
      <c r="I567" s="12">
        <f>H567/H568</f>
        <v>0.15833790957349445</v>
      </c>
    </row>
    <row r="568" spans="3:9" ht="15.75" thickBot="1" x14ac:dyDescent="0.3">
      <c r="D568" s="8"/>
      <c r="F568" s="17">
        <f>SUM(F558:F567)</f>
        <v>34.6</v>
      </c>
      <c r="G568" s="10">
        <f>SUM(G558:G567)</f>
        <v>1</v>
      </c>
      <c r="H568" s="10">
        <f>SUM(H558:H567)</f>
        <v>218.51999999999998</v>
      </c>
      <c r="I568" s="10">
        <f>SUM(I558:I567)</f>
        <v>1</v>
      </c>
    </row>
    <row r="569" spans="3:9" ht="15.75" thickBot="1" x14ac:dyDescent="0.3">
      <c r="D569" s="38"/>
      <c r="G569" s="39" t="s">
        <v>33</v>
      </c>
      <c r="H569" s="40"/>
      <c r="I569" s="3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H1" workbookViewId="0">
      <selection activeCell="O3" sqref="O3:O12"/>
    </sheetView>
  </sheetViews>
  <sheetFormatPr defaultRowHeight="15" x14ac:dyDescent="0.25"/>
  <cols>
    <col min="1" max="1" width="10.5703125" bestFit="1" customWidth="1"/>
    <col min="2" max="2" width="34.7109375" bestFit="1" customWidth="1"/>
    <col min="3" max="3" width="15.42578125" customWidth="1"/>
    <col min="4" max="4" width="16.85546875" bestFit="1" customWidth="1"/>
    <col min="5" max="5" width="14.28515625" bestFit="1" customWidth="1"/>
    <col min="6" max="6" width="12.28515625" bestFit="1" customWidth="1"/>
    <col min="7" max="7" width="16.5703125" bestFit="1" customWidth="1"/>
    <col min="8" max="8" width="18" bestFit="1" customWidth="1"/>
    <col min="9" max="9" width="15.140625" style="108" bestFit="1" customWidth="1"/>
    <col min="10" max="10" width="11.5703125" bestFit="1" customWidth="1"/>
    <col min="11" max="11" width="15.140625" bestFit="1" customWidth="1"/>
    <col min="12" max="12" width="13.85546875" bestFit="1" customWidth="1"/>
    <col min="13" max="14" width="13.28515625" bestFit="1" customWidth="1"/>
    <col min="15" max="15" width="34.85546875" bestFit="1" customWidth="1"/>
    <col min="16" max="16" width="13.85546875" bestFit="1" customWidth="1"/>
    <col min="17" max="17" width="16.28515625" bestFit="1" customWidth="1"/>
    <col min="18" max="18" width="13.28515625" bestFit="1" customWidth="1"/>
    <col min="19" max="19" width="13.85546875" bestFit="1" customWidth="1"/>
    <col min="20" max="20" width="14.28515625" bestFit="1" customWidth="1"/>
    <col min="21" max="25" width="13.85546875" bestFit="1" customWidth="1"/>
    <col min="26" max="26" width="14.28515625" bestFit="1" customWidth="1"/>
    <col min="27" max="27" width="13.85546875" bestFit="1" customWidth="1"/>
    <col min="28" max="29" width="14.28515625" bestFit="1" customWidth="1"/>
    <col min="30" max="30" width="13.28515625" bestFit="1" customWidth="1"/>
    <col min="31" max="31" width="11.5703125" bestFit="1" customWidth="1"/>
    <col min="33" max="33" width="11.5703125" bestFit="1" customWidth="1"/>
  </cols>
  <sheetData>
    <row r="1" spans="1:30" ht="15.75" thickBot="1" x14ac:dyDescent="0.3">
      <c r="G1" t="s">
        <v>912</v>
      </c>
      <c r="H1" t="s">
        <v>915</v>
      </c>
    </row>
    <row r="2" spans="1:30" ht="15.75" thickBot="1" x14ac:dyDescent="0.3">
      <c r="A2" s="15" t="s">
        <v>232</v>
      </c>
      <c r="B2" s="3" t="s">
        <v>0</v>
      </c>
      <c r="C2" s="4" t="s">
        <v>201</v>
      </c>
      <c r="D2" s="5" t="s">
        <v>202</v>
      </c>
      <c r="E2" s="5" t="s">
        <v>23</v>
      </c>
      <c r="F2" s="75" t="s">
        <v>232</v>
      </c>
      <c r="G2" s="6" t="s">
        <v>901</v>
      </c>
      <c r="H2" s="6" t="s">
        <v>902</v>
      </c>
      <c r="I2" s="239" t="s">
        <v>899</v>
      </c>
      <c r="J2" s="240"/>
      <c r="K2" s="240"/>
      <c r="L2" s="240"/>
      <c r="M2" s="240"/>
      <c r="N2" s="241"/>
      <c r="O2" s="76"/>
      <c r="P2" s="6" t="s">
        <v>240</v>
      </c>
      <c r="Q2" s="6" t="s">
        <v>241</v>
      </c>
      <c r="R2" s="4" t="s">
        <v>279</v>
      </c>
      <c r="S2" s="4" t="s">
        <v>242</v>
      </c>
      <c r="T2" s="5" t="s">
        <v>243</v>
      </c>
      <c r="U2" s="4" t="s">
        <v>283</v>
      </c>
      <c r="V2" s="5" t="s">
        <v>893</v>
      </c>
      <c r="W2" s="123" t="s">
        <v>894</v>
      </c>
      <c r="X2" s="4" t="s">
        <v>895</v>
      </c>
      <c r="Y2" s="4" t="s">
        <v>309</v>
      </c>
      <c r="Z2" s="6" t="s">
        <v>896</v>
      </c>
      <c r="AA2" s="4" t="s">
        <v>310</v>
      </c>
      <c r="AB2" s="123" t="s">
        <v>897</v>
      </c>
      <c r="AC2" s="5" t="s">
        <v>898</v>
      </c>
      <c r="AD2" s="5" t="s">
        <v>900</v>
      </c>
    </row>
    <row r="3" spans="1:30" x14ac:dyDescent="0.25">
      <c r="A3" s="185"/>
      <c r="B3" s="102" t="s">
        <v>903</v>
      </c>
      <c r="C3" s="113">
        <v>1.57</v>
      </c>
      <c r="D3" s="114">
        <v>3.99</v>
      </c>
      <c r="E3" s="114">
        <v>7.33</v>
      </c>
      <c r="F3" s="119">
        <v>1.57</v>
      </c>
      <c r="G3" s="152">
        <f>((C3+D3+E3)/3+(C3+D3)/2+E3)/5</f>
        <v>2.8813333333333331</v>
      </c>
      <c r="H3" s="153">
        <f>((C3+D3+E3)/3+(D3+E3)/2+C3)/5</f>
        <v>2.3053333333333335</v>
      </c>
      <c r="I3" s="26">
        <f t="shared" ref="I3:I12" si="0">IF(E3=C3,D3,E3)</f>
        <v>7.33</v>
      </c>
      <c r="J3" s="19">
        <f t="shared" ref="J3:J12" si="1">IF(AVERAGE(C3:D3)&gt;(D3+E3)/3,C3,IF(AVERAGE(D3:E3)&lt;1,E3,C3))</f>
        <v>1.57</v>
      </c>
      <c r="K3" s="1">
        <f>IF(E3=C3,D3,E3)</f>
        <v>7.33</v>
      </c>
      <c r="L3" s="7">
        <f>IF(C3&lt;3.55,C3,D3)</f>
        <v>1.57</v>
      </c>
      <c r="M3" s="32">
        <f>C3</f>
        <v>1.57</v>
      </c>
      <c r="N3" s="32">
        <f>E3</f>
        <v>7.33</v>
      </c>
      <c r="O3" s="65" t="str">
        <f t="shared" ref="O3:O12" si="2">B3</f>
        <v>WESTHAM/ MAN CITY</v>
      </c>
      <c r="P3" s="154" t="s">
        <v>202</v>
      </c>
      <c r="Q3" s="154" t="s">
        <v>201</v>
      </c>
      <c r="R3" s="154" t="s">
        <v>201</v>
      </c>
      <c r="S3" s="106" t="s">
        <v>201</v>
      </c>
      <c r="T3" s="106" t="s">
        <v>23</v>
      </c>
      <c r="U3" s="106" t="s">
        <v>202</v>
      </c>
      <c r="V3" s="106" t="s">
        <v>23</v>
      </c>
      <c r="W3" s="109" t="s">
        <v>23</v>
      </c>
      <c r="X3" s="106" t="s">
        <v>201</v>
      </c>
      <c r="Y3" s="106" t="s">
        <v>201</v>
      </c>
      <c r="Z3" s="110" t="s">
        <v>201</v>
      </c>
      <c r="AA3" s="106" t="s">
        <v>201</v>
      </c>
      <c r="AB3" s="109" t="s">
        <v>201</v>
      </c>
      <c r="AC3" s="106" t="s">
        <v>201</v>
      </c>
      <c r="AD3" s="106" t="s">
        <v>201</v>
      </c>
    </row>
    <row r="4" spans="1:30" x14ac:dyDescent="0.25">
      <c r="B4" s="104" t="s">
        <v>904</v>
      </c>
      <c r="C4" s="115">
        <v>4.6500000000000004</v>
      </c>
      <c r="D4" s="105">
        <v>3.53</v>
      </c>
      <c r="E4" s="105">
        <v>1.88</v>
      </c>
      <c r="F4" s="120">
        <v>1.88</v>
      </c>
      <c r="G4" s="155">
        <f t="shared" ref="G4:G12" si="3">((C4+D4+E4)/3+(C4+D4)/2+E4)/5</f>
        <v>1.8646666666666669</v>
      </c>
      <c r="H4" s="149">
        <f t="shared" ref="H4:H12" si="4">((C4+D4+E4)/3+(D4+E4)/2+C4)/5</f>
        <v>2.1416666666666666</v>
      </c>
      <c r="I4" s="26">
        <f t="shared" si="0"/>
        <v>1.88</v>
      </c>
      <c r="J4" s="19">
        <f t="shared" si="1"/>
        <v>4.6500000000000004</v>
      </c>
      <c r="K4">
        <f>IF(SMALL(C4:E4,1)=C4,D4,E4)</f>
        <v>1.88</v>
      </c>
      <c r="L4" s="7">
        <f>IF(E4&lt;D4,E4,D4)</f>
        <v>1.88</v>
      </c>
      <c r="M4" s="32">
        <f>C4</f>
        <v>4.6500000000000004</v>
      </c>
      <c r="N4" s="32">
        <f>E4</f>
        <v>1.88</v>
      </c>
      <c r="O4" s="65" t="str">
        <f t="shared" si="2"/>
        <v>LEICISTER/BRENTFORD</v>
      </c>
      <c r="P4" s="111" t="s">
        <v>23</v>
      </c>
      <c r="Q4" s="111" t="s">
        <v>23</v>
      </c>
      <c r="R4" s="111" t="s">
        <v>201</v>
      </c>
      <c r="S4" s="71" t="s">
        <v>201</v>
      </c>
      <c r="T4" s="71" t="s">
        <v>202</v>
      </c>
      <c r="U4" s="71" t="s">
        <v>23</v>
      </c>
      <c r="V4" s="71" t="s">
        <v>202</v>
      </c>
      <c r="W4" s="125" t="s">
        <v>202</v>
      </c>
      <c r="X4" s="71" t="s">
        <v>202</v>
      </c>
      <c r="Y4" s="71" t="s">
        <v>23</v>
      </c>
      <c r="Z4" s="112" t="s">
        <v>23</v>
      </c>
      <c r="AA4" s="71" t="s">
        <v>202</v>
      </c>
      <c r="AB4" s="125" t="s">
        <v>201</v>
      </c>
      <c r="AC4" s="71" t="s">
        <v>201</v>
      </c>
      <c r="AD4" s="71" t="s">
        <v>201</v>
      </c>
    </row>
    <row r="5" spans="1:30" x14ac:dyDescent="0.25">
      <c r="B5" s="102" t="s">
        <v>905</v>
      </c>
      <c r="C5" s="116">
        <v>2.54</v>
      </c>
      <c r="D5" s="103">
        <v>3.09</v>
      </c>
      <c r="E5" s="103">
        <v>3.22</v>
      </c>
      <c r="F5" s="121">
        <v>2.54</v>
      </c>
      <c r="G5" s="155">
        <f t="shared" si="3"/>
        <v>1.7969999999999999</v>
      </c>
      <c r="H5" s="149">
        <f t="shared" si="4"/>
        <v>1.7289999999999999</v>
      </c>
      <c r="I5" s="26">
        <f t="shared" si="0"/>
        <v>3.22</v>
      </c>
      <c r="J5" s="19">
        <f t="shared" si="1"/>
        <v>2.54</v>
      </c>
      <c r="K5" s="1">
        <f>IF(E5=C5,D5,E5)</f>
        <v>3.22</v>
      </c>
      <c r="L5" s="7">
        <f>IF(C5&lt;3.55,C5,D5)</f>
        <v>2.54</v>
      </c>
      <c r="M5" s="32">
        <f>C5</f>
        <v>2.54</v>
      </c>
      <c r="N5" s="32">
        <f>E5</f>
        <v>3.22</v>
      </c>
      <c r="O5" s="65" t="str">
        <f t="shared" si="2"/>
        <v>MAN UNITED/BRIGHTON</v>
      </c>
      <c r="P5" s="110" t="s">
        <v>201</v>
      </c>
      <c r="Q5" s="110" t="s">
        <v>201</v>
      </c>
      <c r="R5" s="110" t="s">
        <v>201</v>
      </c>
      <c r="S5" s="107" t="s">
        <v>23</v>
      </c>
      <c r="T5" s="107" t="s">
        <v>202</v>
      </c>
      <c r="U5" s="107" t="s">
        <v>202</v>
      </c>
      <c r="V5" s="107" t="s">
        <v>23</v>
      </c>
      <c r="W5" s="124" t="s">
        <v>23</v>
      </c>
      <c r="X5" s="107" t="s">
        <v>201</v>
      </c>
      <c r="Y5" s="107" t="s">
        <v>201</v>
      </c>
      <c r="Z5" s="111" t="s">
        <v>201</v>
      </c>
      <c r="AA5" s="107" t="s">
        <v>201</v>
      </c>
      <c r="AB5" s="124" t="s">
        <v>23</v>
      </c>
      <c r="AC5" s="107" t="s">
        <v>23</v>
      </c>
      <c r="AD5" s="107" t="s">
        <v>201</v>
      </c>
    </row>
    <row r="6" spans="1:30" x14ac:dyDescent="0.25">
      <c r="B6" s="104" t="s">
        <v>183</v>
      </c>
      <c r="C6" s="115">
        <v>6.93</v>
      </c>
      <c r="D6" s="105">
        <v>3.93</v>
      </c>
      <c r="E6" s="105">
        <v>1.58</v>
      </c>
      <c r="F6" s="120">
        <v>1.58</v>
      </c>
      <c r="G6" s="155">
        <f t="shared" si="3"/>
        <v>2.2313333333333332</v>
      </c>
      <c r="H6" s="149">
        <f t="shared" si="4"/>
        <v>2.7663333333333333</v>
      </c>
      <c r="I6" s="26">
        <f t="shared" si="0"/>
        <v>1.58</v>
      </c>
      <c r="J6" s="19">
        <f t="shared" si="1"/>
        <v>6.93</v>
      </c>
      <c r="K6">
        <f>IF(SMALL(C6:E6,1)=C6,D6,E6)</f>
        <v>1.58</v>
      </c>
      <c r="L6" s="7">
        <f>IF(C6&lt;D6,E6,D6)</f>
        <v>3.93</v>
      </c>
      <c r="M6" s="32">
        <f>C6</f>
        <v>6.93</v>
      </c>
      <c r="N6" s="32">
        <f>E6</f>
        <v>1.58</v>
      </c>
      <c r="O6" s="65" t="str">
        <f t="shared" si="2"/>
        <v>EVERTON/CHELSEA</v>
      </c>
      <c r="P6" s="111" t="s">
        <v>201</v>
      </c>
      <c r="Q6" s="111" t="s">
        <v>201</v>
      </c>
      <c r="R6" s="111" t="s">
        <v>201</v>
      </c>
      <c r="S6" s="71" t="s">
        <v>201</v>
      </c>
      <c r="T6" s="71" t="s">
        <v>201</v>
      </c>
      <c r="U6" s="71" t="s">
        <v>201</v>
      </c>
      <c r="V6" s="71" t="s">
        <v>201</v>
      </c>
      <c r="W6" s="125" t="s">
        <v>201</v>
      </c>
      <c r="X6" s="71" t="s">
        <v>201</v>
      </c>
      <c r="Y6" s="71" t="s">
        <v>201</v>
      </c>
      <c r="Z6" s="112" t="s">
        <v>201</v>
      </c>
      <c r="AA6" s="71" t="s">
        <v>201</v>
      </c>
      <c r="AB6" s="125" t="s">
        <v>201</v>
      </c>
      <c r="AC6" s="71" t="s">
        <v>23</v>
      </c>
      <c r="AD6" s="71" t="s">
        <v>201</v>
      </c>
    </row>
    <row r="7" spans="1:30" x14ac:dyDescent="0.25">
      <c r="B7" s="102" t="s">
        <v>906</v>
      </c>
      <c r="C7" s="116">
        <v>2.6</v>
      </c>
      <c r="D7" s="103">
        <v>3.38</v>
      </c>
      <c r="E7" s="103">
        <v>2.85</v>
      </c>
      <c r="F7" s="121">
        <v>2.85</v>
      </c>
      <c r="G7" s="155">
        <f t="shared" si="3"/>
        <v>1.7566666666666666</v>
      </c>
      <c r="H7" s="149">
        <f t="shared" si="4"/>
        <v>1.7316666666666667</v>
      </c>
      <c r="I7" s="26">
        <f t="shared" si="0"/>
        <v>2.85</v>
      </c>
      <c r="J7" s="19">
        <f t="shared" si="1"/>
        <v>2.6</v>
      </c>
      <c r="K7" s="1">
        <f>IF(E7=C7,D7,E7)</f>
        <v>2.85</v>
      </c>
      <c r="L7" s="7">
        <f>IF(C7&lt;3.55,C7,D7)</f>
        <v>2.6</v>
      </c>
      <c r="M7" s="32">
        <f>C7</f>
        <v>2.6</v>
      </c>
      <c r="N7" s="32">
        <f>E7</f>
        <v>2.85</v>
      </c>
      <c r="O7" s="65" t="str">
        <f t="shared" si="2"/>
        <v>BURNE/ASTON VILLA</v>
      </c>
      <c r="P7" s="110" t="s">
        <v>201</v>
      </c>
      <c r="Q7" s="110" t="s">
        <v>23</v>
      </c>
      <c r="R7" s="110" t="s">
        <v>23</v>
      </c>
      <c r="S7" s="106" t="s">
        <v>202</v>
      </c>
      <c r="T7" s="106" t="s">
        <v>201</v>
      </c>
      <c r="U7" s="106" t="s">
        <v>201</v>
      </c>
      <c r="V7" s="106" t="s">
        <v>201</v>
      </c>
      <c r="W7" s="109" t="s">
        <v>23</v>
      </c>
      <c r="X7" s="106" t="s">
        <v>201</v>
      </c>
      <c r="Y7" s="106" t="s">
        <v>202</v>
      </c>
      <c r="Z7" s="110" t="s">
        <v>201</v>
      </c>
      <c r="AA7" s="106" t="s">
        <v>201</v>
      </c>
      <c r="AB7" s="109" t="s">
        <v>202</v>
      </c>
      <c r="AC7" s="106" t="s">
        <v>201</v>
      </c>
      <c r="AD7" s="106" t="s">
        <v>23</v>
      </c>
    </row>
    <row r="8" spans="1:30" x14ac:dyDescent="0.25">
      <c r="B8" s="19" t="s">
        <v>891</v>
      </c>
      <c r="C8" s="117">
        <v>1.86</v>
      </c>
      <c r="D8" s="26">
        <v>3.61</v>
      </c>
      <c r="E8" s="26">
        <v>4.62</v>
      </c>
      <c r="F8" s="120">
        <v>1.86</v>
      </c>
      <c r="G8" s="155">
        <f t="shared" si="3"/>
        <v>2.1436666666666668</v>
      </c>
      <c r="H8" s="149">
        <f t="shared" si="4"/>
        <v>1.8676666666666666</v>
      </c>
      <c r="I8" s="26">
        <f t="shared" si="0"/>
        <v>4.62</v>
      </c>
      <c r="J8" s="19">
        <f t="shared" si="1"/>
        <v>1.86</v>
      </c>
      <c r="K8">
        <f>IF(SMALL(C8:E8,1)=C8,D8,E8)</f>
        <v>3.61</v>
      </c>
      <c r="L8" s="7">
        <f>IF(E8&lt;D8,E8,D8)</f>
        <v>3.61</v>
      </c>
      <c r="M8" s="32">
        <f>D8</f>
        <v>3.61</v>
      </c>
      <c r="N8" s="32">
        <f>C8</f>
        <v>1.86</v>
      </c>
      <c r="O8" s="25" t="str">
        <f t="shared" si="2"/>
        <v>LEEDS WOLVES</v>
      </c>
      <c r="P8" s="112" t="s">
        <v>201</v>
      </c>
      <c r="Q8" s="112" t="s">
        <v>201</v>
      </c>
      <c r="R8" s="112" t="s">
        <v>23</v>
      </c>
      <c r="S8" s="71" t="s">
        <v>202</v>
      </c>
      <c r="T8" s="71" t="s">
        <v>201</v>
      </c>
      <c r="U8" s="71" t="s">
        <v>202</v>
      </c>
      <c r="V8" s="71" t="s">
        <v>201</v>
      </c>
      <c r="W8" s="125" t="s">
        <v>202</v>
      </c>
      <c r="X8" s="71" t="s">
        <v>201</v>
      </c>
      <c r="Y8" s="71" t="s">
        <v>202</v>
      </c>
      <c r="Z8" s="112" t="s">
        <v>201</v>
      </c>
      <c r="AA8" s="71" t="s">
        <v>202</v>
      </c>
      <c r="AB8" s="125" t="s">
        <v>201</v>
      </c>
      <c r="AC8" s="71" t="s">
        <v>201</v>
      </c>
      <c r="AD8" s="71" t="s">
        <v>23</v>
      </c>
    </row>
    <row r="9" spans="1:30" x14ac:dyDescent="0.25">
      <c r="B9" s="19" t="s">
        <v>907</v>
      </c>
      <c r="C9" s="117">
        <v>2.42</v>
      </c>
      <c r="D9" s="26">
        <v>3.21</v>
      </c>
      <c r="E9" s="26">
        <v>3.3</v>
      </c>
      <c r="F9" s="148">
        <v>3.21</v>
      </c>
      <c r="G9" s="155">
        <f t="shared" si="3"/>
        <v>1.8183333333333329</v>
      </c>
      <c r="H9" s="149">
        <f t="shared" si="4"/>
        <v>1.7303333333333335</v>
      </c>
      <c r="I9" s="26">
        <f t="shared" si="0"/>
        <v>3.3</v>
      </c>
      <c r="J9" s="19">
        <f t="shared" si="1"/>
        <v>2.42</v>
      </c>
      <c r="K9" s="1">
        <f>IF(E9=C9,D9,E9)</f>
        <v>3.3</v>
      </c>
      <c r="L9" s="7">
        <f>IF(C9&lt;3.55,C9,D9)</f>
        <v>2.42</v>
      </c>
      <c r="M9" s="32">
        <f>D9</f>
        <v>3.21</v>
      </c>
      <c r="N9" s="32">
        <f>C9</f>
        <v>2.42</v>
      </c>
      <c r="O9" s="65" t="str">
        <f t="shared" si="2"/>
        <v>NEWCASTLE/NOTHINHAM</v>
      </c>
      <c r="P9" s="112" t="s">
        <v>201</v>
      </c>
      <c r="Q9" s="112" t="s">
        <v>202</v>
      </c>
      <c r="R9" s="112" t="s">
        <v>202</v>
      </c>
      <c r="S9" s="107" t="s">
        <v>202</v>
      </c>
      <c r="T9" s="107" t="s">
        <v>201</v>
      </c>
      <c r="U9" s="107" t="s">
        <v>201</v>
      </c>
      <c r="V9" s="107" t="s">
        <v>201</v>
      </c>
      <c r="W9" s="124" t="s">
        <v>201</v>
      </c>
      <c r="X9" s="107" t="s">
        <v>201</v>
      </c>
      <c r="Y9" s="107" t="s">
        <v>201</v>
      </c>
      <c r="Z9" s="111" t="s">
        <v>201</v>
      </c>
      <c r="AA9" s="107" t="s">
        <v>201</v>
      </c>
      <c r="AB9" s="124" t="s">
        <v>23</v>
      </c>
      <c r="AC9" s="107" t="s">
        <v>23</v>
      </c>
      <c r="AD9" s="107" t="s">
        <v>202</v>
      </c>
    </row>
    <row r="10" spans="1:30" x14ac:dyDescent="0.25">
      <c r="B10" s="19" t="s">
        <v>909</v>
      </c>
      <c r="C10" s="117">
        <v>2.02</v>
      </c>
      <c r="D10" s="26">
        <v>3.2</v>
      </c>
      <c r="E10" s="26">
        <v>4.49</v>
      </c>
      <c r="F10" s="118">
        <v>3.2</v>
      </c>
      <c r="G10" s="155">
        <f t="shared" si="3"/>
        <v>2.0673333333333335</v>
      </c>
      <c r="H10" s="149">
        <f t="shared" si="4"/>
        <v>1.8203333333333334</v>
      </c>
      <c r="I10" s="26">
        <f t="shared" si="0"/>
        <v>4.49</v>
      </c>
      <c r="J10" s="19">
        <f t="shared" si="1"/>
        <v>2.02</v>
      </c>
      <c r="K10">
        <f>IF(SMALL(C10:E10,1)=C10,D10,E10)</f>
        <v>3.2</v>
      </c>
      <c r="L10" s="7">
        <f>IF(E10&lt;D10,E10,D10)</f>
        <v>3.2</v>
      </c>
      <c r="M10" s="32">
        <f>D10</f>
        <v>3.2</v>
      </c>
      <c r="N10" s="32">
        <f>C10</f>
        <v>2.02</v>
      </c>
      <c r="O10" s="25" t="str">
        <f t="shared" si="2"/>
        <v>TOTEENHAM /SOUTHAMPTON</v>
      </c>
      <c r="P10" s="112" t="s">
        <v>23</v>
      </c>
      <c r="Q10" s="112" t="s">
        <v>201</v>
      </c>
      <c r="R10" s="112" t="s">
        <v>201</v>
      </c>
      <c r="S10" s="71" t="s">
        <v>201</v>
      </c>
      <c r="T10" s="71" t="s">
        <v>201</v>
      </c>
      <c r="U10" s="71" t="s">
        <v>23</v>
      </c>
      <c r="V10" s="71" t="s">
        <v>201</v>
      </c>
      <c r="W10" s="125" t="s">
        <v>201</v>
      </c>
      <c r="X10" s="71" t="s">
        <v>201</v>
      </c>
      <c r="Y10" s="71" t="s">
        <v>23</v>
      </c>
      <c r="Z10" s="112" t="s">
        <v>202</v>
      </c>
      <c r="AA10" s="71" t="s">
        <v>201</v>
      </c>
      <c r="AB10" s="125" t="s">
        <v>201</v>
      </c>
      <c r="AC10" s="71" t="s">
        <v>202</v>
      </c>
      <c r="AD10" s="71" t="s">
        <v>201</v>
      </c>
    </row>
    <row r="11" spans="1:30" x14ac:dyDescent="0.25">
      <c r="B11" s="19" t="s">
        <v>908</v>
      </c>
      <c r="C11" s="117">
        <v>1.24</v>
      </c>
      <c r="D11" s="26">
        <v>6.84</v>
      </c>
      <c r="E11" s="26">
        <v>12.5</v>
      </c>
      <c r="F11" s="118">
        <v>1.24</v>
      </c>
      <c r="G11" s="155">
        <f t="shared" si="3"/>
        <v>4.68</v>
      </c>
      <c r="H11" s="149">
        <f t="shared" si="4"/>
        <v>3.5539999999999998</v>
      </c>
      <c r="I11" s="26">
        <f t="shared" si="0"/>
        <v>12.5</v>
      </c>
      <c r="J11" s="19">
        <f t="shared" si="1"/>
        <v>1.24</v>
      </c>
      <c r="K11" s="1">
        <f>IF(E11=C11,D11,E11)</f>
        <v>12.5</v>
      </c>
      <c r="L11" s="7">
        <f>IF(C11&lt;3.55,C11,D11)</f>
        <v>1.24</v>
      </c>
      <c r="M11" s="32">
        <f>D11</f>
        <v>6.84</v>
      </c>
      <c r="N11" s="32">
        <f>C11</f>
        <v>1.24</v>
      </c>
      <c r="O11" s="65" t="str">
        <f t="shared" si="2"/>
        <v>FULHAM LIVERPOOL</v>
      </c>
      <c r="P11" s="112" t="s">
        <v>201</v>
      </c>
      <c r="Q11" s="112" t="s">
        <v>201</v>
      </c>
      <c r="R11" s="112" t="s">
        <v>202</v>
      </c>
      <c r="S11" s="106" t="s">
        <v>201</v>
      </c>
      <c r="T11" s="106" t="s">
        <v>23</v>
      </c>
      <c r="U11" s="106" t="s">
        <v>201</v>
      </c>
      <c r="V11" s="106" t="s">
        <v>201</v>
      </c>
      <c r="W11" s="109" t="s">
        <v>201</v>
      </c>
      <c r="X11" s="106" t="s">
        <v>23</v>
      </c>
      <c r="Y11" s="106" t="s">
        <v>201</v>
      </c>
      <c r="Z11" s="110" t="s">
        <v>201</v>
      </c>
      <c r="AA11" s="106" t="s">
        <v>23</v>
      </c>
      <c r="AB11" s="109" t="s">
        <v>201</v>
      </c>
      <c r="AC11" s="106" t="s">
        <v>23</v>
      </c>
      <c r="AD11" s="106" t="s">
        <v>202</v>
      </c>
    </row>
    <row r="12" spans="1:30" ht="15.75" thickBot="1" x14ac:dyDescent="0.3">
      <c r="B12" s="19" t="s">
        <v>910</v>
      </c>
      <c r="C12" s="117">
        <v>4.3499999999999996</v>
      </c>
      <c r="D12" s="26">
        <v>4.0199999999999996</v>
      </c>
      <c r="E12" s="26">
        <v>1.82</v>
      </c>
      <c r="F12" s="118">
        <v>1.82</v>
      </c>
      <c r="G12" s="156">
        <f t="shared" si="3"/>
        <v>1.8803333333333332</v>
      </c>
      <c r="H12" s="157">
        <f t="shared" si="4"/>
        <v>2.1333333333333333</v>
      </c>
      <c r="I12" s="26">
        <f t="shared" si="0"/>
        <v>1.82</v>
      </c>
      <c r="J12" s="19">
        <f t="shared" si="1"/>
        <v>4.3499999999999996</v>
      </c>
      <c r="K12">
        <f>IF(SMALL(C12:E12,1)=C12,D12,E12)</f>
        <v>1.82</v>
      </c>
      <c r="L12" s="7">
        <f>IF(E12&lt;D12,E12,D12)</f>
        <v>1.82</v>
      </c>
      <c r="M12" s="32">
        <f>D12</f>
        <v>4.0199999999999996</v>
      </c>
      <c r="N12" s="32">
        <f>C12</f>
        <v>4.3499999999999996</v>
      </c>
      <c r="O12" s="27" t="str">
        <f t="shared" si="2"/>
        <v>CRYSTAL PALACE ARESENAL</v>
      </c>
      <c r="P12" s="112" t="s">
        <v>23</v>
      </c>
      <c r="Q12" s="112" t="s">
        <v>201</v>
      </c>
      <c r="R12" s="112" t="s">
        <v>201</v>
      </c>
      <c r="S12" s="71" t="s">
        <v>201</v>
      </c>
      <c r="T12" s="71" t="s">
        <v>23</v>
      </c>
      <c r="U12" s="71" t="s">
        <v>201</v>
      </c>
      <c r="V12" s="71" t="s">
        <v>23</v>
      </c>
      <c r="W12" s="125" t="s">
        <v>23</v>
      </c>
      <c r="X12" s="71" t="s">
        <v>23</v>
      </c>
      <c r="Y12" s="71" t="s">
        <v>202</v>
      </c>
      <c r="Z12" s="112" t="s">
        <v>202</v>
      </c>
      <c r="AA12" s="71" t="s">
        <v>202</v>
      </c>
      <c r="AB12" s="125" t="s">
        <v>201</v>
      </c>
      <c r="AC12" s="71" t="s">
        <v>23</v>
      </c>
      <c r="AD12" s="71" t="s">
        <v>201</v>
      </c>
    </row>
    <row r="13" spans="1:30" ht="15.75" thickBot="1" x14ac:dyDescent="0.3">
      <c r="B13" s="29" t="s">
        <v>911</v>
      </c>
      <c r="C13" s="75"/>
      <c r="D13" s="75"/>
      <c r="E13" s="75"/>
      <c r="F13" s="11"/>
      <c r="G13" s="18">
        <f>PRODUCT(G3:G12)</f>
        <v>2683.6048126062688</v>
      </c>
      <c r="H13" s="53">
        <f>PRODUCT(H3:H12)</f>
        <v>1823.9192791854184</v>
      </c>
      <c r="I13" s="5">
        <f t="shared" ref="I13:N13" si="5">PRODUCT(I3:I12)</f>
        <v>311173.99816255883</v>
      </c>
      <c r="J13" s="5">
        <f t="shared" si="5"/>
        <v>16386.399029221939</v>
      </c>
      <c r="K13" s="5">
        <f t="shared" si="5"/>
        <v>173289.46609463452</v>
      </c>
      <c r="L13" s="5">
        <f t="shared" si="5"/>
        <v>4833.0661126094046</v>
      </c>
      <c r="M13" s="5">
        <f t="shared" si="5"/>
        <v>340672.65247080912</v>
      </c>
      <c r="N13" s="5">
        <f t="shared" si="5"/>
        <v>9799.6432177169863</v>
      </c>
      <c r="O13" s="65"/>
      <c r="P13" s="4"/>
      <c r="Q13" s="4"/>
      <c r="R13" s="6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6"/>
    </row>
    <row r="14" spans="1:30" ht="15.75" thickBot="1" x14ac:dyDescent="0.3">
      <c r="C14" s="172"/>
      <c r="D14" s="161">
        <f>(PRODUCT(D3:D12)+PRODUCT(C3:C12))/300</f>
        <v>2019.5122416918962</v>
      </c>
      <c r="E14" s="174">
        <f>(PRODUCT(E3:E12)+PRODUCT(D3:D12))/300</f>
        <v>3002.137572136352</v>
      </c>
      <c r="F14" s="188">
        <f>F3*F5*F7*F9*F11</f>
        <v>45.238161492000003</v>
      </c>
      <c r="G14" s="171">
        <f>G13/2</f>
        <v>1341.8024063031344</v>
      </c>
      <c r="H14" s="171">
        <f>H13/2</f>
        <v>911.95963959270921</v>
      </c>
      <c r="I14" s="193">
        <f>I3*I5*I7*I9*I11</f>
        <v>2774.7806625000003</v>
      </c>
      <c r="J14" s="165">
        <f t="shared" ref="I14:L15" si="6">J3*J5*J7*J9*J11</f>
        <v>31.113134624000001</v>
      </c>
      <c r="K14" s="163">
        <f>K3*K5*K7*K9*K11</f>
        <v>2774.7806625000003</v>
      </c>
      <c r="L14" s="163">
        <f>L3*L5*L7*L9*L11</f>
        <v>31.113134624000001</v>
      </c>
      <c r="M14" s="170"/>
      <c r="N14" s="164">
        <f>N3*N5*N7*N9*N11</f>
        <v>201.85604392800005</v>
      </c>
      <c r="O14" s="65"/>
      <c r="P14" s="159">
        <f>D3*E4*C5*C6*C7</f>
        <v>343.29781886400002</v>
      </c>
      <c r="Q14" s="158">
        <f>C3*E4*C5*C6*E7</f>
        <v>148.070762532</v>
      </c>
      <c r="R14" s="162">
        <f>C3*C4*C5*C6*E7</f>
        <v>366.238854135</v>
      </c>
      <c r="S14" s="139">
        <f>C3*E5*D7*D9*C11</f>
        <v>68.014097860800007</v>
      </c>
      <c r="T14" s="139">
        <f>E3*D5*C7*C9*E11</f>
        <v>1781.398905</v>
      </c>
      <c r="U14" s="140">
        <f>D3*D5*C7*C9*C11</f>
        <v>96.192624527999996</v>
      </c>
      <c r="V14" s="139">
        <f>E3*E5*C7*C9*C11</f>
        <v>184.149373408</v>
      </c>
      <c r="W14" s="141">
        <f>C3*C5*C7*E9*E11</f>
        <v>427.69155000000001</v>
      </c>
      <c r="X14" s="139">
        <f>C3*C5*C7*C9*E11</f>
        <v>313.64046999999999</v>
      </c>
      <c r="Y14" s="139">
        <f>C3*C5*D7*C9*C11</f>
        <v>40.447075011199992</v>
      </c>
      <c r="Z14" s="139">
        <f>C3*C5*C7*C9*C11</f>
        <v>31.113134624000001</v>
      </c>
      <c r="AA14" s="139">
        <f>C3*C5*C7*C9*E11</f>
        <v>313.64046999999999</v>
      </c>
      <c r="AB14" s="141">
        <f>C3*E5*D7*E9*C11</f>
        <v>69.921035184000004</v>
      </c>
      <c r="AC14" s="139">
        <f>C3*E5*C7*E9*E11</f>
        <v>542.1916500000001</v>
      </c>
      <c r="AD14" s="138">
        <f>C3*C5*E7*D9*D11</f>
        <v>249.53953597200001</v>
      </c>
    </row>
    <row r="15" spans="1:30" ht="15.75" thickBot="1" x14ac:dyDescent="0.3">
      <c r="C15" s="44"/>
      <c r="D15" s="177">
        <f>(C3*D4*C5*D6*C7*D8*C9*D10*C11*D12)/10+(D3*C4*D5*C6*D7*C8*D9*C12)/300</f>
        <v>2120.702824375182</v>
      </c>
      <c r="E15" s="34">
        <f>(D3*E4*D5*E6*D7*E8*D9*E10*D11*E12)/10+(E3*D4*E5*D6*E7*D8*E9*D12)/300</f>
        <v>10409.831769240531</v>
      </c>
      <c r="F15" s="189">
        <f>F4*F6*F8*F10*F12</f>
        <v>32.177273856000006</v>
      </c>
      <c r="G15" s="80">
        <f>SUM(G13:G14)</f>
        <v>4025.4072189094031</v>
      </c>
      <c r="H15" s="80">
        <f>SUM(H13:H14)</f>
        <v>2735.8789187781276</v>
      </c>
      <c r="I15" s="193">
        <f t="shared" si="6"/>
        <v>112.14363800640002</v>
      </c>
      <c r="J15" s="164">
        <f t="shared" si="6"/>
        <v>526.67142759000001</v>
      </c>
      <c r="K15" s="164">
        <f t="shared" si="6"/>
        <v>62.451590656</v>
      </c>
      <c r="L15" s="165">
        <f t="shared" si="6"/>
        <v>155.33845017600004</v>
      </c>
      <c r="M15" s="169"/>
      <c r="N15" s="169"/>
      <c r="O15" s="65"/>
      <c r="P15" s="160">
        <f>C8*C9*E10*C11*E12</f>
        <v>45.610803638400007</v>
      </c>
      <c r="Q15" s="146">
        <f>C8*D9*C10*C11*C12</f>
        <v>65.054941127999996</v>
      </c>
      <c r="R15" s="147">
        <f>E8*D9*C10*D11*C12</f>
        <v>891.34069701599992</v>
      </c>
      <c r="S15" s="142">
        <f>C4*C6*E8*C10*C12</f>
        <v>1308.1838685299999</v>
      </c>
      <c r="T15" s="139">
        <f>D4*C6*C8*C10*E12</f>
        <v>167.27985434160001</v>
      </c>
      <c r="U15" s="142">
        <f>E4*C6*D8*E10*D12</f>
        <v>848.92765169519987</v>
      </c>
      <c r="V15" s="139">
        <f>D4*C6*C8*C10*E12</f>
        <v>167.27985434160001</v>
      </c>
      <c r="W15" s="141">
        <f>D4*C6*D8*C10*D12</f>
        <v>717.12120470759976</v>
      </c>
      <c r="X15" s="139">
        <f>D4*C6*C8*C10*E12</f>
        <v>167.27985434160001</v>
      </c>
      <c r="Y15" s="139">
        <f>E4*C6*D8*E10*D12</f>
        <v>848.92765169519987</v>
      </c>
      <c r="Z15" s="139">
        <f>E4*C6*C8*E10*D12</f>
        <v>437.39762663519997</v>
      </c>
      <c r="AA15" s="139">
        <f>D4*C6*D8*C10*D12</f>
        <v>717.12120470759976</v>
      </c>
      <c r="AB15" s="141">
        <f>C4*C6*C8*C10*C12</f>
        <v>526.67142759000001</v>
      </c>
      <c r="AC15" s="139">
        <f>C4*E6*C8*D10*E12</f>
        <v>79.587406080000022</v>
      </c>
      <c r="AD15" s="138">
        <f>C4*C6*E8*C10*C12</f>
        <v>1308.1838685299999</v>
      </c>
    </row>
    <row r="16" spans="1:30" ht="15.75" thickBot="1" x14ac:dyDescent="0.3">
      <c r="C16" s="37" t="s">
        <v>914</v>
      </c>
      <c r="D16" s="175">
        <f>(SMALL(D15:E15,2)-SMALL(D15:E15,1)+SMALL(D14:E14,2)-SMALL(D14:E14,1))/10+G17/4</f>
        <v>1015.3316680635365</v>
      </c>
      <c r="E16" s="176">
        <f>SMALL(D15:E15,2)-SMALL(D15:E15,1)+SMALL(D14:E14,2)-SMALL(D14:E14,1)</f>
        <v>9271.7542753098023</v>
      </c>
      <c r="F16" s="190">
        <f>F3*F4*F5*F6*F7</f>
        <v>33.759279192000001</v>
      </c>
      <c r="G16" s="178">
        <f>PRODUCT(H3:H12)+PRODUCT(G3:G12)</f>
        <v>4507.5240917916872</v>
      </c>
      <c r="H16" s="25"/>
      <c r="I16" s="79">
        <f>I14*I15</f>
        <v>311173.99816255888</v>
      </c>
      <c r="J16" s="18">
        <f>J14*J15</f>
        <v>16386.399029221939</v>
      </c>
      <c r="K16" s="18">
        <f>K14*K15</f>
        <v>173289.4660946345</v>
      </c>
      <c r="L16" s="164">
        <f>PRODUCT(L3:L7)</f>
        <v>76.604999952000014</v>
      </c>
      <c r="M16" s="166"/>
      <c r="N16" s="169"/>
      <c r="O16" s="27"/>
      <c r="S16" s="129">
        <f>S14*S15</f>
        <v>88974.94565411935</v>
      </c>
      <c r="T16" s="129">
        <f t="shared" ref="T16:AD16" si="7">T14*T15</f>
        <v>297992.14935268578</v>
      </c>
      <c r="U16" s="129">
        <f t="shared" si="7"/>
        <v>81660.578850953127</v>
      </c>
      <c r="V16" s="129">
        <f t="shared" si="7"/>
        <v>30804.480360787151</v>
      </c>
      <c r="W16" s="129">
        <f t="shared" si="7"/>
        <v>306706.67957926064</v>
      </c>
      <c r="X16" s="129">
        <f t="shared" si="7"/>
        <v>52465.732137230967</v>
      </c>
      <c r="Y16" s="129">
        <f t="shared" si="7"/>
        <v>34336.640407197607</v>
      </c>
      <c r="Z16" s="129">
        <f t="shared" si="7"/>
        <v>13608.811241719066</v>
      </c>
      <c r="AA16" s="129">
        <f t="shared" si="7"/>
        <v>224918.2316914578</v>
      </c>
      <c r="AB16" s="129">
        <f t="shared" si="7"/>
        <v>36825.411418927899</v>
      </c>
      <c r="AC16" s="129">
        <f t="shared" si="7"/>
        <v>43151.62702173525</v>
      </c>
      <c r="AD16" s="129">
        <f t="shared" si="7"/>
        <v>326443.59551903204</v>
      </c>
    </row>
    <row r="17" spans="1:30" ht="15.75" thickBot="1" x14ac:dyDescent="0.3">
      <c r="A17" s="2"/>
      <c r="C17" s="25"/>
      <c r="D17" s="80">
        <f>D14+D15</f>
        <v>4140.2150660670777</v>
      </c>
      <c r="E17" s="16">
        <f>E14+E15</f>
        <v>13411.969341376884</v>
      </c>
      <c r="F17" s="191">
        <f>F8*F9*F10*F11*F12</f>
        <v>43.118240256000007</v>
      </c>
      <c r="G17" s="179">
        <f>(G3*H4*G5*H6*G7*H8*G9*H10*G11*H12)/10+(H3*G4*H5*G6*H7*G8*H9*G12)/10</f>
        <v>352.62496213022547</v>
      </c>
      <c r="H17" s="65"/>
      <c r="I17" s="194"/>
      <c r="J17" s="166"/>
      <c r="K17" s="166"/>
      <c r="L17" s="165">
        <f>PRODUCT(L8:L12)</f>
        <v>63.090739712000008</v>
      </c>
      <c r="M17" s="166"/>
      <c r="N17" s="169"/>
      <c r="O17" s="27"/>
      <c r="P17" s="131">
        <f>P14*P15</f>
        <v>15658.089405696919</v>
      </c>
      <c r="Q17" s="13">
        <f>Q14*Q15</f>
        <v>9632.7347392973279</v>
      </c>
      <c r="R17" s="128">
        <f>R14*R15</f>
        <v>326443.59551903204</v>
      </c>
      <c r="V17" s="127"/>
      <c r="W17" s="132"/>
      <c r="X17" s="127"/>
      <c r="Y17" s="127"/>
      <c r="Z17" s="127"/>
      <c r="AA17" s="127"/>
      <c r="AB17" s="132"/>
    </row>
    <row r="18" spans="1:30" ht="15.75" thickBot="1" x14ac:dyDescent="0.3">
      <c r="C18" s="2"/>
      <c r="D18" s="65"/>
      <c r="E18" s="65"/>
      <c r="F18" s="191">
        <f>F3*F4*F10*F11*F12</f>
        <v>21.315746816000004</v>
      </c>
      <c r="G18" s="187">
        <f>G16-G17</f>
        <v>4154.8991296614613</v>
      </c>
      <c r="H18" s="65"/>
      <c r="I18" s="193">
        <f>I3*I4*I10*I11*I12</f>
        <v>1407.6334090000003</v>
      </c>
      <c r="J18" s="166"/>
      <c r="K18" s="166"/>
      <c r="L18" s="169"/>
      <c r="M18" s="166"/>
      <c r="N18" s="164">
        <f>N3*N4*N10*N11*N12</f>
        <v>150.14958475200001</v>
      </c>
      <c r="O18" s="25"/>
      <c r="P18" s="130"/>
      <c r="R18" s="136"/>
      <c r="S18" s="136">
        <v>1012.86</v>
      </c>
      <c r="T18" s="137">
        <v>41314.99</v>
      </c>
      <c r="U18" s="83">
        <v>91251.62</v>
      </c>
      <c r="V18" s="134">
        <v>5112.3599999999997</v>
      </c>
      <c r="W18" s="134">
        <v>6087.2</v>
      </c>
      <c r="X18" s="134">
        <v>1187.53</v>
      </c>
      <c r="Y18" s="134">
        <v>5554.43</v>
      </c>
      <c r="Z18" s="134">
        <v>1907.99</v>
      </c>
      <c r="AA18" s="134">
        <v>50086.239999999998</v>
      </c>
      <c r="AB18" s="134">
        <v>18363.830000000002</v>
      </c>
      <c r="AC18" s="134">
        <v>61558.32</v>
      </c>
      <c r="AD18" s="134">
        <v>6260</v>
      </c>
    </row>
    <row r="19" spans="1:30" ht="15.75" thickBot="1" x14ac:dyDescent="0.3">
      <c r="C19" s="2"/>
      <c r="E19" s="65"/>
      <c r="F19" s="191">
        <f>F4*F5*F6*F7*F8</f>
        <v>39.995069616000002</v>
      </c>
      <c r="G19" s="184">
        <f>(G16-G17)/3</f>
        <v>1384.9663765538205</v>
      </c>
      <c r="H19" s="65"/>
      <c r="I19" s="194"/>
      <c r="J19" s="166"/>
      <c r="K19" s="166"/>
      <c r="L19" s="169"/>
      <c r="M19" s="164">
        <f>M4*M5*M6*M7*M8</f>
        <v>768.24625878000006</v>
      </c>
      <c r="N19" s="169"/>
      <c r="O19" s="27"/>
      <c r="P19" s="83">
        <v>3187.77</v>
      </c>
      <c r="Q19" s="83">
        <v>2793.17</v>
      </c>
      <c r="R19" s="136">
        <v>6260</v>
      </c>
      <c r="V19" s="134"/>
      <c r="W19" s="135"/>
      <c r="X19" s="66"/>
      <c r="Y19" s="66"/>
      <c r="Z19" s="66"/>
      <c r="AA19" s="66"/>
      <c r="AB19" s="66"/>
      <c r="AC19" s="135"/>
      <c r="AD19" s="66"/>
    </row>
    <row r="20" spans="1:30" ht="15.75" thickBot="1" x14ac:dyDescent="0.3">
      <c r="C20" s="2"/>
      <c r="D20" s="65"/>
      <c r="E20" s="65"/>
      <c r="F20" s="191">
        <f>F5*F6*F7*F8*F9</f>
        <v>68.289453972000018</v>
      </c>
      <c r="G20" s="184">
        <f>G17*2</f>
        <v>705.24992426045094</v>
      </c>
      <c r="H20" s="25"/>
      <c r="I20" s="167"/>
      <c r="J20" s="166"/>
      <c r="K20" s="166"/>
      <c r="L20" s="166"/>
      <c r="M20" s="164">
        <f>M5*M6*M7*M8*M9</f>
        <v>530.33773993199998</v>
      </c>
      <c r="N20" s="169"/>
      <c r="O20" s="27"/>
      <c r="P20" s="6">
        <v>2018</v>
      </c>
      <c r="Q20" s="15">
        <v>2018</v>
      </c>
      <c r="R20" s="3">
        <v>2018</v>
      </c>
      <c r="S20" s="143">
        <v>2017</v>
      </c>
      <c r="T20" s="143">
        <v>2017</v>
      </c>
      <c r="U20" s="143">
        <v>2017</v>
      </c>
      <c r="V20" s="143">
        <v>2017</v>
      </c>
      <c r="W20" s="144">
        <v>2016</v>
      </c>
      <c r="X20" s="145">
        <v>2018</v>
      </c>
      <c r="Y20" s="145">
        <v>2018</v>
      </c>
      <c r="Z20" s="145">
        <v>2018</v>
      </c>
      <c r="AA20" s="144">
        <v>2016</v>
      </c>
      <c r="AB20" s="144">
        <v>2016</v>
      </c>
      <c r="AC20" s="143">
        <v>2017</v>
      </c>
      <c r="AD20" s="145">
        <v>2018</v>
      </c>
    </row>
    <row r="21" spans="1:30" ht="15.75" thickBot="1" x14ac:dyDescent="0.3">
      <c r="C21" s="2"/>
      <c r="D21" s="65"/>
      <c r="E21" s="65"/>
      <c r="F21" s="192">
        <f>F6*F7*F8*F9*F10</f>
        <v>86.033957760000021</v>
      </c>
      <c r="G21" s="184">
        <f>G16+G17</f>
        <v>4860.149053921913</v>
      </c>
      <c r="H21" s="196"/>
      <c r="I21" s="195">
        <f>I6*I7*I8*I9*I10</f>
        <v>308.25079362000002</v>
      </c>
      <c r="J21" s="168"/>
      <c r="K21" s="168"/>
      <c r="L21" s="168"/>
      <c r="M21" s="168"/>
      <c r="N21" s="168"/>
      <c r="O21" s="27"/>
      <c r="P21" s="6" t="s">
        <v>913</v>
      </c>
      <c r="Q21" s="6" t="s">
        <v>207</v>
      </c>
      <c r="R21" s="133" t="s">
        <v>230</v>
      </c>
      <c r="S21" s="3" t="s">
        <v>8</v>
      </c>
      <c r="T21" s="4" t="s">
        <v>199</v>
      </c>
      <c r="U21" s="6" t="s">
        <v>205</v>
      </c>
      <c r="V21" s="15" t="s">
        <v>208</v>
      </c>
      <c r="W21" s="15" t="s">
        <v>210</v>
      </c>
      <c r="X21" s="15" t="s">
        <v>216</v>
      </c>
      <c r="Y21" s="15" t="s">
        <v>218</v>
      </c>
      <c r="Z21" s="15" t="s">
        <v>221</v>
      </c>
      <c r="AA21" s="15" t="s">
        <v>223</v>
      </c>
      <c r="AB21" s="122" t="s">
        <v>224</v>
      </c>
      <c r="AC21" s="126" t="s">
        <v>228</v>
      </c>
      <c r="AD21" s="15" t="s">
        <v>230</v>
      </c>
    </row>
    <row r="22" spans="1:30" ht="15.75" thickBot="1" x14ac:dyDescent="0.3">
      <c r="C22" s="2"/>
      <c r="D22" s="65"/>
      <c r="E22" s="65"/>
      <c r="F22" s="34">
        <f>F14*F15</f>
        <v>1455.6407110700379</v>
      </c>
      <c r="G22" s="184">
        <f>G21*3</f>
        <v>14580.44716176574</v>
      </c>
      <c r="H22" s="25"/>
      <c r="I22" s="186"/>
      <c r="J22" s="186">
        <f>J16/1000</f>
        <v>16.386399029221938</v>
      </c>
      <c r="K22" s="186">
        <f>K16/1000</f>
        <v>173.28946609463449</v>
      </c>
      <c r="L22" s="186">
        <f>L16/1000</f>
        <v>7.6604999952000014E-2</v>
      </c>
      <c r="P22" s="2"/>
    </row>
    <row r="23" spans="1:30" x14ac:dyDescent="0.25">
      <c r="D23" s="65"/>
      <c r="E23" s="65"/>
      <c r="F23" s="2"/>
      <c r="G23" s="181">
        <f>(G16-G17)/6</f>
        <v>692.48318827691025</v>
      </c>
      <c r="J23" s="7"/>
      <c r="K23" s="7"/>
      <c r="L23" s="7"/>
      <c r="P23" s="54"/>
      <c r="Q23" s="28"/>
      <c r="R23" s="54"/>
    </row>
    <row r="24" spans="1:30" x14ac:dyDescent="0.25">
      <c r="D24" s="65"/>
      <c r="E24" s="65"/>
      <c r="F24" s="65"/>
      <c r="G24" s="184">
        <f>(G16+G17)*4</f>
        <v>19440.596215687652</v>
      </c>
      <c r="H24" s="2"/>
      <c r="P24" s="27"/>
      <c r="Q24" s="27"/>
      <c r="R24" s="27"/>
    </row>
    <row r="25" spans="1:30" ht="15.75" thickBot="1" x14ac:dyDescent="0.3">
      <c r="C25" s="2"/>
      <c r="D25" s="173"/>
      <c r="E25" s="173"/>
      <c r="F25" s="54"/>
      <c r="G25" s="182">
        <f>(G16+G17)*2</f>
        <v>9720.2981078438261</v>
      </c>
      <c r="H25" s="2"/>
      <c r="I25" s="54"/>
      <c r="M25" s="2"/>
      <c r="P25" s="54"/>
    </row>
    <row r="26" spans="1:30" ht="15.75" thickBot="1" x14ac:dyDescent="0.3">
      <c r="C26" s="54"/>
      <c r="D26" s="25"/>
      <c r="F26" s="27"/>
      <c r="G26" s="187">
        <f>(G16+G17)*2+G17</f>
        <v>10072.923069974051</v>
      </c>
      <c r="I26" s="150"/>
    </row>
    <row r="27" spans="1:30" ht="15.75" thickBot="1" x14ac:dyDescent="0.3">
      <c r="C27" s="2"/>
      <c r="D27" s="65"/>
      <c r="E27" s="65"/>
      <c r="F27" s="27"/>
      <c r="G27" s="183">
        <f>(G16+G17)/2</f>
        <v>2430.0745269609565</v>
      </c>
      <c r="I27" s="150"/>
      <c r="P27" s="54"/>
      <c r="Q27" s="54"/>
      <c r="R27" s="27"/>
    </row>
    <row r="28" spans="1:30" ht="15.75" thickBot="1" x14ac:dyDescent="0.3">
      <c r="C28" s="2"/>
      <c r="D28" s="65"/>
      <c r="E28" s="65"/>
      <c r="F28" s="151"/>
      <c r="G28" s="180">
        <f>G17*4</f>
        <v>1410.4998485209019</v>
      </c>
      <c r="I28" s="150"/>
      <c r="P28" s="27"/>
      <c r="Q28" s="27"/>
      <c r="R28" s="27"/>
    </row>
    <row r="29" spans="1:30" ht="15.75" thickBot="1" x14ac:dyDescent="0.3">
      <c r="D29" s="2"/>
      <c r="G29" s="187">
        <f>(G16+G17)*6-(G16+G17)/6</f>
        <v>28350.869481211161</v>
      </c>
    </row>
    <row r="30" spans="1:30" ht="15.75" thickBot="1" x14ac:dyDescent="0.3">
      <c r="B30" s="27"/>
      <c r="E30" s="2"/>
      <c r="G30" s="177">
        <f>G16/10+G17/5-G17</f>
        <v>168.65243947498828</v>
      </c>
      <c r="H30" s="2"/>
    </row>
    <row r="31" spans="1:30" x14ac:dyDescent="0.25">
      <c r="B31" s="27"/>
      <c r="G31" s="57">
        <f>(G16+G17)*18-(G16+G17)/2</f>
        <v>85052.608443633479</v>
      </c>
    </row>
    <row r="32" spans="1:30" x14ac:dyDescent="0.25">
      <c r="B32" s="27"/>
      <c r="F32" s="2"/>
    </row>
    <row r="33" spans="1:30" x14ac:dyDescent="0.25">
      <c r="B33" s="27"/>
    </row>
    <row r="34" spans="1:30" x14ac:dyDescent="0.25">
      <c r="B34" s="27"/>
      <c r="I34"/>
    </row>
    <row r="35" spans="1:30" x14ac:dyDescent="0.25">
      <c r="B35" s="27"/>
    </row>
    <row r="36" spans="1:30" x14ac:dyDescent="0.25">
      <c r="B36" s="27"/>
      <c r="I36"/>
    </row>
    <row r="37" spans="1:30" ht="15.75" thickBot="1" x14ac:dyDescent="0.3">
      <c r="B37" s="27"/>
      <c r="I37"/>
    </row>
    <row r="38" spans="1:30" ht="15.75" thickBot="1" x14ac:dyDescent="0.3">
      <c r="A38" s="15" t="s">
        <v>232</v>
      </c>
      <c r="B38" s="3" t="s">
        <v>0</v>
      </c>
      <c r="C38" s="4" t="s">
        <v>201</v>
      </c>
      <c r="D38" s="5" t="s">
        <v>202</v>
      </c>
      <c r="E38" s="5" t="s">
        <v>23</v>
      </c>
      <c r="F38" s="75" t="s">
        <v>232</v>
      </c>
      <c r="G38" s="6" t="s">
        <v>901</v>
      </c>
      <c r="H38" s="6" t="s">
        <v>902</v>
      </c>
      <c r="I38" s="239" t="s">
        <v>899</v>
      </c>
      <c r="J38" s="240"/>
      <c r="K38" s="240"/>
      <c r="L38" s="240"/>
      <c r="M38" s="240"/>
      <c r="N38" s="241"/>
      <c r="O38" s="76"/>
      <c r="P38" s="6" t="s">
        <v>240</v>
      </c>
      <c r="Q38" s="6" t="s">
        <v>241</v>
      </c>
      <c r="R38" s="4" t="s">
        <v>279</v>
      </c>
      <c r="S38" s="4" t="s">
        <v>242</v>
      </c>
      <c r="T38" s="5" t="s">
        <v>243</v>
      </c>
      <c r="U38" s="4" t="s">
        <v>283</v>
      </c>
      <c r="V38" s="5" t="s">
        <v>893</v>
      </c>
      <c r="W38" s="123" t="s">
        <v>894</v>
      </c>
      <c r="X38" s="4" t="s">
        <v>895</v>
      </c>
      <c r="Y38" s="4" t="s">
        <v>309</v>
      </c>
      <c r="Z38" s="6" t="s">
        <v>896</v>
      </c>
      <c r="AA38" s="4" t="s">
        <v>310</v>
      </c>
      <c r="AB38" s="123" t="s">
        <v>897</v>
      </c>
      <c r="AC38" s="5" t="s">
        <v>898</v>
      </c>
      <c r="AD38" s="5" t="s">
        <v>900</v>
      </c>
    </row>
    <row r="39" spans="1:30" x14ac:dyDescent="0.25">
      <c r="A39" s="185"/>
      <c r="B39" s="102" t="s">
        <v>903</v>
      </c>
      <c r="C39" s="113">
        <v>1.84</v>
      </c>
      <c r="D39" s="114">
        <v>3.62</v>
      </c>
      <c r="E39" s="114">
        <v>4.67</v>
      </c>
      <c r="F39" s="119">
        <v>1.3</v>
      </c>
      <c r="G39" s="152">
        <f>((C39+D39+E39)/3+(C39+D39)/2+E39)/5</f>
        <v>2.1553333333333335</v>
      </c>
      <c r="H39" s="153">
        <f>((C39+D39+E39)/3+(D39+E39)/2+C39)/5</f>
        <v>1.8723333333333332</v>
      </c>
      <c r="I39" s="26">
        <f t="shared" ref="I39:I48" si="8">IF(E39=C39,D39,E39)</f>
        <v>4.67</v>
      </c>
      <c r="J39" s="19">
        <f t="shared" ref="J39:J48" si="9">IF(AVERAGE(C39:D39)&gt;(D39+E39)/3,C39,IF(AVERAGE(D39:E39)&lt;1,E39,C39))</f>
        <v>1.84</v>
      </c>
      <c r="K39" s="1">
        <f>IF(E39=C39,D39,E39)</f>
        <v>4.67</v>
      </c>
      <c r="L39" s="7">
        <f>IF(C39&lt;3.55,C39,D39)</f>
        <v>1.84</v>
      </c>
      <c r="M39" s="32">
        <f>C39</f>
        <v>1.84</v>
      </c>
      <c r="N39" s="32">
        <f>E39</f>
        <v>4.67</v>
      </c>
      <c r="O39" s="65" t="str">
        <f t="shared" ref="O39:O48" si="10">B39</f>
        <v>WESTHAM/ MAN CITY</v>
      </c>
      <c r="P39" s="154" t="s">
        <v>202</v>
      </c>
      <c r="Q39" s="154" t="s">
        <v>201</v>
      </c>
      <c r="R39" s="154" t="s">
        <v>201</v>
      </c>
      <c r="S39" s="106" t="s">
        <v>201</v>
      </c>
      <c r="T39" s="106" t="s">
        <v>23</v>
      </c>
      <c r="U39" s="106" t="s">
        <v>202</v>
      </c>
      <c r="V39" s="106" t="s">
        <v>23</v>
      </c>
      <c r="W39" s="109" t="s">
        <v>23</v>
      </c>
      <c r="X39" s="106" t="s">
        <v>201</v>
      </c>
      <c r="Y39" s="106" t="s">
        <v>201</v>
      </c>
      <c r="Z39" s="110" t="s">
        <v>201</v>
      </c>
      <c r="AA39" s="106" t="s">
        <v>201</v>
      </c>
      <c r="AB39" s="109" t="s">
        <v>201</v>
      </c>
      <c r="AC39" s="106" t="s">
        <v>201</v>
      </c>
      <c r="AD39" s="106" t="s">
        <v>201</v>
      </c>
    </row>
    <row r="40" spans="1:30" x14ac:dyDescent="0.25">
      <c r="B40" s="104" t="s">
        <v>904</v>
      </c>
      <c r="C40" s="115">
        <v>1.49</v>
      </c>
      <c r="D40" s="105">
        <v>4.67</v>
      </c>
      <c r="E40" s="105">
        <v>6.87</v>
      </c>
      <c r="F40" s="120">
        <v>1.28</v>
      </c>
      <c r="G40" s="155">
        <f t="shared" ref="G40:G48" si="11">((C40+D40+E40)/3+(C40+D40)/2+E40)/5</f>
        <v>2.8586666666666667</v>
      </c>
      <c r="H40" s="149">
        <f t="shared" ref="H40:H48" si="12">((C40+D40+E40)/3+(D40+E40)/2+C40)/5</f>
        <v>2.3206666666666669</v>
      </c>
      <c r="I40" s="26">
        <f t="shared" si="8"/>
        <v>6.87</v>
      </c>
      <c r="J40" s="19">
        <f t="shared" si="9"/>
        <v>1.49</v>
      </c>
      <c r="K40">
        <f>IF(SMALL(C40:E40,1)=C40,D40,E40)</f>
        <v>4.67</v>
      </c>
      <c r="L40" s="7">
        <f>IF(E40&lt;D40,E40,D40)</f>
        <v>4.67</v>
      </c>
      <c r="M40" s="32">
        <f>C40</f>
        <v>1.49</v>
      </c>
      <c r="N40" s="32">
        <f>E40</f>
        <v>6.87</v>
      </c>
      <c r="O40" s="65" t="str">
        <f t="shared" si="10"/>
        <v>LEICISTER/BRENTFORD</v>
      </c>
      <c r="P40" s="111" t="s">
        <v>23</v>
      </c>
      <c r="Q40" s="111" t="s">
        <v>23</v>
      </c>
      <c r="R40" s="111" t="s">
        <v>201</v>
      </c>
      <c r="S40" s="71" t="s">
        <v>201</v>
      </c>
      <c r="T40" s="71" t="s">
        <v>202</v>
      </c>
      <c r="U40" s="71" t="s">
        <v>23</v>
      </c>
      <c r="V40" s="71" t="s">
        <v>202</v>
      </c>
      <c r="W40" s="125" t="s">
        <v>202</v>
      </c>
      <c r="X40" s="71" t="s">
        <v>202</v>
      </c>
      <c r="Y40" s="71" t="s">
        <v>23</v>
      </c>
      <c r="Z40" s="112" t="s">
        <v>23</v>
      </c>
      <c r="AA40" s="71" t="s">
        <v>202</v>
      </c>
      <c r="AB40" s="125" t="s">
        <v>201</v>
      </c>
      <c r="AC40" s="71" t="s">
        <v>201</v>
      </c>
      <c r="AD40" s="71" t="s">
        <v>201</v>
      </c>
    </row>
    <row r="41" spans="1:30" x14ac:dyDescent="0.25">
      <c r="B41" s="102" t="s">
        <v>905</v>
      </c>
      <c r="C41" s="116">
        <v>2.4900000000000002</v>
      </c>
      <c r="D41" s="103">
        <v>3.3</v>
      </c>
      <c r="E41" s="103">
        <v>3.04</v>
      </c>
      <c r="F41" s="121">
        <v>1.7</v>
      </c>
      <c r="G41" s="155">
        <f t="shared" si="11"/>
        <v>1.7756666666666667</v>
      </c>
      <c r="H41" s="149">
        <f t="shared" si="12"/>
        <v>1.7206666666666668</v>
      </c>
      <c r="I41" s="26">
        <f t="shared" si="8"/>
        <v>3.04</v>
      </c>
      <c r="J41" s="19">
        <f t="shared" si="9"/>
        <v>2.4900000000000002</v>
      </c>
      <c r="K41" s="1">
        <f>IF(E41=C41,D41,E41)</f>
        <v>3.04</v>
      </c>
      <c r="L41" s="7">
        <f>IF(C41&lt;3.55,C41,D41)</f>
        <v>2.4900000000000002</v>
      </c>
      <c r="M41" s="32">
        <f>C41</f>
        <v>2.4900000000000002</v>
      </c>
      <c r="N41" s="32">
        <f>E41</f>
        <v>3.04</v>
      </c>
      <c r="O41" s="65" t="str">
        <f t="shared" si="10"/>
        <v>MAN UNITED/BRIGHTON</v>
      </c>
      <c r="P41" s="110" t="s">
        <v>201</v>
      </c>
      <c r="Q41" s="110" t="s">
        <v>201</v>
      </c>
      <c r="R41" s="110" t="s">
        <v>201</v>
      </c>
      <c r="S41" s="107" t="s">
        <v>23</v>
      </c>
      <c r="T41" s="107" t="s">
        <v>202</v>
      </c>
      <c r="U41" s="107" t="s">
        <v>202</v>
      </c>
      <c r="V41" s="107" t="s">
        <v>23</v>
      </c>
      <c r="W41" s="124" t="s">
        <v>23</v>
      </c>
      <c r="X41" s="107" t="s">
        <v>201</v>
      </c>
      <c r="Y41" s="107" t="s">
        <v>201</v>
      </c>
      <c r="Z41" s="111" t="s">
        <v>201</v>
      </c>
      <c r="AA41" s="107" t="s">
        <v>201</v>
      </c>
      <c r="AB41" s="124" t="s">
        <v>23</v>
      </c>
      <c r="AC41" s="107" t="s">
        <v>23</v>
      </c>
      <c r="AD41" s="107" t="s">
        <v>201</v>
      </c>
    </row>
    <row r="42" spans="1:30" x14ac:dyDescent="0.25">
      <c r="B42" s="104" t="s">
        <v>183</v>
      </c>
      <c r="C42" s="115">
        <v>1.08</v>
      </c>
      <c r="D42" s="105">
        <v>12.7</v>
      </c>
      <c r="E42" s="105">
        <v>38.86</v>
      </c>
      <c r="F42" s="120">
        <v>1.24</v>
      </c>
      <c r="G42" s="155">
        <f t="shared" si="11"/>
        <v>12.659333333333333</v>
      </c>
      <c r="H42" s="149">
        <f t="shared" si="12"/>
        <v>8.881333333333334</v>
      </c>
      <c r="I42" s="26">
        <f t="shared" si="8"/>
        <v>38.86</v>
      </c>
      <c r="J42" s="19">
        <f t="shared" si="9"/>
        <v>1.08</v>
      </c>
      <c r="K42">
        <f>IF(SMALL(C42:E42,1)=C42,D42,E42)</f>
        <v>12.7</v>
      </c>
      <c r="L42" s="7">
        <f>IF(C42&lt;D42,E42,D42)</f>
        <v>38.86</v>
      </c>
      <c r="M42" s="32">
        <f>C42</f>
        <v>1.08</v>
      </c>
      <c r="N42" s="32">
        <f>E42</f>
        <v>38.86</v>
      </c>
      <c r="O42" s="65" t="str">
        <f t="shared" si="10"/>
        <v>EVERTON/CHELSEA</v>
      </c>
      <c r="P42" s="111" t="s">
        <v>201</v>
      </c>
      <c r="Q42" s="111" t="s">
        <v>201</v>
      </c>
      <c r="R42" s="111" t="s">
        <v>201</v>
      </c>
      <c r="S42" s="71" t="s">
        <v>201</v>
      </c>
      <c r="T42" s="71" t="s">
        <v>201</v>
      </c>
      <c r="U42" s="71" t="s">
        <v>201</v>
      </c>
      <c r="V42" s="71" t="s">
        <v>201</v>
      </c>
      <c r="W42" s="125" t="s">
        <v>201</v>
      </c>
      <c r="X42" s="71" t="s">
        <v>201</v>
      </c>
      <c r="Y42" s="71" t="s">
        <v>201</v>
      </c>
      <c r="Z42" s="112" t="s">
        <v>201</v>
      </c>
      <c r="AA42" s="71" t="s">
        <v>201</v>
      </c>
      <c r="AB42" s="125" t="s">
        <v>201</v>
      </c>
      <c r="AC42" s="71" t="s">
        <v>23</v>
      </c>
      <c r="AD42" s="71" t="s">
        <v>201</v>
      </c>
    </row>
    <row r="43" spans="1:30" x14ac:dyDescent="0.25">
      <c r="B43" s="102" t="s">
        <v>906</v>
      </c>
      <c r="C43" s="116">
        <v>2.2799999999999998</v>
      </c>
      <c r="D43" s="103">
        <v>3.56</v>
      </c>
      <c r="E43" s="103">
        <v>3.18</v>
      </c>
      <c r="F43" s="121">
        <v>1.85</v>
      </c>
      <c r="G43" s="155">
        <f t="shared" si="11"/>
        <v>1.821333333333333</v>
      </c>
      <c r="H43" s="149">
        <f t="shared" si="12"/>
        <v>1.7313333333333332</v>
      </c>
      <c r="I43" s="26">
        <f t="shared" si="8"/>
        <v>3.18</v>
      </c>
      <c r="J43" s="19">
        <f t="shared" si="9"/>
        <v>2.2799999999999998</v>
      </c>
      <c r="K43" s="1">
        <f>IF(E43=C43,D43,E43)</f>
        <v>3.18</v>
      </c>
      <c r="L43" s="7">
        <f>IF(C43&lt;3.55,C43,D43)</f>
        <v>2.2799999999999998</v>
      </c>
      <c r="M43" s="32">
        <f>C43</f>
        <v>2.2799999999999998</v>
      </c>
      <c r="N43" s="32">
        <f>E43</f>
        <v>3.18</v>
      </c>
      <c r="O43" s="65" t="str">
        <f t="shared" si="10"/>
        <v>BURNE/ASTON VILLA</v>
      </c>
      <c r="P43" s="110" t="s">
        <v>201</v>
      </c>
      <c r="Q43" s="110" t="s">
        <v>23</v>
      </c>
      <c r="R43" s="110" t="s">
        <v>23</v>
      </c>
      <c r="S43" s="106" t="s">
        <v>202</v>
      </c>
      <c r="T43" s="106" t="s">
        <v>201</v>
      </c>
      <c r="U43" s="106" t="s">
        <v>201</v>
      </c>
      <c r="V43" s="106" t="s">
        <v>201</v>
      </c>
      <c r="W43" s="109" t="s">
        <v>23</v>
      </c>
      <c r="X43" s="106" t="s">
        <v>201</v>
      </c>
      <c r="Y43" s="106" t="s">
        <v>202</v>
      </c>
      <c r="Z43" s="110" t="s">
        <v>201</v>
      </c>
      <c r="AA43" s="106" t="s">
        <v>201</v>
      </c>
      <c r="AB43" s="109" t="s">
        <v>202</v>
      </c>
      <c r="AC43" s="106" t="s">
        <v>201</v>
      </c>
      <c r="AD43" s="106" t="s">
        <v>23</v>
      </c>
    </row>
    <row r="44" spans="1:30" x14ac:dyDescent="0.25">
      <c r="B44" s="19" t="s">
        <v>891</v>
      </c>
      <c r="C44" s="117">
        <v>2.37</v>
      </c>
      <c r="D44" s="26">
        <v>3.34</v>
      </c>
      <c r="E44" s="26">
        <v>3.19</v>
      </c>
      <c r="F44" s="120">
        <v>1.86</v>
      </c>
      <c r="G44" s="155">
        <f t="shared" si="11"/>
        <v>1.8023333333333333</v>
      </c>
      <c r="H44" s="149">
        <f t="shared" si="12"/>
        <v>1.7203333333333333</v>
      </c>
      <c r="I44" s="26">
        <f t="shared" si="8"/>
        <v>3.19</v>
      </c>
      <c r="J44" s="19">
        <f t="shared" si="9"/>
        <v>2.37</v>
      </c>
      <c r="K44">
        <f>IF(SMALL(C44:E44,1)=C44,D44,E44)</f>
        <v>3.34</v>
      </c>
      <c r="L44" s="7">
        <f>IF(E44&lt;D44,E44,D44)</f>
        <v>3.19</v>
      </c>
      <c r="M44" s="32">
        <f>D44</f>
        <v>3.34</v>
      </c>
      <c r="N44" s="32">
        <f>C44</f>
        <v>2.37</v>
      </c>
      <c r="O44" s="25" t="str">
        <f t="shared" si="10"/>
        <v>LEEDS WOLVES</v>
      </c>
      <c r="P44" s="112" t="s">
        <v>201</v>
      </c>
      <c r="Q44" s="112" t="s">
        <v>201</v>
      </c>
      <c r="R44" s="112" t="s">
        <v>23</v>
      </c>
      <c r="S44" s="71" t="s">
        <v>202</v>
      </c>
      <c r="T44" s="71" t="s">
        <v>201</v>
      </c>
      <c r="U44" s="71" t="s">
        <v>202</v>
      </c>
      <c r="V44" s="71" t="s">
        <v>201</v>
      </c>
      <c r="W44" s="125" t="s">
        <v>202</v>
      </c>
      <c r="X44" s="71" t="s">
        <v>201</v>
      </c>
      <c r="Y44" s="71" t="s">
        <v>202</v>
      </c>
      <c r="Z44" s="112" t="s">
        <v>201</v>
      </c>
      <c r="AA44" s="71" t="s">
        <v>202</v>
      </c>
      <c r="AB44" s="125" t="s">
        <v>201</v>
      </c>
      <c r="AC44" s="71" t="s">
        <v>201</v>
      </c>
      <c r="AD44" s="71" t="s">
        <v>23</v>
      </c>
    </row>
    <row r="45" spans="1:30" x14ac:dyDescent="0.25">
      <c r="B45" s="19" t="s">
        <v>907</v>
      </c>
      <c r="C45" s="117">
        <v>3.87</v>
      </c>
      <c r="D45" s="26">
        <v>3.6</v>
      </c>
      <c r="E45" s="26">
        <v>2.0099999999999998</v>
      </c>
      <c r="F45" s="148">
        <v>2.31</v>
      </c>
      <c r="G45" s="155">
        <f t="shared" si="11"/>
        <v>1.7810000000000001</v>
      </c>
      <c r="H45" s="149">
        <f t="shared" si="12"/>
        <v>1.9670000000000001</v>
      </c>
      <c r="I45" s="26">
        <f t="shared" si="8"/>
        <v>2.0099999999999998</v>
      </c>
      <c r="J45" s="19">
        <f t="shared" si="9"/>
        <v>3.87</v>
      </c>
      <c r="K45" s="1">
        <f>IF(E45=C45,D45,E45)</f>
        <v>2.0099999999999998</v>
      </c>
      <c r="L45" s="7">
        <f>IF(C45&lt;3.55,C45,D45)</f>
        <v>3.6</v>
      </c>
      <c r="M45" s="32">
        <f>D45</f>
        <v>3.6</v>
      </c>
      <c r="N45" s="32">
        <f>C45</f>
        <v>3.87</v>
      </c>
      <c r="O45" s="65" t="str">
        <f t="shared" si="10"/>
        <v>NEWCASTLE/NOTHINHAM</v>
      </c>
      <c r="P45" s="112" t="s">
        <v>201</v>
      </c>
      <c r="Q45" s="112" t="s">
        <v>202</v>
      </c>
      <c r="R45" s="112" t="s">
        <v>202</v>
      </c>
      <c r="S45" s="107" t="s">
        <v>202</v>
      </c>
      <c r="T45" s="107" t="s">
        <v>201</v>
      </c>
      <c r="U45" s="107" t="s">
        <v>201</v>
      </c>
      <c r="V45" s="107" t="s">
        <v>201</v>
      </c>
      <c r="W45" s="124" t="s">
        <v>201</v>
      </c>
      <c r="X45" s="107" t="s">
        <v>201</v>
      </c>
      <c r="Y45" s="107" t="s">
        <v>201</v>
      </c>
      <c r="Z45" s="111" t="s">
        <v>201</v>
      </c>
      <c r="AA45" s="107" t="s">
        <v>201</v>
      </c>
      <c r="AB45" s="124" t="s">
        <v>23</v>
      </c>
      <c r="AC45" s="107" t="s">
        <v>23</v>
      </c>
      <c r="AD45" s="107" t="s">
        <v>202</v>
      </c>
    </row>
    <row r="46" spans="1:30" x14ac:dyDescent="0.25">
      <c r="B46" s="19" t="s">
        <v>909</v>
      </c>
      <c r="C46" s="117">
        <v>4.29</v>
      </c>
      <c r="D46" s="26">
        <v>3.64</v>
      </c>
      <c r="E46" s="26">
        <v>1.9</v>
      </c>
      <c r="F46" s="118">
        <v>5.69</v>
      </c>
      <c r="G46" s="155">
        <f t="shared" si="11"/>
        <v>1.8283333333333336</v>
      </c>
      <c r="H46" s="149">
        <f t="shared" si="12"/>
        <v>2.067333333333333</v>
      </c>
      <c r="I46" s="26">
        <f t="shared" si="8"/>
        <v>1.9</v>
      </c>
      <c r="J46" s="19">
        <f t="shared" si="9"/>
        <v>4.29</v>
      </c>
      <c r="K46">
        <f>IF(SMALL(C46:E46,1)=C46,D46,E46)</f>
        <v>1.9</v>
      </c>
      <c r="L46" s="7">
        <f>IF(E46&lt;D46,E46,D46)</f>
        <v>1.9</v>
      </c>
      <c r="M46" s="32">
        <f>D46</f>
        <v>3.64</v>
      </c>
      <c r="N46" s="32">
        <f>C46</f>
        <v>4.29</v>
      </c>
      <c r="O46" s="25" t="str">
        <f t="shared" si="10"/>
        <v>TOTEENHAM /SOUTHAMPTON</v>
      </c>
      <c r="P46" s="112" t="s">
        <v>23</v>
      </c>
      <c r="Q46" s="112" t="s">
        <v>201</v>
      </c>
      <c r="R46" s="112" t="s">
        <v>201</v>
      </c>
      <c r="S46" s="71" t="s">
        <v>201</v>
      </c>
      <c r="T46" s="71" t="s">
        <v>201</v>
      </c>
      <c r="U46" s="71" t="s">
        <v>23</v>
      </c>
      <c r="V46" s="71" t="s">
        <v>201</v>
      </c>
      <c r="W46" s="125" t="s">
        <v>201</v>
      </c>
      <c r="X46" s="71" t="s">
        <v>201</v>
      </c>
      <c r="Y46" s="71" t="s">
        <v>23</v>
      </c>
      <c r="Z46" s="112" t="s">
        <v>202</v>
      </c>
      <c r="AA46" s="71" t="s">
        <v>201</v>
      </c>
      <c r="AB46" s="125" t="s">
        <v>201</v>
      </c>
      <c r="AC46" s="71" t="s">
        <v>202</v>
      </c>
      <c r="AD46" s="71" t="s">
        <v>201</v>
      </c>
    </row>
    <row r="47" spans="1:30" x14ac:dyDescent="0.25">
      <c r="B47" s="19" t="s">
        <v>908</v>
      </c>
      <c r="C47" s="117">
        <v>2.2999999999999998</v>
      </c>
      <c r="D47" s="26">
        <v>3.48</v>
      </c>
      <c r="E47" s="26">
        <v>3.23</v>
      </c>
      <c r="F47" s="118">
        <v>3.35</v>
      </c>
      <c r="G47" s="155">
        <f t="shared" si="11"/>
        <v>1.8246666666666667</v>
      </c>
      <c r="H47" s="149">
        <f t="shared" si="12"/>
        <v>1.7316666666666667</v>
      </c>
      <c r="I47" s="26">
        <f t="shared" si="8"/>
        <v>3.23</v>
      </c>
      <c r="J47" s="19">
        <f t="shared" si="9"/>
        <v>2.2999999999999998</v>
      </c>
      <c r="K47" s="1">
        <f>IF(E47=C47,D47,E47)</f>
        <v>3.23</v>
      </c>
      <c r="L47" s="7">
        <f>IF(C47&lt;3.55,C47,D47)</f>
        <v>2.2999999999999998</v>
      </c>
      <c r="M47" s="32">
        <f>D47</f>
        <v>3.48</v>
      </c>
      <c r="N47" s="32">
        <f>C47</f>
        <v>2.2999999999999998</v>
      </c>
      <c r="O47" s="65" t="str">
        <f t="shared" si="10"/>
        <v>FULHAM LIVERPOOL</v>
      </c>
      <c r="P47" s="112" t="s">
        <v>201</v>
      </c>
      <c r="Q47" s="112" t="s">
        <v>201</v>
      </c>
      <c r="R47" s="112" t="s">
        <v>202</v>
      </c>
      <c r="S47" s="106" t="s">
        <v>201</v>
      </c>
      <c r="T47" s="106" t="s">
        <v>23</v>
      </c>
      <c r="U47" s="106" t="s">
        <v>201</v>
      </c>
      <c r="V47" s="106" t="s">
        <v>201</v>
      </c>
      <c r="W47" s="109" t="s">
        <v>201</v>
      </c>
      <c r="X47" s="106" t="s">
        <v>23</v>
      </c>
      <c r="Y47" s="106" t="s">
        <v>201</v>
      </c>
      <c r="Z47" s="110" t="s">
        <v>201</v>
      </c>
      <c r="AA47" s="106" t="s">
        <v>23</v>
      </c>
      <c r="AB47" s="109" t="s">
        <v>201</v>
      </c>
      <c r="AC47" s="106" t="s">
        <v>23</v>
      </c>
      <c r="AD47" s="106" t="s">
        <v>202</v>
      </c>
    </row>
    <row r="48" spans="1:30" ht="15.75" thickBot="1" x14ac:dyDescent="0.3">
      <c r="B48" s="19" t="s">
        <v>910</v>
      </c>
      <c r="C48" s="117">
        <v>1.21</v>
      </c>
      <c r="D48" s="26">
        <v>6.87</v>
      </c>
      <c r="E48" s="26">
        <v>16.36</v>
      </c>
      <c r="F48" s="118">
        <v>1.25</v>
      </c>
      <c r="G48" s="156">
        <f t="shared" si="11"/>
        <v>5.7093333333333334</v>
      </c>
      <c r="H48" s="157">
        <f t="shared" si="12"/>
        <v>4.1943333333333337</v>
      </c>
      <c r="I48" s="26">
        <f t="shared" si="8"/>
        <v>16.36</v>
      </c>
      <c r="J48" s="19">
        <f t="shared" si="9"/>
        <v>1.21</v>
      </c>
      <c r="K48">
        <f>IF(SMALL(C48:E48,1)=C48,D48,E48)</f>
        <v>6.87</v>
      </c>
      <c r="L48" s="7">
        <f>IF(E48&lt;D48,E48,D48)</f>
        <v>6.87</v>
      </c>
      <c r="M48" s="32">
        <f>D48</f>
        <v>6.87</v>
      </c>
      <c r="N48" s="32">
        <f>C48</f>
        <v>1.21</v>
      </c>
      <c r="O48" s="27" t="str">
        <f t="shared" si="10"/>
        <v>CRYSTAL PALACE ARESENAL</v>
      </c>
      <c r="P48" s="112" t="s">
        <v>23</v>
      </c>
      <c r="Q48" s="112" t="s">
        <v>201</v>
      </c>
      <c r="R48" s="112" t="s">
        <v>201</v>
      </c>
      <c r="S48" s="71" t="s">
        <v>201</v>
      </c>
      <c r="T48" s="71" t="s">
        <v>23</v>
      </c>
      <c r="U48" s="71" t="s">
        <v>201</v>
      </c>
      <c r="V48" s="71" t="s">
        <v>23</v>
      </c>
      <c r="W48" s="125" t="s">
        <v>23</v>
      </c>
      <c r="X48" s="71" t="s">
        <v>23</v>
      </c>
      <c r="Y48" s="71" t="s">
        <v>202</v>
      </c>
      <c r="Z48" s="112" t="s">
        <v>202</v>
      </c>
      <c r="AA48" s="71" t="s">
        <v>202</v>
      </c>
      <c r="AB48" s="125" t="s">
        <v>201</v>
      </c>
      <c r="AC48" s="71" t="s">
        <v>23</v>
      </c>
      <c r="AD48" s="71" t="s">
        <v>201</v>
      </c>
    </row>
    <row r="49" spans="1:30" ht="15.75" thickBot="1" x14ac:dyDescent="0.3">
      <c r="B49" s="29" t="s">
        <v>911</v>
      </c>
      <c r="C49" s="75"/>
      <c r="D49" s="75"/>
      <c r="E49" s="75"/>
      <c r="F49" s="11"/>
      <c r="G49" s="18">
        <f>PRODUCT(G39:G48)</f>
        <v>15422.79287269272</v>
      </c>
      <c r="H49" s="53">
        <f>PRODUCT(H39:H48)</f>
        <v>5841.2561357259528</v>
      </c>
      <c r="I49" s="5">
        <f t="shared" ref="I49:N49" si="13">PRODUCT(I39:I48)</f>
        <v>7758955.8486827901</v>
      </c>
      <c r="J49" s="5">
        <f t="shared" si="13"/>
        <v>1840.7374600823275</v>
      </c>
      <c r="K49" s="5">
        <f t="shared" si="13"/>
        <v>757868.00057404628</v>
      </c>
      <c r="L49" s="5">
        <f t="shared" si="13"/>
        <v>653586.46785313915</v>
      </c>
      <c r="M49" s="5">
        <f t="shared" si="13"/>
        <v>17589.292589204364</v>
      </c>
      <c r="N49" s="5">
        <f t="shared" si="13"/>
        <v>1319796.3623927429</v>
      </c>
      <c r="O49" s="65"/>
      <c r="P49" s="4"/>
      <c r="Q49" s="4"/>
      <c r="R49" s="6"/>
      <c r="S49" s="3"/>
      <c r="T49" s="4"/>
      <c r="U49" s="4"/>
      <c r="V49" s="4"/>
      <c r="W49" s="4"/>
      <c r="X49" s="4"/>
      <c r="Y49" s="4"/>
      <c r="Z49" s="4"/>
      <c r="AA49" s="4"/>
      <c r="AB49" s="4"/>
      <c r="AC49" s="4"/>
      <c r="AD49" s="6"/>
    </row>
    <row r="50" spans="1:30" ht="15.75" thickBot="1" x14ac:dyDescent="0.3">
      <c r="C50" s="172"/>
      <c r="D50" s="161">
        <f>(PRODUCT(D39:D48)+PRODUCT(C39:C48))/300</f>
        <v>8803.6137501941103</v>
      </c>
      <c r="E50" s="174">
        <f>(PRODUCT(E39:E48)+PRODUCT(D39:D48))/300</f>
        <v>34660.664120936468</v>
      </c>
      <c r="F50" s="188">
        <f>F39*F41*F43*F45*F47</f>
        <v>31.638857250000001</v>
      </c>
      <c r="G50" s="171">
        <f>G49/2</f>
        <v>7711.3964363463601</v>
      </c>
      <c r="H50" s="171">
        <f>H49/2</f>
        <v>2920.6280678629764</v>
      </c>
      <c r="I50" s="193">
        <f t="shared" ref="I50:L51" si="14">I39*I41*I43*I45*I47</f>
        <v>293.10023315519999</v>
      </c>
      <c r="J50" s="165">
        <f t="shared" si="14"/>
        <v>92.980273248000003</v>
      </c>
      <c r="K50" s="163">
        <f t="shared" si="14"/>
        <v>293.10023315519999</v>
      </c>
      <c r="L50" s="163">
        <f t="shared" si="14"/>
        <v>86.49327744</v>
      </c>
      <c r="M50" s="170"/>
      <c r="N50" s="164">
        <f>N39*N41*N43*N45*N47</f>
        <v>401.84297942400002</v>
      </c>
      <c r="O50" s="65"/>
      <c r="P50" s="159">
        <f>D39*E40*C41*C42*C43</f>
        <v>152.48364229440003</v>
      </c>
      <c r="Q50" s="158">
        <f>C39*E40*C41*C42*E43</f>
        <v>108.09977316480001</v>
      </c>
      <c r="R50" s="162">
        <f>C39*C40*C41*C42*E43</f>
        <v>23.445220089600003</v>
      </c>
      <c r="S50" s="139">
        <f>C39*E41*D43*D45*C47</f>
        <v>164.88142848000001</v>
      </c>
      <c r="T50" s="139">
        <f>E39*D41*C43*C45*E47</f>
        <v>439.21701370800002</v>
      </c>
      <c r="U50" s="140">
        <f>D39*D41*C43*C45*C47</f>
        <v>242.43546887999995</v>
      </c>
      <c r="V50" s="139">
        <f>E39*E41*C43*C45*C47</f>
        <v>288.11383430399991</v>
      </c>
      <c r="W50" s="141">
        <f>C39*C41*C43*E45*E47</f>
        <v>67.818877430399994</v>
      </c>
      <c r="X50" s="139">
        <f>C39*C41*C43*C45*E47</f>
        <v>130.57664460480001</v>
      </c>
      <c r="Y50" s="139">
        <f>C39*C41*D43*C45*C47</f>
        <v>145.17972489600004</v>
      </c>
      <c r="Z50" s="139">
        <f>C39*C41*C43*C45*C47</f>
        <v>92.980273248000003</v>
      </c>
      <c r="AA50" s="139">
        <f>C39*C41*C43*C45*E47</f>
        <v>130.57664460480001</v>
      </c>
      <c r="AB50" s="141">
        <f>C39*E41*D43*E45*C47</f>
        <v>92.058797568000003</v>
      </c>
      <c r="AC50" s="139">
        <f>C39*E41*C43*E45*E47</f>
        <v>82.798950758399997</v>
      </c>
      <c r="AD50" s="138">
        <f>C39*C41*E43*D45*D47</f>
        <v>182.52654566400005</v>
      </c>
    </row>
    <row r="51" spans="1:30" ht="15.75" thickBot="1" x14ac:dyDescent="0.3">
      <c r="C51" s="44"/>
      <c r="D51" s="177">
        <f>(C39*D40*C41*D42*C43*D44*C45*D46*C47*D48)/10+(D39*C40*D41*C42*D43*C44*D45*C48)/300</f>
        <v>46061.514387975833</v>
      </c>
      <c r="E51" s="34">
        <f>(D39*E40*D41*E42*D43*E44*D45*E46*D47*E48)/10+(E39*D40*E41*D42*E43*D44*E45*D48)/300</f>
        <v>1410808.6200045187</v>
      </c>
      <c r="F51" s="189">
        <f>F40*F42*F44*F46*F48</f>
        <v>20.997465600000002</v>
      </c>
      <c r="G51" s="80">
        <f>SUM(G49:G50)</f>
        <v>23134.18930903908</v>
      </c>
      <c r="H51" s="80">
        <f>SUM(H49:H50)</f>
        <v>8761.8842035889284</v>
      </c>
      <c r="I51" s="193">
        <f t="shared" si="14"/>
        <v>26472.022096872002</v>
      </c>
      <c r="J51" s="164">
        <f t="shared" si="14"/>
        <v>19.797075183600004</v>
      </c>
      <c r="K51" s="164">
        <f t="shared" si="14"/>
        <v>2585.6956591799994</v>
      </c>
      <c r="L51" s="165">
        <f t="shared" si="14"/>
        <v>7556.5001951339991</v>
      </c>
      <c r="M51" s="169"/>
      <c r="N51" s="169"/>
      <c r="O51" s="65"/>
      <c r="P51" s="160">
        <f>C44*C45*E46*C47*E48</f>
        <v>655.72848107999994</v>
      </c>
      <c r="Q51" s="146">
        <f>C44*D45*C46*C47*C48</f>
        <v>101.86414524</v>
      </c>
      <c r="R51" s="147">
        <f>E44*D45*C46*D47*C48</f>
        <v>207.45078868799999</v>
      </c>
      <c r="S51" s="142">
        <f>C40*C42*E44*C46*C48</f>
        <v>26.646696133200003</v>
      </c>
      <c r="T51" s="139">
        <f>D40*C42*C44*C46*E48</f>
        <v>838.93743442080006</v>
      </c>
      <c r="U51" s="142">
        <f>E40*C42*D44*E46*D48</f>
        <v>323.47244959200003</v>
      </c>
      <c r="V51" s="139">
        <f>D40*C42*C44*C46*E48</f>
        <v>838.93743442080006</v>
      </c>
      <c r="W51" s="141">
        <f>D40*C42*D44*C46*D48</f>
        <v>496.47928421520004</v>
      </c>
      <c r="X51" s="139">
        <f>D40*C42*C44*C46*E48</f>
        <v>838.93743442080006</v>
      </c>
      <c r="Y51" s="139">
        <f>E40*C42*D44*E46*D48</f>
        <v>323.47244959200003</v>
      </c>
      <c r="Z51" s="139">
        <f>E40*C42*C44*E46*D48</f>
        <v>229.52985195600002</v>
      </c>
      <c r="AA51" s="139">
        <f>D40*C42*D44*C46*D48</f>
        <v>496.47928421520004</v>
      </c>
      <c r="AB51" s="141">
        <f>C40*C42*C44*C46*C48</f>
        <v>19.797075183600004</v>
      </c>
      <c r="AC51" s="139">
        <f>C40*E42*C44*D46*E48</f>
        <v>8171.8821274271995</v>
      </c>
      <c r="AD51" s="138">
        <f>C40*C42*E44*C46*C48</f>
        <v>26.646696133200003</v>
      </c>
    </row>
    <row r="52" spans="1:30" ht="15.75" thickBot="1" x14ac:dyDescent="0.3">
      <c r="C52" s="37" t="s">
        <v>914</v>
      </c>
      <c r="D52" s="175">
        <f>(SMALL(D51:E51,2)-SMALL(D51:E51,1)+SMALL(D50:E50,2)-SMALL(D50:E50,1))/10+G53/4</f>
        <v>139336.66896707757</v>
      </c>
      <c r="E52" s="176">
        <f>SMALL(D51:E51,2)-SMALL(D51:E51,1)+SMALL(D50:E50,2)-SMALL(D50:E50,1)</f>
        <v>1390604.1559872851</v>
      </c>
      <c r="F52" s="190">
        <f>F39*F40*F41*F42*F43</f>
        <v>6.4892672000000005</v>
      </c>
      <c r="G52" s="178">
        <f>PRODUCT(H39:H48)+PRODUCT(G39:G48)</f>
        <v>21264.049008418675</v>
      </c>
      <c r="H52" s="25" t="s">
        <v>916</v>
      </c>
      <c r="I52" s="79">
        <f>I50*I51</f>
        <v>7758955.8486827901</v>
      </c>
      <c r="J52" s="18">
        <f>J50*J51</f>
        <v>1840.7374600823282</v>
      </c>
      <c r="K52" s="18">
        <f>K50*K51</f>
        <v>757868.0005740464</v>
      </c>
      <c r="L52" s="164">
        <f>PRODUCT(L39:L43)</f>
        <v>1895.7090960575999</v>
      </c>
      <c r="M52" s="166"/>
      <c r="N52" s="169"/>
      <c r="O52" s="27"/>
      <c r="S52" s="129">
        <f>S50*S51</f>
        <v>4393.545322714509</v>
      </c>
      <c r="T52" s="129">
        <f t="shared" ref="T52:AD52" si="15">T50*T51</f>
        <v>368475.59463415493</v>
      </c>
      <c r="U52" s="129">
        <f t="shared" si="15"/>
        <v>78421.194986598668</v>
      </c>
      <c r="V52" s="129">
        <f t="shared" si="15"/>
        <v>241709.48097213719</v>
      </c>
      <c r="W52" s="129">
        <f t="shared" si="15"/>
        <v>33670.667722923376</v>
      </c>
      <c r="X52" s="129">
        <f t="shared" si="15"/>
        <v>109545.63522002753</v>
      </c>
      <c r="Y52" s="129">
        <f t="shared" si="15"/>
        <v>46961.641243201804</v>
      </c>
      <c r="Z52" s="129">
        <f t="shared" si="15"/>
        <v>21341.748353441868</v>
      </c>
      <c r="AA52" s="129">
        <f t="shared" si="15"/>
        <v>64828.599048613672</v>
      </c>
      <c r="AB52" s="129">
        <f t="shared" si="15"/>
        <v>1822.4949367655092</v>
      </c>
      <c r="AC52" s="129">
        <f t="shared" si="15"/>
        <v>676623.26587229373</v>
      </c>
      <c r="AD52" s="129">
        <f t="shared" si="15"/>
        <v>4863.7293985512642</v>
      </c>
    </row>
    <row r="53" spans="1:30" ht="15.75" thickBot="1" x14ac:dyDescent="0.3">
      <c r="A53" s="2"/>
      <c r="C53" s="25"/>
      <c r="D53" s="80">
        <f>D50+D51</f>
        <v>54865.128138169945</v>
      </c>
      <c r="E53" s="16">
        <f>E50+E51</f>
        <v>1445469.2841254552</v>
      </c>
      <c r="F53" s="191">
        <f>F44*F45*F46*F47*F48</f>
        <v>102.37455112500002</v>
      </c>
      <c r="G53" s="179">
        <f>(G39*H40*G41*H42*G43*H44*G45*H46*G47*H48)/10+(H39*G40*H41*G42*H43*G44*H45*G48)/10</f>
        <v>1105.0134733961381</v>
      </c>
      <c r="H53" s="65"/>
      <c r="I53" s="194"/>
      <c r="J53" s="166"/>
      <c r="K53" s="166"/>
      <c r="L53" s="165">
        <f>PRODUCT(L44:L48)</f>
        <v>344.77149959999997</v>
      </c>
      <c r="M53" s="166"/>
      <c r="N53" s="169"/>
      <c r="O53" s="27"/>
      <c r="P53" s="131">
        <f>P50*P51</f>
        <v>99987.867151252969</v>
      </c>
      <c r="Q53" s="13">
        <f>Q50*Q51</f>
        <v>11011.490994070244</v>
      </c>
      <c r="R53" s="128">
        <f>R50*R51</f>
        <v>4863.7293985512624</v>
      </c>
      <c r="V53" s="127"/>
      <c r="W53" s="132"/>
      <c r="X53" s="127"/>
      <c r="Y53" s="127"/>
      <c r="Z53" s="127"/>
      <c r="AA53" s="127"/>
      <c r="AB53" s="132"/>
    </row>
    <row r="54" spans="1:30" ht="15.75" thickBot="1" x14ac:dyDescent="0.3">
      <c r="C54" s="2"/>
      <c r="D54" s="65"/>
      <c r="E54" s="65"/>
      <c r="F54" s="191">
        <f>F39*F40*F46*F47*F48</f>
        <v>39.647920000000006</v>
      </c>
      <c r="G54" s="187">
        <f>G52-G53</f>
        <v>20159.035535022536</v>
      </c>
      <c r="H54" s="65"/>
      <c r="I54" s="193">
        <f>I39*I40*I46*I47*I48</f>
        <v>3221.165509428</v>
      </c>
      <c r="J54" s="166"/>
      <c r="K54" s="166"/>
      <c r="L54" s="169"/>
      <c r="M54" s="166"/>
      <c r="N54" s="164">
        <f>N39*N40*N46*N47*N48</f>
        <v>383.03998890300005</v>
      </c>
      <c r="O54" s="25"/>
      <c r="P54" s="130"/>
      <c r="R54" s="136"/>
      <c r="S54" s="136">
        <v>1012.86</v>
      </c>
      <c r="T54" s="137">
        <v>41314.99</v>
      </c>
      <c r="U54" s="83">
        <v>91251.62</v>
      </c>
      <c r="V54" s="134">
        <v>5112.3599999999997</v>
      </c>
      <c r="W54" s="134">
        <v>6087.2</v>
      </c>
      <c r="X54" s="134">
        <v>1187.53</v>
      </c>
      <c r="Y54" s="134">
        <v>5554.43</v>
      </c>
      <c r="Z54" s="134">
        <v>1907.99</v>
      </c>
      <c r="AA54" s="134">
        <v>50086.239999999998</v>
      </c>
      <c r="AB54" s="134">
        <v>18363.830000000002</v>
      </c>
      <c r="AC54" s="134">
        <v>61558.32</v>
      </c>
      <c r="AD54" s="134">
        <v>6260</v>
      </c>
    </row>
    <row r="55" spans="1:30" ht="15.75" thickBot="1" x14ac:dyDescent="0.3">
      <c r="C55" s="2"/>
      <c r="E55" s="65"/>
      <c r="F55" s="191">
        <f>F40*F41*F42*F43*F44</f>
        <v>9.2846438400000011</v>
      </c>
      <c r="G55" s="184">
        <f>(G52-G53)/3</f>
        <v>6719.6785116741785</v>
      </c>
      <c r="H55" s="65"/>
      <c r="I55" s="194"/>
      <c r="J55" s="166"/>
      <c r="K55" s="166"/>
      <c r="L55" s="169"/>
      <c r="M55" s="164">
        <f>M40*M41*M42*M43*M44</f>
        <v>30.513405801599998</v>
      </c>
      <c r="N55" s="169"/>
      <c r="O55" s="27"/>
      <c r="P55" s="83">
        <v>3187.77</v>
      </c>
      <c r="Q55" s="83">
        <v>2793.17</v>
      </c>
      <c r="R55" s="136">
        <v>6260</v>
      </c>
      <c r="V55" s="134"/>
      <c r="W55" s="135"/>
      <c r="X55" s="66"/>
      <c r="Y55" s="66"/>
      <c r="Z55" s="66"/>
      <c r="AA55" s="66"/>
      <c r="AB55" s="66"/>
      <c r="AC55" s="135"/>
      <c r="AD55" s="66"/>
    </row>
    <row r="56" spans="1:30" ht="15.75" thickBot="1" x14ac:dyDescent="0.3">
      <c r="C56" s="2"/>
      <c r="D56" s="65"/>
      <c r="E56" s="65"/>
      <c r="F56" s="191">
        <f>F41*F42*F43*F44*F45</f>
        <v>16.755880680000001</v>
      </c>
      <c r="G56" s="184">
        <f>G53*2</f>
        <v>2210.0269467922762</v>
      </c>
      <c r="H56" s="25"/>
      <c r="I56" s="167"/>
      <c r="J56" s="166"/>
      <c r="K56" s="166"/>
      <c r="L56" s="166"/>
      <c r="M56" s="164">
        <f>M41*M42*M43*M44*M45</f>
        <v>73.723665023999999</v>
      </c>
      <c r="N56" s="169"/>
      <c r="O56" s="27"/>
      <c r="P56" s="6">
        <v>2018</v>
      </c>
      <c r="Q56" s="15">
        <v>2018</v>
      </c>
      <c r="R56" s="3">
        <v>2018</v>
      </c>
      <c r="S56" s="143">
        <v>2017</v>
      </c>
      <c r="T56" s="143">
        <v>2017</v>
      </c>
      <c r="U56" s="143">
        <v>2017</v>
      </c>
      <c r="V56" s="143">
        <v>2017</v>
      </c>
      <c r="W56" s="144">
        <v>2016</v>
      </c>
      <c r="X56" s="145">
        <v>2018</v>
      </c>
      <c r="Y56" s="145">
        <v>2018</v>
      </c>
      <c r="Z56" s="145">
        <v>2018</v>
      </c>
      <c r="AA56" s="144">
        <v>2016</v>
      </c>
      <c r="AB56" s="144">
        <v>2016</v>
      </c>
      <c r="AC56" s="143">
        <v>2017</v>
      </c>
      <c r="AD56" s="145">
        <v>2018</v>
      </c>
    </row>
    <row r="57" spans="1:30" ht="15.75" thickBot="1" x14ac:dyDescent="0.3">
      <c r="C57" s="2"/>
      <c r="D57" s="65"/>
      <c r="E57" s="65"/>
      <c r="F57" s="192">
        <f>F42*F43*F44*F45*F46</f>
        <v>56.082918276000001</v>
      </c>
      <c r="G57" s="184">
        <f>G52+G53</f>
        <v>22369.062481814814</v>
      </c>
      <c r="H57" s="196"/>
      <c r="I57" s="195">
        <f>I42*I43*I44*I45*I46</f>
        <v>1505.4635942279999</v>
      </c>
      <c r="J57" s="168"/>
      <c r="K57" s="168"/>
      <c r="L57" s="168"/>
      <c r="M57" s="168"/>
      <c r="N57" s="168"/>
      <c r="O57" s="27"/>
      <c r="P57" s="6" t="s">
        <v>913</v>
      </c>
      <c r="Q57" s="6" t="s">
        <v>207</v>
      </c>
      <c r="R57" s="133" t="s">
        <v>230</v>
      </c>
      <c r="S57" s="3" t="s">
        <v>8</v>
      </c>
      <c r="T57" s="4" t="s">
        <v>199</v>
      </c>
      <c r="U57" s="6" t="s">
        <v>205</v>
      </c>
      <c r="V57" s="15" t="s">
        <v>208</v>
      </c>
      <c r="W57" s="15" t="s">
        <v>210</v>
      </c>
      <c r="X57" s="15" t="s">
        <v>216</v>
      </c>
      <c r="Y57" s="15" t="s">
        <v>218</v>
      </c>
      <c r="Z57" s="15" t="s">
        <v>221</v>
      </c>
      <c r="AA57" s="15" t="s">
        <v>223</v>
      </c>
      <c r="AB57" s="122" t="s">
        <v>224</v>
      </c>
      <c r="AC57" s="126" t="s">
        <v>228</v>
      </c>
      <c r="AD57" s="15" t="s">
        <v>230</v>
      </c>
    </row>
    <row r="58" spans="1:30" ht="15.75" thickBot="1" x14ac:dyDescent="0.3">
      <c r="C58" s="2"/>
      <c r="D58" s="65"/>
      <c r="E58" s="65"/>
      <c r="F58" s="34">
        <f>F50*F51</f>
        <v>664.33581673018568</v>
      </c>
      <c r="G58" s="184">
        <f>G57*3</f>
        <v>67107.187445444433</v>
      </c>
      <c r="H58" s="25"/>
      <c r="I58" s="186"/>
      <c r="J58" s="186">
        <f>J52/1000</f>
        <v>1.8407374600823283</v>
      </c>
      <c r="K58" s="186">
        <f>K52/1000</f>
        <v>757.86800057404639</v>
      </c>
      <c r="L58" s="186">
        <f>L52/1000</f>
        <v>1.8957090960576</v>
      </c>
      <c r="P58" s="2"/>
    </row>
    <row r="59" spans="1:30" x14ac:dyDescent="0.25">
      <c r="D59" s="65"/>
      <c r="E59" s="65"/>
      <c r="F59" s="2"/>
      <c r="G59" s="181">
        <f>(G52-G53)/6</f>
        <v>3359.8392558370892</v>
      </c>
      <c r="J59" s="7"/>
      <c r="K59" s="7"/>
      <c r="L59" s="7"/>
      <c r="P59" s="54"/>
      <c r="Q59" s="28"/>
      <c r="R59" s="54"/>
    </row>
    <row r="60" spans="1:30" x14ac:dyDescent="0.25">
      <c r="D60" s="65"/>
      <c r="E60" s="65"/>
      <c r="F60" s="65"/>
      <c r="G60" s="184">
        <f>(G52+G53)*4</f>
        <v>89476.249927259254</v>
      </c>
      <c r="H60" s="2"/>
      <c r="P60" s="27"/>
      <c r="Q60" s="27"/>
      <c r="R60" s="27"/>
    </row>
    <row r="61" spans="1:30" ht="15.75" thickBot="1" x14ac:dyDescent="0.3">
      <c r="C61" s="2"/>
      <c r="D61" s="173"/>
      <c r="E61" s="173"/>
      <c r="F61" s="54"/>
      <c r="G61" s="182">
        <f>(G52+G53)*2</f>
        <v>44738.124963629627</v>
      </c>
      <c r="H61" s="2"/>
      <c r="I61" s="54"/>
      <c r="M61" s="2"/>
      <c r="P61" s="54"/>
    </row>
    <row r="62" spans="1:30" ht="15.75" thickBot="1" x14ac:dyDescent="0.3">
      <c r="C62" s="54"/>
      <c r="D62" s="25"/>
      <c r="F62" s="27"/>
      <c r="G62" s="187">
        <f>(G52+G53)*2+G53</f>
        <v>45843.138437025766</v>
      </c>
      <c r="I62" s="150"/>
    </row>
    <row r="63" spans="1:30" ht="15.75" thickBot="1" x14ac:dyDescent="0.3">
      <c r="C63" s="2"/>
      <c r="D63" s="65"/>
      <c r="E63" s="65"/>
      <c r="F63" s="27"/>
      <c r="G63" s="183">
        <f>(G52+G53)/2</f>
        <v>11184.531240907407</v>
      </c>
      <c r="I63" s="150"/>
      <c r="P63" s="54"/>
      <c r="Q63" s="54"/>
      <c r="R63" s="27"/>
    </row>
    <row r="64" spans="1:30" ht="15.75" thickBot="1" x14ac:dyDescent="0.3">
      <c r="C64" s="2"/>
      <c r="D64" s="65"/>
      <c r="E64" s="65"/>
      <c r="F64" s="151"/>
      <c r="G64" s="180">
        <f>G53*4</f>
        <v>4420.0538935845525</v>
      </c>
      <c r="I64" s="150"/>
      <c r="P64" s="27"/>
      <c r="Q64" s="27"/>
      <c r="R64" s="27"/>
    </row>
    <row r="65" spans="2:9" ht="15.75" thickBot="1" x14ac:dyDescent="0.3">
      <c r="D65" s="2"/>
      <c r="G65" s="187">
        <f>(G52+G53)*6-(G52+G53)/6</f>
        <v>130486.1978105864</v>
      </c>
    </row>
    <row r="66" spans="2:9" ht="15.75" thickBot="1" x14ac:dyDescent="0.3">
      <c r="B66" s="27"/>
      <c r="E66" s="2"/>
      <c r="G66" s="177">
        <f>G52/10+G53/5-G53</f>
        <v>1242.394122124957</v>
      </c>
      <c r="H66" s="2"/>
    </row>
    <row r="67" spans="2:9" x14ac:dyDescent="0.25">
      <c r="B67" s="27"/>
      <c r="G67" s="57">
        <f>(G52+G53)*18-(G52+G53)/2</f>
        <v>391458.59343175928</v>
      </c>
    </row>
    <row r="68" spans="2:9" x14ac:dyDescent="0.25">
      <c r="B68" s="27"/>
      <c r="F68" s="2"/>
    </row>
    <row r="69" spans="2:9" x14ac:dyDescent="0.25">
      <c r="B69" s="27"/>
    </row>
    <row r="70" spans="2:9" x14ac:dyDescent="0.25">
      <c r="B70" s="27"/>
      <c r="I70"/>
    </row>
    <row r="71" spans="2:9" x14ac:dyDescent="0.25">
      <c r="B71" s="27"/>
    </row>
    <row r="72" spans="2:9" x14ac:dyDescent="0.25">
      <c r="B72" s="27"/>
      <c r="I72"/>
    </row>
    <row r="73" spans="2:9" x14ac:dyDescent="0.25">
      <c r="B73" s="27"/>
      <c r="I73"/>
    </row>
    <row r="74" spans="2:9" x14ac:dyDescent="0.25">
      <c r="B74" s="27"/>
    </row>
    <row r="75" spans="2:9" x14ac:dyDescent="0.25">
      <c r="B75" s="27"/>
    </row>
    <row r="76" spans="2:9" x14ac:dyDescent="0.25">
      <c r="B76" s="27"/>
    </row>
    <row r="77" spans="2:9" x14ac:dyDescent="0.25">
      <c r="B77" s="27"/>
    </row>
    <row r="78" spans="2:9" x14ac:dyDescent="0.25">
      <c r="B78" s="27"/>
    </row>
    <row r="79" spans="2:9" x14ac:dyDescent="0.25">
      <c r="B79" s="27"/>
    </row>
    <row r="80" spans="2:9" x14ac:dyDescent="0.25">
      <c r="B80" s="27"/>
    </row>
    <row r="81" spans="2:9" x14ac:dyDescent="0.25">
      <c r="B81" s="27"/>
    </row>
    <row r="82" spans="2:9" x14ac:dyDescent="0.25">
      <c r="B82" s="27"/>
    </row>
    <row r="83" spans="2:9" x14ac:dyDescent="0.25">
      <c r="B83" s="27"/>
    </row>
    <row r="84" spans="2:9" x14ac:dyDescent="0.25">
      <c r="B84" s="27"/>
    </row>
    <row r="85" spans="2:9" x14ac:dyDescent="0.25">
      <c r="B85" s="27"/>
      <c r="I85"/>
    </row>
    <row r="86" spans="2:9" x14ac:dyDescent="0.25">
      <c r="B86" s="27"/>
      <c r="I86"/>
    </row>
    <row r="87" spans="2:9" x14ac:dyDescent="0.25">
      <c r="B87" s="27"/>
      <c r="I87"/>
    </row>
    <row r="88" spans="2:9" x14ac:dyDescent="0.25">
      <c r="B88" s="27"/>
      <c r="I88"/>
    </row>
    <row r="89" spans="2:9" x14ac:dyDescent="0.25">
      <c r="B89" s="27"/>
      <c r="D89" t="s">
        <v>22</v>
      </c>
      <c r="I89"/>
    </row>
    <row r="90" spans="2:9" x14ac:dyDescent="0.25">
      <c r="B90" s="27"/>
      <c r="I90"/>
    </row>
    <row r="91" spans="2:9" x14ac:dyDescent="0.25">
      <c r="B91" s="27"/>
      <c r="I91"/>
    </row>
    <row r="92" spans="2:9" x14ac:dyDescent="0.25">
      <c r="B92" s="27"/>
      <c r="I92"/>
    </row>
    <row r="93" spans="2:9" x14ac:dyDescent="0.25">
      <c r="B93" s="27"/>
      <c r="I93"/>
    </row>
    <row r="94" spans="2:9" x14ac:dyDescent="0.25">
      <c r="B94" s="27"/>
      <c r="I94"/>
    </row>
    <row r="95" spans="2:9" x14ac:dyDescent="0.25">
      <c r="B95" s="27"/>
      <c r="I95"/>
    </row>
    <row r="96" spans="2:9" x14ac:dyDescent="0.25">
      <c r="B96" s="27"/>
      <c r="I96"/>
    </row>
    <row r="97" spans="2:9" x14ac:dyDescent="0.25">
      <c r="B97" s="27"/>
      <c r="I97"/>
    </row>
    <row r="98" spans="2:9" x14ac:dyDescent="0.25">
      <c r="B98" s="27"/>
      <c r="I98"/>
    </row>
    <row r="99" spans="2:9" x14ac:dyDescent="0.25">
      <c r="B99" s="27"/>
      <c r="I99"/>
    </row>
    <row r="100" spans="2:9" x14ac:dyDescent="0.25">
      <c r="B100" s="27"/>
      <c r="I100"/>
    </row>
    <row r="101" spans="2:9" x14ac:dyDescent="0.25">
      <c r="B101" s="27"/>
      <c r="I101"/>
    </row>
    <row r="102" spans="2:9" x14ac:dyDescent="0.25">
      <c r="B102" s="27"/>
      <c r="I102"/>
    </row>
    <row r="103" spans="2:9" x14ac:dyDescent="0.25">
      <c r="B103" s="27"/>
      <c r="I103"/>
    </row>
    <row r="104" spans="2:9" x14ac:dyDescent="0.25">
      <c r="B104" s="27"/>
      <c r="I104"/>
    </row>
    <row r="105" spans="2:9" x14ac:dyDescent="0.25">
      <c r="B105" s="27"/>
      <c r="I105"/>
    </row>
    <row r="106" spans="2:9" x14ac:dyDescent="0.25">
      <c r="B106" s="27"/>
      <c r="I106"/>
    </row>
  </sheetData>
  <mergeCells count="2">
    <mergeCell ref="I2:N2"/>
    <mergeCell ref="I38:N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1" sqref="E11"/>
    </sheetView>
  </sheetViews>
  <sheetFormatPr defaultRowHeight="15" x14ac:dyDescent="0.25"/>
  <cols>
    <col min="1" max="1" width="12.5703125" bestFit="1" customWidth="1"/>
    <col min="2" max="2" width="28" bestFit="1" customWidth="1"/>
    <col min="3" max="3" width="17" customWidth="1"/>
    <col min="4" max="4" width="15.140625" style="1" bestFit="1" customWidth="1"/>
    <col min="5" max="5" width="10.5703125" style="1" bestFit="1" customWidth="1"/>
    <col min="6" max="6" width="12.140625" bestFit="1" customWidth="1"/>
    <col min="7" max="9" width="10.5703125" style="1" bestFit="1" customWidth="1"/>
    <col min="10" max="10" width="10.5703125" customWidth="1"/>
    <col min="11" max="11" width="10.5703125" bestFit="1" customWidth="1"/>
    <col min="12" max="12" width="11.5703125" style="1" bestFit="1" customWidth="1"/>
  </cols>
  <sheetData>
    <row r="1" spans="1:13" ht="15.75" thickBot="1" x14ac:dyDescent="0.3"/>
    <row r="2" spans="1:13" ht="15.75" thickBot="1" x14ac:dyDescent="0.3">
      <c r="A2" t="s">
        <v>233</v>
      </c>
      <c r="B2" s="3" t="s">
        <v>0</v>
      </c>
      <c r="C2" s="4" t="s">
        <v>201</v>
      </c>
      <c r="D2" s="5" t="s">
        <v>202</v>
      </c>
      <c r="E2" s="5" t="s">
        <v>23</v>
      </c>
      <c r="F2" s="33" t="s">
        <v>241</v>
      </c>
      <c r="G2" s="33" t="s">
        <v>241</v>
      </c>
      <c r="H2" s="77" t="s">
        <v>926</v>
      </c>
      <c r="I2" s="10" t="s">
        <v>927</v>
      </c>
      <c r="J2" s="210" t="s">
        <v>920</v>
      </c>
      <c r="L2" s="75" t="s">
        <v>232</v>
      </c>
    </row>
    <row r="3" spans="1:13" ht="15.75" thickBot="1" x14ac:dyDescent="0.3">
      <c r="B3" t="s">
        <v>903</v>
      </c>
      <c r="C3" s="222">
        <v>1.86</v>
      </c>
      <c r="D3" s="75">
        <v>3.61</v>
      </c>
      <c r="E3" s="75">
        <v>4.62</v>
      </c>
      <c r="F3" s="130">
        <f>IF(C3&lt;3.55,C3,D3)</f>
        <v>1.86</v>
      </c>
      <c r="G3" s="219">
        <f>SMALL(C3:E3,1)</f>
        <v>1.86</v>
      </c>
      <c r="H3" s="152">
        <f>((C3+D3+E3)/3+(C3+D3)/2+E3)/5</f>
        <v>2.1436666666666668</v>
      </c>
      <c r="I3" s="153">
        <f>((C3+D3+E3)/3+(D3+E3)/2+C3)/5</f>
        <v>1.8676666666666666</v>
      </c>
      <c r="J3" s="21"/>
      <c r="K3" t="s">
        <v>5</v>
      </c>
      <c r="L3" s="26">
        <v>1.57</v>
      </c>
      <c r="M3" s="15"/>
    </row>
    <row r="4" spans="1:13" ht="15.75" thickBot="1" x14ac:dyDescent="0.3">
      <c r="B4" t="s">
        <v>904</v>
      </c>
      <c r="C4" s="117">
        <v>2.42</v>
      </c>
      <c r="D4" s="26">
        <v>3.21</v>
      </c>
      <c r="E4" s="26">
        <v>3.3</v>
      </c>
      <c r="F4" s="21">
        <f>IF(E4&lt;D4,E4,D4)</f>
        <v>3.21</v>
      </c>
      <c r="G4" s="220">
        <f>SMALL(C4:E4,1)</f>
        <v>2.42</v>
      </c>
      <c r="H4" s="155">
        <f>((C4+D4+E4)/3+(C4+D4)/2+E4)/5</f>
        <v>1.8183333333333329</v>
      </c>
      <c r="I4" s="149">
        <f>((C4+D4+E4)/3+(D4+E4)/2+C4)/5</f>
        <v>1.7303333333333335</v>
      </c>
      <c r="J4" s="21"/>
      <c r="K4" t="s">
        <v>5</v>
      </c>
      <c r="L4" s="25">
        <v>1.88</v>
      </c>
      <c r="M4" s="39"/>
    </row>
    <row r="5" spans="1:13" x14ac:dyDescent="0.25">
      <c r="B5" t="s">
        <v>905</v>
      </c>
      <c r="C5" s="117">
        <v>2.02</v>
      </c>
      <c r="D5" s="26">
        <v>3.2</v>
      </c>
      <c r="E5" s="26">
        <v>4.49</v>
      </c>
      <c r="F5" s="21">
        <f>IF(C5&lt;3.55,C5,D5)</f>
        <v>2.02</v>
      </c>
      <c r="G5" s="220">
        <f>SMALL(C5:E5,1)</f>
        <v>2.02</v>
      </c>
      <c r="H5" s="155">
        <f>((C5+D5+E5)/3+(C5+D5)/2+E5)/5</f>
        <v>2.0673333333333335</v>
      </c>
      <c r="I5" s="149">
        <f>((C5+D5+E5)/3+(D5+E5)/2+C5)/5</f>
        <v>1.8203333333333334</v>
      </c>
      <c r="J5" s="21"/>
      <c r="K5" t="s">
        <v>11</v>
      </c>
      <c r="L5" s="25">
        <v>2.54</v>
      </c>
    </row>
    <row r="6" spans="1:13" x14ac:dyDescent="0.25">
      <c r="B6" t="s">
        <v>183</v>
      </c>
      <c r="C6" s="117">
        <v>1.24</v>
      </c>
      <c r="D6" s="26">
        <v>6.84</v>
      </c>
      <c r="E6" s="26">
        <v>12.5</v>
      </c>
      <c r="F6" s="21">
        <f>IF(C6&lt;D6,E6,D6)</f>
        <v>12.5</v>
      </c>
      <c r="G6" s="220">
        <f>SMALL(C6:E6,1)</f>
        <v>1.24</v>
      </c>
      <c r="H6" s="155">
        <f>((C6+D6+E6)/3+(C6+D6)/2+E6)/5</f>
        <v>4.68</v>
      </c>
      <c r="I6" s="149">
        <f>((C6+D6+E6)/3+(D6+E6)/2+C6)/5</f>
        <v>3.5539999999999998</v>
      </c>
      <c r="J6" s="21"/>
      <c r="K6" t="s">
        <v>11</v>
      </c>
      <c r="L6" s="25">
        <v>1.58</v>
      </c>
    </row>
    <row r="7" spans="1:13" ht="15.75" thickBot="1" x14ac:dyDescent="0.3">
      <c r="B7" t="s">
        <v>906</v>
      </c>
      <c r="C7" s="223">
        <v>4.3499999999999996</v>
      </c>
      <c r="D7" s="224">
        <v>4.0199999999999996</v>
      </c>
      <c r="E7" s="224">
        <v>1.82</v>
      </c>
      <c r="F7" s="122">
        <f>IF(C7&lt;3.55,C7,D7)</f>
        <v>4.0199999999999996</v>
      </c>
      <c r="G7" s="221">
        <f>SMALL(C7:E7,1)</f>
        <v>1.82</v>
      </c>
      <c r="H7" s="225">
        <f>((C7+D7+E7)/3+(C7+D7)/2+E7)/5</f>
        <v>1.8803333333333332</v>
      </c>
      <c r="I7" s="226">
        <f>((C7+D7+E7)/3+(D7+E7)/2+C7)/5</f>
        <v>2.1333333333333333</v>
      </c>
      <c r="J7" s="21"/>
      <c r="K7" t="s">
        <v>11</v>
      </c>
      <c r="L7" s="25">
        <v>2.85</v>
      </c>
    </row>
    <row r="8" spans="1:13" x14ac:dyDescent="0.25">
      <c r="B8" t="str">
        <f t="shared" ref="B8:G12" si="0">B3</f>
        <v>WESTHAM/ MAN CITY</v>
      </c>
      <c r="C8" s="227">
        <f t="shared" si="0"/>
        <v>1.86</v>
      </c>
      <c r="D8" s="228">
        <f t="shared" si="0"/>
        <v>3.61</v>
      </c>
      <c r="E8" s="228">
        <f t="shared" si="0"/>
        <v>4.62</v>
      </c>
      <c r="F8" s="228">
        <f t="shared" si="0"/>
        <v>1.86</v>
      </c>
      <c r="G8" s="75">
        <f t="shared" si="0"/>
        <v>1.86</v>
      </c>
      <c r="H8" s="75">
        <f>I3</f>
        <v>1.8676666666666666</v>
      </c>
      <c r="I8" s="78">
        <f>H3</f>
        <v>2.1436666666666668</v>
      </c>
      <c r="K8" t="s">
        <v>5</v>
      </c>
    </row>
    <row r="9" spans="1:13" x14ac:dyDescent="0.25">
      <c r="B9" t="str">
        <f t="shared" si="0"/>
        <v>LEICISTER/BRENTFORD</v>
      </c>
      <c r="C9" s="229">
        <f t="shared" si="0"/>
        <v>2.42</v>
      </c>
      <c r="D9" s="32">
        <f t="shared" si="0"/>
        <v>3.21</v>
      </c>
      <c r="E9" s="32">
        <f t="shared" si="0"/>
        <v>3.3</v>
      </c>
      <c r="F9" s="32">
        <f t="shared" si="0"/>
        <v>3.21</v>
      </c>
      <c r="G9" s="26">
        <f t="shared" si="0"/>
        <v>2.42</v>
      </c>
      <c r="H9" s="26">
        <f>I4</f>
        <v>1.7303333333333335</v>
      </c>
      <c r="I9" s="20">
        <f>H4</f>
        <v>1.8183333333333329</v>
      </c>
      <c r="K9" t="s">
        <v>5</v>
      </c>
    </row>
    <row r="10" spans="1:13" x14ac:dyDescent="0.25">
      <c r="B10" t="str">
        <f t="shared" si="0"/>
        <v>MAN UNITED/BRIGHTON</v>
      </c>
      <c r="C10" s="229">
        <f t="shared" si="0"/>
        <v>2.02</v>
      </c>
      <c r="D10" s="32">
        <f t="shared" si="0"/>
        <v>3.2</v>
      </c>
      <c r="E10" s="32">
        <f t="shared" si="0"/>
        <v>4.49</v>
      </c>
      <c r="F10" s="32">
        <f t="shared" si="0"/>
        <v>2.02</v>
      </c>
      <c r="G10" s="26">
        <f t="shared" si="0"/>
        <v>2.02</v>
      </c>
      <c r="H10" s="26">
        <f>I5</f>
        <v>1.8203333333333334</v>
      </c>
      <c r="I10" s="20">
        <f>H5</f>
        <v>2.0673333333333335</v>
      </c>
      <c r="K10" t="s">
        <v>11</v>
      </c>
    </row>
    <row r="11" spans="1:13" x14ac:dyDescent="0.25">
      <c r="B11" t="str">
        <f t="shared" si="0"/>
        <v>EVERTON/CHELSEA</v>
      </c>
      <c r="C11" s="229">
        <f t="shared" si="0"/>
        <v>1.24</v>
      </c>
      <c r="D11" s="32">
        <f t="shared" si="0"/>
        <v>6.84</v>
      </c>
      <c r="E11" s="32">
        <f t="shared" si="0"/>
        <v>12.5</v>
      </c>
      <c r="F11" s="32">
        <f t="shared" si="0"/>
        <v>12.5</v>
      </c>
      <c r="G11" s="26">
        <f t="shared" si="0"/>
        <v>1.24</v>
      </c>
      <c r="H11" s="26">
        <f>I6</f>
        <v>3.5539999999999998</v>
      </c>
      <c r="I11" s="20">
        <f>H6</f>
        <v>4.68</v>
      </c>
      <c r="K11" t="s">
        <v>11</v>
      </c>
    </row>
    <row r="12" spans="1:13" ht="15.75" thickBot="1" x14ac:dyDescent="0.3">
      <c r="B12" t="str">
        <f t="shared" si="0"/>
        <v>BURNE/ASTON VILLA</v>
      </c>
      <c r="C12" s="230">
        <f t="shared" si="0"/>
        <v>4.3499999999999996</v>
      </c>
      <c r="D12" s="231">
        <f t="shared" si="0"/>
        <v>4.0199999999999996</v>
      </c>
      <c r="E12" s="231">
        <f t="shared" si="0"/>
        <v>1.82</v>
      </c>
      <c r="F12" s="231">
        <f t="shared" si="0"/>
        <v>4.0199999999999996</v>
      </c>
      <c r="G12" s="224">
        <f t="shared" si="0"/>
        <v>1.82</v>
      </c>
      <c r="H12" s="224">
        <f>I7</f>
        <v>2.1333333333333333</v>
      </c>
      <c r="I12" s="232">
        <f>H7</f>
        <v>1.8803333333333332</v>
      </c>
      <c r="K12" t="s">
        <v>11</v>
      </c>
    </row>
    <row r="13" spans="1:13" x14ac:dyDescent="0.25">
      <c r="C13" s="237">
        <f>PRODUCT(C3:C12)^0.5</f>
        <v>49.044535055999994</v>
      </c>
      <c r="D13" s="237">
        <f t="shared" ref="D13:I13" si="1">PRODUCT(D3:D12)^0.5</f>
        <v>1019.6341378559998</v>
      </c>
      <c r="E13" s="237">
        <f t="shared" si="1"/>
        <v>1557.3407850000001</v>
      </c>
      <c r="F13" s="237">
        <f t="shared" si="1"/>
        <v>606.04575299999999</v>
      </c>
      <c r="G13" s="237">
        <f t="shared" si="1"/>
        <v>20.5197824832</v>
      </c>
      <c r="H13" s="237">
        <f t="shared" si="1"/>
        <v>56.239193415923609</v>
      </c>
      <c r="I13" s="237">
        <f t="shared" si="1"/>
        <v>56.239193415923602</v>
      </c>
    </row>
    <row r="14" spans="1:13" x14ac:dyDescent="0.25">
      <c r="C14" s="2">
        <f>(C13*D13*E13/(F13*G13))^0.5/3</f>
        <v>26.378432588554919</v>
      </c>
      <c r="F14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7"/>
  <sheetViews>
    <sheetView workbookViewId="0">
      <selection sqref="A1:XFD1048576"/>
    </sheetView>
  </sheetViews>
  <sheetFormatPr defaultRowHeight="15" x14ac:dyDescent="0.25"/>
  <cols>
    <col min="2" max="2" width="5.85546875" customWidth="1"/>
    <col min="4" max="4" width="6.42578125" style="73" customWidth="1"/>
    <col min="5" max="5" width="6.7109375" style="31" customWidth="1"/>
    <col min="6" max="6" width="6" style="74" bestFit="1" customWidth="1"/>
    <col min="7" max="7" width="9.140625" style="58"/>
    <col min="8" max="9" width="6" style="23" customWidth="1"/>
    <col min="10" max="11" width="6.5703125" customWidth="1"/>
    <col min="12" max="12" width="15.42578125" style="1" customWidth="1"/>
    <col min="14" max="15" width="12" bestFit="1" customWidth="1"/>
    <col min="23" max="23" width="9.140625" style="69"/>
    <col min="24" max="24" width="11.5703125" bestFit="1" customWidth="1"/>
    <col min="25" max="25" width="12" bestFit="1" customWidth="1"/>
  </cols>
  <sheetData>
    <row r="1" spans="1:23" x14ac:dyDescent="0.25">
      <c r="A1">
        <v>1</v>
      </c>
      <c r="B1" s="7" t="s">
        <v>201</v>
      </c>
      <c r="D1" s="67">
        <v>1.57</v>
      </c>
      <c r="E1" s="67">
        <v>3.99</v>
      </c>
      <c r="F1" s="67">
        <v>7.33</v>
      </c>
      <c r="G1" s="67">
        <v>1.57</v>
      </c>
      <c r="H1" s="27"/>
      <c r="I1" s="27"/>
      <c r="J1" s="68">
        <v>8.4027777777777771E-2</v>
      </c>
      <c r="K1" s="68" t="s">
        <v>5</v>
      </c>
      <c r="M1">
        <v>14</v>
      </c>
      <c r="N1">
        <v>7</v>
      </c>
      <c r="O1">
        <v>17</v>
      </c>
      <c r="P1" s="23"/>
      <c r="W1"/>
    </row>
    <row r="2" spans="1:23" x14ac:dyDescent="0.25">
      <c r="A2">
        <v>1</v>
      </c>
      <c r="B2" s="7" t="s">
        <v>23</v>
      </c>
      <c r="D2" s="67">
        <v>4.6500000000000004</v>
      </c>
      <c r="E2" s="67">
        <v>3.53</v>
      </c>
      <c r="F2" s="67">
        <v>1.88</v>
      </c>
      <c r="G2" s="67">
        <v>1.88</v>
      </c>
      <c r="H2" s="27"/>
      <c r="I2" s="27"/>
      <c r="J2" s="68">
        <v>4.3055555555555562E-2</v>
      </c>
      <c r="K2" s="68" t="s">
        <v>5</v>
      </c>
      <c r="M2">
        <v>14</v>
      </c>
      <c r="N2">
        <v>6</v>
      </c>
      <c r="O2">
        <v>18</v>
      </c>
      <c r="P2" s="23"/>
      <c r="W2"/>
    </row>
    <row r="3" spans="1:23" x14ac:dyDescent="0.25">
      <c r="A3">
        <v>1</v>
      </c>
      <c r="B3" s="7" t="s">
        <v>201</v>
      </c>
      <c r="D3" s="67">
        <v>2.54</v>
      </c>
      <c r="E3" s="67">
        <v>3.09</v>
      </c>
      <c r="F3" s="67">
        <v>3.22</v>
      </c>
      <c r="G3" s="67">
        <v>2.54</v>
      </c>
      <c r="H3" s="27"/>
      <c r="I3" s="27"/>
      <c r="J3" s="68">
        <v>8.3333333333333329E-2</v>
      </c>
      <c r="K3" s="68" t="s">
        <v>11</v>
      </c>
      <c r="M3">
        <v>22</v>
      </c>
      <c r="N3">
        <v>4</v>
      </c>
      <c r="O3">
        <v>12</v>
      </c>
      <c r="P3" s="23"/>
      <c r="W3"/>
    </row>
    <row r="4" spans="1:23" x14ac:dyDescent="0.25">
      <c r="A4">
        <v>1</v>
      </c>
      <c r="B4" s="23" t="s">
        <v>23</v>
      </c>
      <c r="D4" s="67">
        <v>6.93</v>
      </c>
      <c r="E4" s="67">
        <v>3.93</v>
      </c>
      <c r="F4" s="67">
        <v>1.58</v>
      </c>
      <c r="G4" s="67">
        <v>1.58</v>
      </c>
      <c r="H4" s="27"/>
      <c r="I4" s="27"/>
      <c r="J4" s="68">
        <v>2.0833333333333333E-3</v>
      </c>
      <c r="K4" s="68" t="s">
        <v>11</v>
      </c>
      <c r="M4">
        <v>21</v>
      </c>
      <c r="N4">
        <v>5</v>
      </c>
      <c r="O4">
        <v>12</v>
      </c>
      <c r="P4" s="23"/>
      <c r="W4"/>
    </row>
    <row r="5" spans="1:23" x14ac:dyDescent="0.25">
      <c r="A5">
        <v>1</v>
      </c>
      <c r="B5" s="23" t="s">
        <v>23</v>
      </c>
      <c r="D5" s="67">
        <v>2.6</v>
      </c>
      <c r="E5" s="67">
        <v>3.38</v>
      </c>
      <c r="F5" s="67">
        <v>2.85</v>
      </c>
      <c r="G5" s="67">
        <v>2.85</v>
      </c>
      <c r="H5" s="27"/>
      <c r="I5" s="27"/>
      <c r="J5" s="68">
        <v>1.3888888888888889E-3</v>
      </c>
      <c r="K5" s="68" t="s">
        <v>11</v>
      </c>
      <c r="M5">
        <v>22</v>
      </c>
      <c r="N5">
        <v>4</v>
      </c>
      <c r="O5">
        <v>12</v>
      </c>
      <c r="P5" s="23"/>
      <c r="W5"/>
    </row>
    <row r="6" spans="1:23" x14ac:dyDescent="0.25">
      <c r="A6">
        <v>1</v>
      </c>
      <c r="B6" s="23" t="s">
        <v>201</v>
      </c>
      <c r="D6" s="67">
        <v>1.86</v>
      </c>
      <c r="E6" s="67">
        <v>3.61</v>
      </c>
      <c r="F6" s="67">
        <v>4.62</v>
      </c>
      <c r="G6" s="67">
        <v>1.86</v>
      </c>
      <c r="H6" s="27"/>
      <c r="I6" s="27"/>
      <c r="J6" s="68">
        <v>8.3333333333333329E-2</v>
      </c>
      <c r="K6" s="68" t="s">
        <v>11</v>
      </c>
      <c r="M6">
        <v>16</v>
      </c>
      <c r="N6">
        <v>13</v>
      </c>
      <c r="O6">
        <v>9</v>
      </c>
      <c r="P6" s="23"/>
      <c r="W6"/>
    </row>
    <row r="7" spans="1:23" x14ac:dyDescent="0.25">
      <c r="A7">
        <v>1</v>
      </c>
      <c r="B7" s="23" t="s">
        <v>202</v>
      </c>
      <c r="D7" s="67">
        <v>2.42</v>
      </c>
      <c r="E7" s="67">
        <v>3.21</v>
      </c>
      <c r="F7" s="67">
        <v>3.3</v>
      </c>
      <c r="G7" s="67">
        <v>3.21</v>
      </c>
      <c r="H7" s="27"/>
      <c r="I7" s="27"/>
      <c r="J7" s="68">
        <v>8.4722222222222213E-2</v>
      </c>
      <c r="K7" s="68" t="s">
        <v>5</v>
      </c>
      <c r="M7">
        <v>19</v>
      </c>
      <c r="N7">
        <v>11</v>
      </c>
      <c r="O7">
        <v>8</v>
      </c>
      <c r="P7" s="23"/>
      <c r="W7"/>
    </row>
    <row r="8" spans="1:23" x14ac:dyDescent="0.25">
      <c r="A8">
        <v>1</v>
      </c>
      <c r="B8" s="23" t="s">
        <v>202</v>
      </c>
      <c r="D8" s="67">
        <v>2.02</v>
      </c>
      <c r="E8" s="67">
        <v>3.2</v>
      </c>
      <c r="F8" s="67">
        <v>4.49</v>
      </c>
      <c r="G8" s="67">
        <v>3.2</v>
      </c>
      <c r="H8" s="27"/>
      <c r="I8" s="27"/>
      <c r="J8" s="68">
        <v>0</v>
      </c>
      <c r="K8" s="68" t="s">
        <v>11</v>
      </c>
      <c r="M8">
        <v>15</v>
      </c>
      <c r="N8">
        <v>8</v>
      </c>
      <c r="O8">
        <v>15</v>
      </c>
      <c r="P8" s="23"/>
      <c r="W8"/>
    </row>
    <row r="9" spans="1:23" x14ac:dyDescent="0.25">
      <c r="A9">
        <v>1</v>
      </c>
      <c r="B9" s="23" t="s">
        <v>201</v>
      </c>
      <c r="D9" s="67">
        <v>1.24</v>
      </c>
      <c r="E9" s="67">
        <v>6.84</v>
      </c>
      <c r="F9" s="67">
        <v>12.5</v>
      </c>
      <c r="G9" s="67">
        <v>1.24</v>
      </c>
      <c r="H9" s="27"/>
      <c r="I9" s="27"/>
      <c r="J9" s="68">
        <v>0.16666666666666666</v>
      </c>
      <c r="K9" s="68" t="s">
        <v>11</v>
      </c>
      <c r="M9">
        <v>21</v>
      </c>
      <c r="N9">
        <v>4</v>
      </c>
      <c r="O9">
        <v>13</v>
      </c>
      <c r="P9" s="23"/>
      <c r="W9"/>
    </row>
    <row r="10" spans="1:23" x14ac:dyDescent="0.25">
      <c r="A10">
        <v>1</v>
      </c>
      <c r="B10" s="23" t="s">
        <v>23</v>
      </c>
      <c r="D10" s="67">
        <v>4.3499999999999996</v>
      </c>
      <c r="E10" s="67">
        <v>4.0199999999999996</v>
      </c>
      <c r="F10" s="67">
        <v>1.82</v>
      </c>
      <c r="G10" s="67">
        <v>1.82</v>
      </c>
      <c r="H10" s="27"/>
      <c r="I10" s="27"/>
      <c r="J10" s="68">
        <v>1.3888888888888889E-3</v>
      </c>
      <c r="K10" s="68" t="s">
        <v>11</v>
      </c>
      <c r="L10" s="1">
        <f>G10*G9*G8*G7*G6*G5*G4*G3*G2*G1</f>
        <v>1455.6407110700382</v>
      </c>
      <c r="M10">
        <v>14</v>
      </c>
      <c r="N10">
        <v>9</v>
      </c>
      <c r="O10">
        <v>15</v>
      </c>
      <c r="P10" s="23">
        <v>9</v>
      </c>
      <c r="W10"/>
    </row>
    <row r="11" spans="1:23" x14ac:dyDescent="0.25">
      <c r="A11">
        <v>2</v>
      </c>
      <c r="B11" s="23" t="s">
        <v>202</v>
      </c>
      <c r="D11" s="67">
        <v>3.29</v>
      </c>
      <c r="E11" s="67">
        <v>3.13</v>
      </c>
      <c r="F11" s="67">
        <v>2.44</v>
      </c>
      <c r="G11" s="67">
        <v>3.13</v>
      </c>
      <c r="H11" s="27"/>
      <c r="I11" s="27"/>
      <c r="J11" s="68">
        <v>0</v>
      </c>
      <c r="K11" s="68"/>
      <c r="M11">
        <v>14</v>
      </c>
      <c r="N11">
        <v>7</v>
      </c>
      <c r="O11">
        <v>17</v>
      </c>
      <c r="W11"/>
    </row>
    <row r="12" spans="1:23" x14ac:dyDescent="0.25">
      <c r="A12">
        <v>2</v>
      </c>
      <c r="B12" s="23" t="s">
        <v>23</v>
      </c>
      <c r="D12" s="67">
        <v>2.09</v>
      </c>
      <c r="E12" s="67">
        <v>3.56</v>
      </c>
      <c r="F12" s="67">
        <v>3.68</v>
      </c>
      <c r="G12" s="67">
        <v>3.68</v>
      </c>
      <c r="H12" s="27"/>
      <c r="I12" s="27"/>
      <c r="J12" s="68">
        <v>4.3055555555555562E-2</v>
      </c>
      <c r="K12" s="68"/>
      <c r="M12">
        <v>14</v>
      </c>
      <c r="N12">
        <v>6</v>
      </c>
      <c r="O12">
        <v>18</v>
      </c>
      <c r="W12"/>
    </row>
    <row r="13" spans="1:23" x14ac:dyDescent="0.25">
      <c r="A13">
        <v>2</v>
      </c>
      <c r="B13" s="23" t="s">
        <v>201</v>
      </c>
      <c r="D13" s="67">
        <v>1.27</v>
      </c>
      <c r="E13" s="67">
        <v>6.21</v>
      </c>
      <c r="F13" s="67">
        <v>11.99</v>
      </c>
      <c r="G13" s="67">
        <v>1.27</v>
      </c>
      <c r="H13" s="27"/>
      <c r="I13" s="27"/>
      <c r="J13" s="68">
        <v>0.12569444444444444</v>
      </c>
      <c r="K13" s="68"/>
      <c r="M13">
        <v>22</v>
      </c>
      <c r="N13">
        <v>4</v>
      </c>
      <c r="O13">
        <v>12</v>
      </c>
      <c r="W13"/>
    </row>
    <row r="14" spans="1:23" x14ac:dyDescent="0.25">
      <c r="A14">
        <v>2</v>
      </c>
      <c r="B14" s="23" t="s">
        <v>201</v>
      </c>
      <c r="D14" s="67">
        <v>2.15</v>
      </c>
      <c r="E14" s="67">
        <v>3.38</v>
      </c>
      <c r="F14" s="67">
        <v>3.71</v>
      </c>
      <c r="G14" s="67">
        <v>2.15</v>
      </c>
      <c r="H14" s="27"/>
      <c r="I14" s="27"/>
      <c r="J14" s="68">
        <v>8.3333333333333329E-2</v>
      </c>
      <c r="K14" s="68"/>
      <c r="M14">
        <v>21</v>
      </c>
      <c r="N14">
        <v>5</v>
      </c>
      <c r="O14">
        <v>12</v>
      </c>
      <c r="W14"/>
    </row>
    <row r="15" spans="1:23" x14ac:dyDescent="0.25">
      <c r="A15">
        <v>2</v>
      </c>
      <c r="B15" s="23" t="s">
        <v>201</v>
      </c>
      <c r="D15" s="67">
        <v>1.83</v>
      </c>
      <c r="E15" s="67">
        <v>3.55</v>
      </c>
      <c r="F15" s="67">
        <v>4.8899999999999997</v>
      </c>
      <c r="G15" s="67">
        <v>1.83</v>
      </c>
      <c r="H15" s="27"/>
      <c r="I15" s="27"/>
      <c r="J15" s="68">
        <v>8.4027777777777771E-2</v>
      </c>
      <c r="K15" s="68"/>
      <c r="M15">
        <v>22</v>
      </c>
      <c r="N15">
        <v>4</v>
      </c>
      <c r="O15">
        <v>12</v>
      </c>
      <c r="W15"/>
    </row>
    <row r="16" spans="1:23" x14ac:dyDescent="0.25">
      <c r="A16">
        <v>2</v>
      </c>
      <c r="B16" s="23" t="s">
        <v>201</v>
      </c>
      <c r="D16" s="67">
        <v>1.84</v>
      </c>
      <c r="E16" s="67">
        <v>3.78</v>
      </c>
      <c r="F16" s="67">
        <v>4.4400000000000004</v>
      </c>
      <c r="G16" s="67">
        <v>1.84</v>
      </c>
      <c r="H16" s="27"/>
      <c r="I16" s="27"/>
      <c r="J16" s="68">
        <v>0.12638888888888888</v>
      </c>
      <c r="K16" s="68"/>
      <c r="M16">
        <v>16</v>
      </c>
      <c r="N16">
        <v>13</v>
      </c>
      <c r="O16">
        <v>9</v>
      </c>
      <c r="W16"/>
    </row>
    <row r="17" spans="1:23" x14ac:dyDescent="0.25">
      <c r="A17">
        <v>2</v>
      </c>
      <c r="B17" s="23" t="s">
        <v>201</v>
      </c>
      <c r="D17" s="67">
        <v>1.08</v>
      </c>
      <c r="E17" s="67">
        <v>13.02</v>
      </c>
      <c r="F17" s="67">
        <v>35.880000000000003</v>
      </c>
      <c r="G17" s="67">
        <v>1.08</v>
      </c>
      <c r="H17" s="27"/>
      <c r="I17" s="27"/>
      <c r="J17" s="68">
        <v>0.25069444444444444</v>
      </c>
      <c r="K17" s="68"/>
      <c r="M17">
        <v>19</v>
      </c>
      <c r="N17">
        <v>11</v>
      </c>
      <c r="O17">
        <v>8</v>
      </c>
      <c r="W17"/>
    </row>
    <row r="18" spans="1:23" x14ac:dyDescent="0.25">
      <c r="A18">
        <v>2</v>
      </c>
      <c r="B18" s="23" t="s">
        <v>23</v>
      </c>
      <c r="D18" s="67">
        <v>2.4300000000000002</v>
      </c>
      <c r="E18" s="67">
        <v>3.08</v>
      </c>
      <c r="F18" s="67">
        <v>3.38</v>
      </c>
      <c r="G18" s="67">
        <v>3.38</v>
      </c>
      <c r="H18" s="27"/>
      <c r="I18" s="27"/>
      <c r="J18" s="68">
        <v>4.3750000000000004E-2</v>
      </c>
      <c r="K18" s="68"/>
      <c r="M18">
        <v>15</v>
      </c>
      <c r="N18">
        <v>8</v>
      </c>
      <c r="O18">
        <v>15</v>
      </c>
      <c r="W18"/>
    </row>
    <row r="19" spans="1:23" x14ac:dyDescent="0.25">
      <c r="A19">
        <v>2</v>
      </c>
      <c r="B19" s="23" t="s">
        <v>201</v>
      </c>
      <c r="D19" s="67">
        <v>5.89</v>
      </c>
      <c r="E19" s="67">
        <v>3.6</v>
      </c>
      <c r="F19" s="67">
        <v>1.71</v>
      </c>
      <c r="G19" s="67">
        <v>5.89</v>
      </c>
      <c r="H19" s="27"/>
      <c r="I19" s="27"/>
      <c r="J19" s="68">
        <v>0.12638888888888888</v>
      </c>
      <c r="K19" s="68"/>
      <c r="M19">
        <v>21</v>
      </c>
      <c r="N19">
        <v>4</v>
      </c>
      <c r="O19">
        <v>13</v>
      </c>
      <c r="W19"/>
    </row>
    <row r="20" spans="1:23" x14ac:dyDescent="0.25">
      <c r="A20">
        <v>2</v>
      </c>
      <c r="B20" s="23" t="s">
        <v>23</v>
      </c>
      <c r="D20" s="67">
        <v>7.89</v>
      </c>
      <c r="E20" s="67">
        <v>5.19</v>
      </c>
      <c r="F20" s="67">
        <v>1.4</v>
      </c>
      <c r="G20" s="67">
        <v>1.4</v>
      </c>
      <c r="H20" s="27"/>
      <c r="I20" s="27"/>
      <c r="J20" s="68">
        <v>1.3888888888888889E-3</v>
      </c>
      <c r="K20" s="68"/>
      <c r="L20" s="1">
        <f>G20*G19*G18*G17*G16*G15*G14*G13*G12*G11</f>
        <v>3187.7704175063027</v>
      </c>
      <c r="M20">
        <v>14</v>
      </c>
      <c r="N20">
        <v>9</v>
      </c>
      <c r="O20">
        <v>15</v>
      </c>
      <c r="P20">
        <v>21.12</v>
      </c>
      <c r="W20"/>
    </row>
    <row r="21" spans="1:23" x14ac:dyDescent="0.25">
      <c r="A21">
        <v>3</v>
      </c>
      <c r="B21" s="23" t="s">
        <v>202</v>
      </c>
      <c r="D21" s="67">
        <v>11.24</v>
      </c>
      <c r="E21" s="67">
        <v>5.74</v>
      </c>
      <c r="F21" s="67">
        <v>1.3</v>
      </c>
      <c r="G21" s="67">
        <v>5.74</v>
      </c>
      <c r="H21" s="27"/>
      <c r="I21" s="27"/>
      <c r="J21" s="68">
        <v>4.2361111111111106E-2</v>
      </c>
      <c r="K21" s="68"/>
      <c r="M21">
        <v>14</v>
      </c>
      <c r="N21">
        <v>7</v>
      </c>
      <c r="O21">
        <v>17</v>
      </c>
      <c r="W21"/>
    </row>
    <row r="22" spans="1:23" x14ac:dyDescent="0.25">
      <c r="A22">
        <v>3</v>
      </c>
      <c r="B22" s="23" t="s">
        <v>23</v>
      </c>
      <c r="D22" s="67">
        <v>2.34</v>
      </c>
      <c r="E22" s="67">
        <v>3.28</v>
      </c>
      <c r="F22" s="67">
        <v>3.35</v>
      </c>
      <c r="G22" s="67">
        <v>3.35</v>
      </c>
      <c r="H22" s="27"/>
      <c r="I22" s="27"/>
      <c r="J22" s="68">
        <v>4.3055555555555562E-2</v>
      </c>
      <c r="K22" s="68"/>
      <c r="M22">
        <v>14</v>
      </c>
      <c r="N22">
        <v>6</v>
      </c>
      <c r="O22">
        <v>18</v>
      </c>
      <c r="W22"/>
    </row>
    <row r="23" spans="1:23" x14ac:dyDescent="0.25">
      <c r="A23">
        <v>3</v>
      </c>
      <c r="B23" s="23" t="s">
        <v>202</v>
      </c>
      <c r="D23" s="67">
        <v>2.42</v>
      </c>
      <c r="E23" s="67">
        <v>2.99</v>
      </c>
      <c r="F23" s="67">
        <v>3.5</v>
      </c>
      <c r="G23" s="67">
        <v>2.99</v>
      </c>
      <c r="H23" s="27"/>
      <c r="I23" s="27"/>
      <c r="J23" s="68">
        <v>0</v>
      </c>
      <c r="K23" s="68"/>
      <c r="M23">
        <v>22</v>
      </c>
      <c r="N23">
        <v>4</v>
      </c>
      <c r="O23">
        <v>12</v>
      </c>
      <c r="W23"/>
    </row>
    <row r="24" spans="1:23" x14ac:dyDescent="0.25">
      <c r="A24">
        <v>3</v>
      </c>
      <c r="B24" s="23" t="s">
        <v>202</v>
      </c>
      <c r="D24" s="67">
        <v>2.65</v>
      </c>
      <c r="E24" s="67">
        <v>3.47</v>
      </c>
      <c r="F24" s="67">
        <v>2.72</v>
      </c>
      <c r="G24" s="67">
        <v>3.47</v>
      </c>
      <c r="H24" s="27"/>
      <c r="I24" s="27"/>
      <c r="J24" s="68">
        <v>8.4722222222222213E-2</v>
      </c>
      <c r="K24" s="68"/>
      <c r="M24">
        <v>21</v>
      </c>
      <c r="N24">
        <v>5</v>
      </c>
      <c r="O24">
        <v>12</v>
      </c>
      <c r="W24"/>
    </row>
    <row r="25" spans="1:23" x14ac:dyDescent="0.25">
      <c r="A25">
        <v>3</v>
      </c>
      <c r="B25" s="23" t="s">
        <v>201</v>
      </c>
      <c r="D25" s="67">
        <v>1.37</v>
      </c>
      <c r="E25" s="67">
        <v>5.45</v>
      </c>
      <c r="F25" s="67">
        <v>8.2799999999999994</v>
      </c>
      <c r="G25" s="67">
        <v>1.37</v>
      </c>
      <c r="H25" s="27"/>
      <c r="I25" s="27"/>
      <c r="J25" s="68">
        <v>0.12569444444444444</v>
      </c>
      <c r="K25" s="68"/>
      <c r="M25">
        <v>22</v>
      </c>
      <c r="N25">
        <v>4</v>
      </c>
      <c r="O25">
        <v>12</v>
      </c>
      <c r="W25"/>
    </row>
    <row r="26" spans="1:23" x14ac:dyDescent="0.25">
      <c r="A26">
        <v>3</v>
      </c>
      <c r="B26" s="23" t="s">
        <v>201</v>
      </c>
      <c r="D26" s="67">
        <v>1.1499999999999999</v>
      </c>
      <c r="E26" s="67">
        <v>8.84</v>
      </c>
      <c r="F26" s="67">
        <v>20.96</v>
      </c>
      <c r="G26" s="67">
        <v>1.1499999999999999</v>
      </c>
      <c r="H26" s="27"/>
      <c r="I26" s="27"/>
      <c r="J26" s="68">
        <v>4.1666666666666664E-2</v>
      </c>
      <c r="K26" s="68"/>
      <c r="M26">
        <v>16</v>
      </c>
      <c r="N26">
        <v>13</v>
      </c>
      <c r="O26">
        <v>9</v>
      </c>
      <c r="W26"/>
    </row>
    <row r="27" spans="1:23" x14ac:dyDescent="0.25">
      <c r="A27">
        <v>3</v>
      </c>
      <c r="B27" s="23" t="s">
        <v>201</v>
      </c>
      <c r="D27" s="67">
        <v>2.34</v>
      </c>
      <c r="E27" s="67">
        <v>3.31</v>
      </c>
      <c r="F27" s="67">
        <v>3.31</v>
      </c>
      <c r="G27" s="67">
        <v>2.34</v>
      </c>
      <c r="H27" s="27"/>
      <c r="I27" s="27"/>
      <c r="J27" s="68">
        <v>8.4027777777777771E-2</v>
      </c>
      <c r="K27" s="68"/>
      <c r="M27">
        <v>19</v>
      </c>
      <c r="N27">
        <v>11</v>
      </c>
      <c r="O27">
        <v>8</v>
      </c>
      <c r="W27"/>
    </row>
    <row r="28" spans="1:23" x14ac:dyDescent="0.25">
      <c r="A28">
        <v>3</v>
      </c>
      <c r="B28" s="23" t="s">
        <v>23</v>
      </c>
      <c r="D28" s="67">
        <v>6.45</v>
      </c>
      <c r="E28" s="67">
        <v>4.1100000000000003</v>
      </c>
      <c r="F28" s="67">
        <v>1.58</v>
      </c>
      <c r="G28" s="67">
        <v>1.58</v>
      </c>
      <c r="H28" s="27"/>
      <c r="I28" s="27"/>
      <c r="J28" s="68">
        <v>4.3055555555555562E-2</v>
      </c>
      <c r="K28" s="68"/>
      <c r="M28">
        <v>15</v>
      </c>
      <c r="N28">
        <v>8</v>
      </c>
      <c r="O28">
        <v>15</v>
      </c>
      <c r="W28"/>
    </row>
    <row r="29" spans="1:23" x14ac:dyDescent="0.25">
      <c r="A29">
        <v>3</v>
      </c>
      <c r="B29" s="23" t="s">
        <v>201</v>
      </c>
      <c r="D29" s="67">
        <v>2.2200000000000002</v>
      </c>
      <c r="E29" s="67">
        <v>3.23</v>
      </c>
      <c r="F29" s="67">
        <v>3.66</v>
      </c>
      <c r="G29" s="67">
        <v>2.2200000000000002</v>
      </c>
      <c r="H29" s="27"/>
      <c r="I29" s="27"/>
      <c r="J29" s="68">
        <v>0.16805555555555554</v>
      </c>
      <c r="K29" s="68"/>
      <c r="M29">
        <v>21</v>
      </c>
      <c r="N29">
        <v>4</v>
      </c>
      <c r="O29">
        <v>13</v>
      </c>
      <c r="W29"/>
    </row>
    <row r="30" spans="1:23" x14ac:dyDescent="0.25">
      <c r="A30">
        <v>3</v>
      </c>
      <c r="B30" s="23" t="s">
        <v>23</v>
      </c>
      <c r="D30" s="67">
        <v>2.61</v>
      </c>
      <c r="E30" s="67">
        <v>3.29</v>
      </c>
      <c r="F30" s="67">
        <v>2.92</v>
      </c>
      <c r="G30" s="67">
        <v>2.92</v>
      </c>
      <c r="H30" s="27"/>
      <c r="I30" s="27"/>
      <c r="J30" s="68">
        <v>2.0833333333333333E-3</v>
      </c>
      <c r="K30" s="68"/>
      <c r="L30" s="1">
        <f>G30*G29*G28*G27*G26*G25*G24*G23*G22*G21</f>
        <v>7533.2874684724875</v>
      </c>
      <c r="M30">
        <v>14</v>
      </c>
      <c r="N30">
        <v>9</v>
      </c>
      <c r="O30">
        <v>15</v>
      </c>
      <c r="W30"/>
    </row>
    <row r="31" spans="1:23" x14ac:dyDescent="0.25">
      <c r="A31">
        <v>4</v>
      </c>
      <c r="B31" s="23" t="s">
        <v>23</v>
      </c>
      <c r="D31" s="67">
        <v>7.8</v>
      </c>
      <c r="E31" s="67">
        <v>4.82</v>
      </c>
      <c r="F31" s="67">
        <v>1.44</v>
      </c>
      <c r="G31" s="67">
        <v>1.44</v>
      </c>
      <c r="H31" s="27"/>
      <c r="I31" s="27"/>
      <c r="J31" s="68">
        <v>4.3055555555555562E-2</v>
      </c>
      <c r="K31" s="68"/>
      <c r="M31">
        <v>14</v>
      </c>
      <c r="N31">
        <v>7</v>
      </c>
      <c r="O31">
        <v>17</v>
      </c>
      <c r="W31"/>
    </row>
    <row r="32" spans="1:23" x14ac:dyDescent="0.25">
      <c r="A32">
        <v>4</v>
      </c>
      <c r="B32" s="23" t="s">
        <v>23</v>
      </c>
      <c r="D32" s="67">
        <v>2.59</v>
      </c>
      <c r="E32" s="67">
        <v>3.29</v>
      </c>
      <c r="F32" s="67">
        <v>2.94</v>
      </c>
      <c r="G32" s="67">
        <v>2.94</v>
      </c>
      <c r="H32" s="27"/>
      <c r="I32" s="27"/>
      <c r="J32" s="68">
        <v>6.9444444444444447E-4</v>
      </c>
      <c r="K32" s="68"/>
      <c r="M32">
        <v>14</v>
      </c>
      <c r="N32">
        <v>6</v>
      </c>
      <c r="O32">
        <v>18</v>
      </c>
      <c r="W32"/>
    </row>
    <row r="33" spans="1:23" x14ac:dyDescent="0.25">
      <c r="A33">
        <v>4</v>
      </c>
      <c r="B33" s="23" t="s">
        <v>202</v>
      </c>
      <c r="D33" s="67">
        <v>1.58</v>
      </c>
      <c r="E33" s="67">
        <v>3.84</v>
      </c>
      <c r="F33" s="67">
        <v>7.16</v>
      </c>
      <c r="G33" s="67">
        <v>3.84</v>
      </c>
      <c r="H33" s="27"/>
      <c r="I33" s="27"/>
      <c r="J33" s="68">
        <v>4.2361111111111106E-2</v>
      </c>
      <c r="K33" s="68"/>
      <c r="M33">
        <v>22</v>
      </c>
      <c r="N33">
        <v>4</v>
      </c>
      <c r="O33">
        <v>12</v>
      </c>
      <c r="W33"/>
    </row>
    <row r="34" spans="1:23" x14ac:dyDescent="0.25">
      <c r="A34">
        <v>4</v>
      </c>
      <c r="B34" s="23" t="s">
        <v>23</v>
      </c>
      <c r="D34" s="67">
        <v>2.56</v>
      </c>
      <c r="E34" s="67">
        <v>3.22</v>
      </c>
      <c r="F34" s="67">
        <v>3.05</v>
      </c>
      <c r="G34" s="67">
        <v>3.05</v>
      </c>
      <c r="H34" s="27"/>
      <c r="I34" s="27"/>
      <c r="J34" s="68">
        <v>1.3888888888888889E-3</v>
      </c>
      <c r="K34" s="68"/>
      <c r="M34">
        <v>21</v>
      </c>
      <c r="N34">
        <v>5</v>
      </c>
      <c r="O34">
        <v>12</v>
      </c>
      <c r="W34"/>
    </row>
    <row r="35" spans="1:23" x14ac:dyDescent="0.25">
      <c r="A35">
        <v>4</v>
      </c>
      <c r="B35" s="23" t="s">
        <v>201</v>
      </c>
      <c r="D35" s="67">
        <v>1.31</v>
      </c>
      <c r="E35" s="67">
        <v>5.88</v>
      </c>
      <c r="F35" s="67">
        <v>10.08</v>
      </c>
      <c r="G35" s="67">
        <v>1.31</v>
      </c>
      <c r="H35" s="27"/>
      <c r="I35" s="27"/>
      <c r="J35" s="68">
        <v>8.3333333333333329E-2</v>
      </c>
      <c r="K35" s="68"/>
      <c r="M35">
        <v>22</v>
      </c>
      <c r="N35">
        <v>4</v>
      </c>
      <c r="O35">
        <v>12</v>
      </c>
      <c r="W35"/>
    </row>
    <row r="36" spans="1:23" x14ac:dyDescent="0.25">
      <c r="A36">
        <v>4</v>
      </c>
      <c r="B36" s="23" t="s">
        <v>202</v>
      </c>
      <c r="D36" s="67">
        <v>2.16</v>
      </c>
      <c r="E36" s="67">
        <v>3.46</v>
      </c>
      <c r="F36" s="67">
        <v>3.59</v>
      </c>
      <c r="G36" s="67">
        <v>3.46</v>
      </c>
      <c r="H36" s="27"/>
      <c r="I36" s="27"/>
      <c r="J36" s="68">
        <v>8.4722222222222213E-2</v>
      </c>
      <c r="K36" s="68"/>
      <c r="M36">
        <v>16</v>
      </c>
      <c r="N36">
        <v>13</v>
      </c>
      <c r="O36">
        <v>9</v>
      </c>
      <c r="W36"/>
    </row>
    <row r="37" spans="1:23" x14ac:dyDescent="0.25">
      <c r="A37">
        <v>4</v>
      </c>
      <c r="B37" s="23" t="s">
        <v>201</v>
      </c>
      <c r="D37" s="67">
        <v>1.1200000000000001</v>
      </c>
      <c r="E37" s="67">
        <v>10.33</v>
      </c>
      <c r="F37" s="67">
        <v>25.58</v>
      </c>
      <c r="G37" s="67">
        <v>1.1200000000000001</v>
      </c>
      <c r="H37" s="27"/>
      <c r="I37" s="27"/>
      <c r="J37" s="68">
        <v>8.4027777777777771E-2</v>
      </c>
      <c r="K37" s="68"/>
      <c r="M37">
        <v>19</v>
      </c>
      <c r="N37">
        <v>11</v>
      </c>
      <c r="O37">
        <v>8</v>
      </c>
      <c r="W37"/>
    </row>
    <row r="38" spans="1:23" x14ac:dyDescent="0.25">
      <c r="A38">
        <v>4</v>
      </c>
      <c r="B38" s="23" t="s">
        <v>23</v>
      </c>
      <c r="D38" s="67">
        <v>6.13</v>
      </c>
      <c r="E38" s="67">
        <v>4.4000000000000004</v>
      </c>
      <c r="F38" s="67">
        <v>1.56</v>
      </c>
      <c r="G38" s="67">
        <v>1.56</v>
      </c>
      <c r="H38" s="27"/>
      <c r="I38" s="27"/>
      <c r="J38" s="68">
        <v>8.5416666666666655E-2</v>
      </c>
      <c r="K38" s="68"/>
      <c r="M38">
        <v>15</v>
      </c>
      <c r="N38">
        <v>8</v>
      </c>
      <c r="O38">
        <v>15</v>
      </c>
      <c r="W38"/>
    </row>
    <row r="39" spans="1:23" x14ac:dyDescent="0.25">
      <c r="A39">
        <v>4</v>
      </c>
      <c r="B39" s="23" t="s">
        <v>201</v>
      </c>
      <c r="D39" s="67">
        <v>5.35</v>
      </c>
      <c r="E39" s="67">
        <v>3.94</v>
      </c>
      <c r="F39" s="67">
        <v>1.69</v>
      </c>
      <c r="G39" s="67">
        <v>5.35</v>
      </c>
      <c r="H39" s="27"/>
      <c r="I39" s="27"/>
      <c r="J39" s="68">
        <v>8.4027777777777771E-2</v>
      </c>
      <c r="K39" s="68"/>
      <c r="M39">
        <v>21</v>
      </c>
      <c r="N39">
        <v>4</v>
      </c>
      <c r="O39">
        <v>13</v>
      </c>
      <c r="W39"/>
    </row>
    <row r="40" spans="1:23" x14ac:dyDescent="0.25">
      <c r="A40">
        <v>4</v>
      </c>
      <c r="B40" s="23" t="s">
        <v>23</v>
      </c>
      <c r="D40" s="67">
        <v>6.5</v>
      </c>
      <c r="E40" s="67">
        <v>3.99</v>
      </c>
      <c r="F40" s="67">
        <v>1.59</v>
      </c>
      <c r="G40" s="67">
        <v>1.59</v>
      </c>
      <c r="H40" s="27"/>
      <c r="I40" s="27"/>
      <c r="J40" s="68">
        <v>1.3888888888888889E-3</v>
      </c>
      <c r="K40" s="68"/>
      <c r="L40" s="1">
        <f>G40*G39*G38*G37*G36*G35*G34*G33*G32*G31</f>
        <v>3340.271807493385</v>
      </c>
      <c r="M40">
        <v>14</v>
      </c>
      <c r="N40">
        <v>9</v>
      </c>
      <c r="O40">
        <v>15</v>
      </c>
      <c r="W40"/>
    </row>
    <row r="41" spans="1:23" x14ac:dyDescent="0.25">
      <c r="A41">
        <v>5</v>
      </c>
      <c r="B41" s="23" t="s">
        <v>23</v>
      </c>
      <c r="D41" s="67">
        <v>3.07</v>
      </c>
      <c r="E41" s="67">
        <v>3.59</v>
      </c>
      <c r="F41" s="67">
        <v>2.35</v>
      </c>
      <c r="G41" s="67">
        <v>2.35</v>
      </c>
      <c r="H41" s="27"/>
      <c r="I41" s="27"/>
      <c r="J41" s="68">
        <v>4.3055555555555562E-2</v>
      </c>
      <c r="K41" s="68"/>
      <c r="M41">
        <v>14</v>
      </c>
      <c r="N41">
        <v>7</v>
      </c>
      <c r="O41">
        <v>17</v>
      </c>
      <c r="W41"/>
    </row>
    <row r="42" spans="1:23" x14ac:dyDescent="0.25">
      <c r="A42">
        <v>5</v>
      </c>
      <c r="B42" s="23" t="s">
        <v>23</v>
      </c>
      <c r="D42" s="67">
        <v>4.3600000000000003</v>
      </c>
      <c r="E42" s="67">
        <v>3.83</v>
      </c>
      <c r="F42" s="67">
        <v>1.84</v>
      </c>
      <c r="G42" s="67">
        <v>1.84</v>
      </c>
      <c r="H42" s="27"/>
      <c r="I42" s="27"/>
      <c r="J42" s="68">
        <v>4.3055555555555562E-2</v>
      </c>
      <c r="K42" s="68"/>
      <c r="M42">
        <v>14</v>
      </c>
      <c r="N42">
        <v>6</v>
      </c>
      <c r="O42">
        <v>18</v>
      </c>
      <c r="W42"/>
    </row>
    <row r="43" spans="1:23" x14ac:dyDescent="0.25">
      <c r="A43">
        <v>5</v>
      </c>
      <c r="B43" s="23" t="s">
        <v>201</v>
      </c>
      <c r="D43" s="67">
        <v>1.0900000000000001</v>
      </c>
      <c r="E43" s="67">
        <v>12.69</v>
      </c>
      <c r="F43" s="67">
        <v>29.6</v>
      </c>
      <c r="G43" s="67">
        <v>1.0900000000000001</v>
      </c>
      <c r="H43" s="27"/>
      <c r="I43" s="27"/>
      <c r="J43" s="68">
        <v>0.125</v>
      </c>
      <c r="K43" s="68"/>
      <c r="M43">
        <v>22</v>
      </c>
      <c r="N43">
        <v>4</v>
      </c>
      <c r="O43">
        <v>12</v>
      </c>
      <c r="W43"/>
    </row>
    <row r="44" spans="1:23" x14ac:dyDescent="0.25">
      <c r="A44">
        <v>5</v>
      </c>
      <c r="B44" s="23" t="s">
        <v>23</v>
      </c>
      <c r="D44" s="67">
        <v>3.44</v>
      </c>
      <c r="E44" s="67">
        <v>3.14</v>
      </c>
      <c r="F44" s="67">
        <v>2.36</v>
      </c>
      <c r="G44" s="67">
        <v>2.36</v>
      </c>
      <c r="H44" s="27"/>
      <c r="I44" s="27"/>
      <c r="J44" s="68">
        <v>6.9444444444444447E-4</v>
      </c>
      <c r="K44" s="68"/>
      <c r="M44">
        <v>21</v>
      </c>
      <c r="N44">
        <v>5</v>
      </c>
      <c r="O44">
        <v>12</v>
      </c>
      <c r="W44"/>
    </row>
    <row r="45" spans="1:23" x14ac:dyDescent="0.25">
      <c r="A45">
        <v>5</v>
      </c>
      <c r="B45" s="23" t="s">
        <v>201</v>
      </c>
      <c r="D45" s="67">
        <v>1.1499999999999999</v>
      </c>
      <c r="E45" s="67">
        <v>8.56</v>
      </c>
      <c r="F45" s="67">
        <v>22.29</v>
      </c>
      <c r="G45" s="67">
        <v>1.1499999999999999</v>
      </c>
      <c r="H45" s="27"/>
      <c r="I45" s="27"/>
      <c r="J45" s="68">
        <v>0.1673611111111111</v>
      </c>
      <c r="K45" s="68"/>
      <c r="M45">
        <v>22</v>
      </c>
      <c r="N45">
        <v>4</v>
      </c>
      <c r="O45">
        <v>12</v>
      </c>
      <c r="W45"/>
    </row>
    <row r="46" spans="1:23" x14ac:dyDescent="0.25">
      <c r="A46">
        <v>5</v>
      </c>
      <c r="B46" s="23" t="s">
        <v>201</v>
      </c>
      <c r="D46" s="67">
        <v>2.39</v>
      </c>
      <c r="E46" s="67">
        <v>3.38</v>
      </c>
      <c r="F46" s="67">
        <v>3.15</v>
      </c>
      <c r="G46" s="67">
        <v>2.39</v>
      </c>
      <c r="H46" s="27"/>
      <c r="I46" s="27"/>
      <c r="J46" s="68">
        <v>0.16805555555555554</v>
      </c>
      <c r="K46" s="68"/>
      <c r="M46">
        <v>16</v>
      </c>
      <c r="N46">
        <v>13</v>
      </c>
      <c r="O46">
        <v>9</v>
      </c>
      <c r="W46"/>
    </row>
    <row r="47" spans="1:23" x14ac:dyDescent="0.25">
      <c r="A47">
        <v>5</v>
      </c>
      <c r="B47" s="23" t="s">
        <v>23</v>
      </c>
      <c r="D47" s="67">
        <v>4.82</v>
      </c>
      <c r="E47" s="67">
        <v>3.59</v>
      </c>
      <c r="F47" s="67">
        <v>1.84</v>
      </c>
      <c r="G47" s="67">
        <v>1.84</v>
      </c>
      <c r="H47" s="27"/>
      <c r="I47" s="27"/>
      <c r="J47" s="68">
        <v>4.3055555555555562E-2</v>
      </c>
      <c r="K47" s="68"/>
      <c r="M47">
        <v>19</v>
      </c>
      <c r="N47">
        <v>11</v>
      </c>
      <c r="O47">
        <v>8</v>
      </c>
      <c r="W47"/>
    </row>
    <row r="48" spans="1:23" x14ac:dyDescent="0.25">
      <c r="A48">
        <v>5</v>
      </c>
      <c r="B48" s="23" t="s">
        <v>201</v>
      </c>
      <c r="D48" s="67">
        <v>1.74</v>
      </c>
      <c r="E48" s="67">
        <v>3.56</v>
      </c>
      <c r="F48" s="67">
        <v>5.64</v>
      </c>
      <c r="G48" s="67">
        <v>1.74</v>
      </c>
      <c r="H48" s="27"/>
      <c r="I48" s="27"/>
      <c r="J48" s="68">
        <v>4.1666666666666664E-2</v>
      </c>
      <c r="K48" s="68"/>
      <c r="M48">
        <v>15</v>
      </c>
      <c r="N48">
        <v>8</v>
      </c>
      <c r="O48">
        <v>15</v>
      </c>
      <c r="W48"/>
    </row>
    <row r="49" spans="1:23" x14ac:dyDescent="0.25">
      <c r="A49">
        <v>5</v>
      </c>
      <c r="B49" s="23" t="s">
        <v>23</v>
      </c>
      <c r="D49" s="67">
        <v>2.11</v>
      </c>
      <c r="E49" s="67">
        <v>3.45</v>
      </c>
      <c r="F49" s="67">
        <v>3.73</v>
      </c>
      <c r="G49" s="67">
        <v>3.73</v>
      </c>
      <c r="H49" s="27"/>
      <c r="I49" s="27"/>
      <c r="J49" s="68">
        <v>4.3750000000000004E-2</v>
      </c>
      <c r="K49" s="68"/>
      <c r="M49">
        <v>21</v>
      </c>
      <c r="N49">
        <v>4</v>
      </c>
      <c r="O49">
        <v>13</v>
      </c>
      <c r="W49"/>
    </row>
    <row r="50" spans="1:23" x14ac:dyDescent="0.25">
      <c r="A50">
        <v>5</v>
      </c>
      <c r="B50" s="23" t="s">
        <v>202</v>
      </c>
      <c r="D50" s="67">
        <v>2.02</v>
      </c>
      <c r="E50" s="67">
        <v>3.29</v>
      </c>
      <c r="F50" s="67">
        <v>4.26</v>
      </c>
      <c r="G50" s="67">
        <v>3.29</v>
      </c>
      <c r="H50" s="27"/>
      <c r="I50" s="27"/>
      <c r="J50" s="68">
        <v>8.4722222222222213E-2</v>
      </c>
      <c r="K50" s="68"/>
      <c r="L50" s="1">
        <f>G50*G49*G48*G47*G46*G45*G44*G43*G42*G41</f>
        <v>1201.1347412317339</v>
      </c>
      <c r="M50">
        <v>14</v>
      </c>
      <c r="N50">
        <v>9</v>
      </c>
      <c r="O50">
        <v>15</v>
      </c>
      <c r="W50"/>
    </row>
    <row r="51" spans="1:23" x14ac:dyDescent="0.25">
      <c r="A51">
        <v>6</v>
      </c>
      <c r="B51" s="23" t="s">
        <v>202</v>
      </c>
      <c r="D51" s="67">
        <v>2.85</v>
      </c>
      <c r="E51" s="67">
        <v>3.42</v>
      </c>
      <c r="F51" s="67">
        <v>2.57</v>
      </c>
      <c r="G51" s="67">
        <v>3.42</v>
      </c>
      <c r="H51" s="27"/>
      <c r="I51" s="27"/>
      <c r="J51" s="68">
        <v>4.2361111111111106E-2</v>
      </c>
      <c r="K51" s="68"/>
      <c r="M51">
        <v>14</v>
      </c>
      <c r="N51">
        <v>7</v>
      </c>
      <c r="O51">
        <v>17</v>
      </c>
      <c r="W51"/>
    </row>
    <row r="52" spans="1:23" x14ac:dyDescent="0.25">
      <c r="A52">
        <v>6</v>
      </c>
      <c r="B52" s="23" t="s">
        <v>202</v>
      </c>
      <c r="D52" s="67">
        <v>1.59</v>
      </c>
      <c r="E52" s="67">
        <v>3.94</v>
      </c>
      <c r="F52" s="67">
        <v>6.58</v>
      </c>
      <c r="G52" s="67">
        <v>3.94</v>
      </c>
      <c r="H52" s="27"/>
      <c r="I52" s="27"/>
      <c r="J52" s="68">
        <v>4.2361111111111106E-2</v>
      </c>
      <c r="K52" s="68"/>
      <c r="M52">
        <v>14</v>
      </c>
      <c r="N52">
        <v>6</v>
      </c>
      <c r="O52">
        <v>18</v>
      </c>
      <c r="W52"/>
    </row>
    <row r="53" spans="1:23" x14ac:dyDescent="0.25">
      <c r="A53">
        <v>6</v>
      </c>
      <c r="B53" s="23" t="s">
        <v>201</v>
      </c>
      <c r="D53" s="67">
        <v>1.18</v>
      </c>
      <c r="E53" s="67">
        <v>7.59</v>
      </c>
      <c r="F53" s="67">
        <v>17.12</v>
      </c>
      <c r="G53" s="67">
        <v>1.18</v>
      </c>
      <c r="H53" s="27"/>
      <c r="I53" s="27"/>
      <c r="J53" s="68">
        <v>0.125</v>
      </c>
      <c r="K53" s="68"/>
      <c r="M53">
        <v>22</v>
      </c>
      <c r="N53">
        <v>4</v>
      </c>
      <c r="O53">
        <v>12</v>
      </c>
      <c r="W53"/>
    </row>
    <row r="54" spans="1:23" x14ac:dyDescent="0.25">
      <c r="A54">
        <v>6</v>
      </c>
      <c r="B54" s="23" t="s">
        <v>201</v>
      </c>
      <c r="D54" s="67">
        <v>1.71</v>
      </c>
      <c r="E54" s="67">
        <v>3.63</v>
      </c>
      <c r="F54" s="67">
        <v>5.89</v>
      </c>
      <c r="G54" s="67">
        <v>1.71</v>
      </c>
      <c r="H54" s="27"/>
      <c r="I54" s="27"/>
      <c r="J54" s="68">
        <v>0.12569444444444444</v>
      </c>
      <c r="K54" s="68"/>
      <c r="M54">
        <v>21</v>
      </c>
      <c r="N54">
        <v>5</v>
      </c>
      <c r="O54">
        <v>12</v>
      </c>
      <c r="W54"/>
    </row>
    <row r="55" spans="1:23" x14ac:dyDescent="0.25">
      <c r="A55">
        <v>6</v>
      </c>
      <c r="B55" s="23" t="s">
        <v>202</v>
      </c>
      <c r="D55" s="67">
        <v>2.11</v>
      </c>
      <c r="E55" s="67">
        <v>3.29</v>
      </c>
      <c r="F55" s="67">
        <v>3.91</v>
      </c>
      <c r="G55" s="67">
        <v>3.29</v>
      </c>
      <c r="H55" s="27"/>
      <c r="I55" s="27"/>
      <c r="J55" s="68">
        <v>0</v>
      </c>
      <c r="K55" s="68"/>
      <c r="M55">
        <v>22</v>
      </c>
      <c r="N55">
        <v>4</v>
      </c>
      <c r="O55">
        <v>12</v>
      </c>
      <c r="W55"/>
    </row>
    <row r="56" spans="1:23" x14ac:dyDescent="0.25">
      <c r="A56">
        <v>6</v>
      </c>
      <c r="B56" s="23" t="s">
        <v>23</v>
      </c>
      <c r="D56" s="67">
        <v>21.18</v>
      </c>
      <c r="E56" s="67">
        <v>8.57</v>
      </c>
      <c r="F56" s="67">
        <v>1.1499999999999999</v>
      </c>
      <c r="G56" s="67">
        <v>1.1499999999999999</v>
      </c>
      <c r="H56" s="27"/>
      <c r="I56" s="27"/>
      <c r="J56" s="68">
        <v>3.472222222222222E-3</v>
      </c>
      <c r="K56" s="68"/>
      <c r="M56">
        <v>16</v>
      </c>
      <c r="N56">
        <v>13</v>
      </c>
      <c r="O56">
        <v>9</v>
      </c>
      <c r="W56"/>
    </row>
    <row r="57" spans="1:23" x14ac:dyDescent="0.25">
      <c r="A57">
        <v>6</v>
      </c>
      <c r="B57" s="23" t="s">
        <v>201</v>
      </c>
      <c r="D57" s="67">
        <v>3.28</v>
      </c>
      <c r="E57" s="67">
        <v>3.39</v>
      </c>
      <c r="F57" s="67">
        <v>2.33</v>
      </c>
      <c r="G57" s="67">
        <v>3.28</v>
      </c>
      <c r="H57" s="27"/>
      <c r="I57" s="27"/>
      <c r="J57" s="68">
        <v>0.16666666666666666</v>
      </c>
      <c r="K57" s="68"/>
      <c r="M57">
        <v>19</v>
      </c>
      <c r="N57">
        <v>11</v>
      </c>
      <c r="O57">
        <v>8</v>
      </c>
      <c r="W57"/>
    </row>
    <row r="58" spans="1:23" x14ac:dyDescent="0.25">
      <c r="A58">
        <v>6</v>
      </c>
      <c r="B58" s="23" t="s">
        <v>23</v>
      </c>
      <c r="D58" s="67">
        <v>5.31</v>
      </c>
      <c r="E58" s="67">
        <v>3.95</v>
      </c>
      <c r="F58" s="67">
        <v>1.69</v>
      </c>
      <c r="G58" s="67">
        <v>1.69</v>
      </c>
      <c r="H58" s="27"/>
      <c r="I58" s="27"/>
      <c r="J58" s="68">
        <v>4.3055555555555562E-2</v>
      </c>
      <c r="K58" s="68"/>
      <c r="M58">
        <v>15</v>
      </c>
      <c r="N58">
        <v>8</v>
      </c>
      <c r="O58">
        <v>15</v>
      </c>
      <c r="W58"/>
    </row>
    <row r="59" spans="1:23" x14ac:dyDescent="0.25">
      <c r="A59">
        <v>6</v>
      </c>
      <c r="B59" s="23" t="s">
        <v>202</v>
      </c>
      <c r="D59" s="67">
        <v>6.66</v>
      </c>
      <c r="E59" s="67">
        <v>4.5599999999999996</v>
      </c>
      <c r="F59" s="67">
        <v>1.51</v>
      </c>
      <c r="G59" s="67">
        <v>4.5599999999999996</v>
      </c>
      <c r="H59" s="27"/>
      <c r="I59" s="27"/>
      <c r="J59" s="68">
        <v>0</v>
      </c>
      <c r="K59" s="68"/>
      <c r="M59">
        <v>21</v>
      </c>
      <c r="N59">
        <v>4</v>
      </c>
      <c r="O59">
        <v>13</v>
      </c>
      <c r="W59"/>
    </row>
    <row r="60" spans="1:23" x14ac:dyDescent="0.25">
      <c r="A60">
        <v>6</v>
      </c>
      <c r="B60" s="23" t="s">
        <v>201</v>
      </c>
      <c r="D60" s="67">
        <v>1.4</v>
      </c>
      <c r="E60" s="67">
        <v>5.23</v>
      </c>
      <c r="F60" s="67">
        <v>7.78</v>
      </c>
      <c r="G60" s="67">
        <v>1.4</v>
      </c>
      <c r="H60" s="27"/>
      <c r="I60" s="27"/>
      <c r="J60" s="68">
        <v>8.3333333333333329E-2</v>
      </c>
      <c r="K60" s="68"/>
      <c r="L60" s="1">
        <f>G60*G59*G58*G57*G56*G55*G54*G53*G52*G51</f>
        <v>3640.387467232069</v>
      </c>
      <c r="M60">
        <v>14</v>
      </c>
      <c r="N60">
        <v>9</v>
      </c>
      <c r="O60">
        <v>15</v>
      </c>
      <c r="W60"/>
    </row>
    <row r="61" spans="1:23" x14ac:dyDescent="0.25">
      <c r="A61">
        <v>7</v>
      </c>
      <c r="B61" s="23" t="s">
        <v>201</v>
      </c>
      <c r="D61" s="67">
        <v>3.98</v>
      </c>
      <c r="E61" s="67">
        <v>3.54</v>
      </c>
      <c r="F61" s="67">
        <v>2.0099999999999998</v>
      </c>
      <c r="G61" s="67">
        <v>3.98</v>
      </c>
      <c r="H61" s="27"/>
      <c r="I61" s="27"/>
      <c r="J61" s="68">
        <v>0.12569444444444444</v>
      </c>
      <c r="K61" s="68"/>
      <c r="M61">
        <v>14</v>
      </c>
      <c r="N61">
        <v>7</v>
      </c>
      <c r="O61">
        <v>17</v>
      </c>
      <c r="W61"/>
    </row>
    <row r="62" spans="1:23" x14ac:dyDescent="0.25">
      <c r="A62">
        <v>7</v>
      </c>
      <c r="B62" s="23" t="s">
        <v>201</v>
      </c>
      <c r="D62" s="67">
        <v>1.94</v>
      </c>
      <c r="E62" s="67">
        <v>3.41</v>
      </c>
      <c r="F62" s="67">
        <v>4.45</v>
      </c>
      <c r="G62" s="67">
        <v>1.94</v>
      </c>
      <c r="H62" s="27"/>
      <c r="I62" s="27"/>
      <c r="J62" s="68">
        <v>8.3333333333333329E-2</v>
      </c>
      <c r="K62" s="68"/>
      <c r="M62">
        <v>14</v>
      </c>
      <c r="N62">
        <v>6</v>
      </c>
      <c r="O62">
        <v>18</v>
      </c>
      <c r="W62"/>
    </row>
    <row r="63" spans="1:23" x14ac:dyDescent="0.25">
      <c r="A63">
        <v>7</v>
      </c>
      <c r="B63" s="23" t="s">
        <v>23</v>
      </c>
      <c r="D63" s="67">
        <v>2.81</v>
      </c>
      <c r="E63" s="67">
        <v>3.17</v>
      </c>
      <c r="F63" s="67">
        <v>2.76</v>
      </c>
      <c r="G63" s="67">
        <v>2.76</v>
      </c>
      <c r="H63" s="27"/>
      <c r="I63" s="27"/>
      <c r="J63" s="68">
        <v>1.3888888888888889E-3</v>
      </c>
      <c r="K63" s="68"/>
      <c r="M63">
        <v>22</v>
      </c>
      <c r="N63">
        <v>4</v>
      </c>
      <c r="O63">
        <v>12</v>
      </c>
      <c r="W63"/>
    </row>
    <row r="64" spans="1:23" x14ac:dyDescent="0.25">
      <c r="A64">
        <v>7</v>
      </c>
      <c r="B64" s="23" t="s">
        <v>201</v>
      </c>
      <c r="D64" s="67">
        <v>1.0900000000000001</v>
      </c>
      <c r="E64" s="67">
        <v>12</v>
      </c>
      <c r="F64" s="67">
        <v>29.39</v>
      </c>
      <c r="G64" s="67">
        <v>1.0900000000000001</v>
      </c>
      <c r="H64" s="27"/>
      <c r="I64" s="27"/>
      <c r="J64" s="68">
        <v>8.3333333333333329E-2</v>
      </c>
      <c r="K64" s="68"/>
      <c r="M64">
        <v>21</v>
      </c>
      <c r="N64">
        <v>5</v>
      </c>
      <c r="O64">
        <v>12</v>
      </c>
      <c r="W64"/>
    </row>
    <row r="65" spans="1:30" x14ac:dyDescent="0.25">
      <c r="A65">
        <v>7</v>
      </c>
      <c r="B65" s="23" t="s">
        <v>23</v>
      </c>
      <c r="D65" s="67">
        <v>6.25</v>
      </c>
      <c r="E65" s="67">
        <v>3.94</v>
      </c>
      <c r="F65" s="67">
        <v>1.62</v>
      </c>
      <c r="G65" s="67">
        <v>1.62</v>
      </c>
      <c r="H65" s="27"/>
      <c r="I65" s="27"/>
      <c r="J65" s="68">
        <v>1.3888888888888889E-3</v>
      </c>
      <c r="K65" s="68"/>
      <c r="M65">
        <v>22</v>
      </c>
      <c r="N65">
        <v>4</v>
      </c>
      <c r="O65">
        <v>12</v>
      </c>
    </row>
    <row r="66" spans="1:30" x14ac:dyDescent="0.25">
      <c r="A66">
        <v>7</v>
      </c>
      <c r="B66" s="23" t="s">
        <v>201</v>
      </c>
      <c r="D66" s="67">
        <v>1.65</v>
      </c>
      <c r="E66" s="67">
        <v>4.22</v>
      </c>
      <c r="F66" s="67">
        <v>5.33</v>
      </c>
      <c r="G66" s="67">
        <v>1.65</v>
      </c>
      <c r="H66" s="27"/>
      <c r="I66" s="27"/>
      <c r="J66" s="68">
        <v>0.125</v>
      </c>
      <c r="K66" s="68"/>
      <c r="M66">
        <v>16</v>
      </c>
      <c r="N66">
        <v>13</v>
      </c>
      <c r="O66">
        <v>9</v>
      </c>
    </row>
    <row r="67" spans="1:30" x14ac:dyDescent="0.25">
      <c r="A67">
        <v>7</v>
      </c>
      <c r="B67" s="23" t="s">
        <v>201</v>
      </c>
      <c r="D67" s="67">
        <v>1.48</v>
      </c>
      <c r="E67" s="67">
        <v>4.79</v>
      </c>
      <c r="F67" s="67">
        <v>6.74</v>
      </c>
      <c r="G67" s="67">
        <v>1.48</v>
      </c>
      <c r="H67" s="27"/>
      <c r="I67" s="27"/>
      <c r="J67" s="68">
        <v>8.3333333333333329E-2</v>
      </c>
      <c r="K67" s="68"/>
      <c r="M67">
        <v>19</v>
      </c>
      <c r="N67">
        <v>11</v>
      </c>
      <c r="O67">
        <v>8</v>
      </c>
    </row>
    <row r="68" spans="1:30" x14ac:dyDescent="0.25">
      <c r="A68">
        <v>7</v>
      </c>
      <c r="B68" s="23" t="s">
        <v>202</v>
      </c>
      <c r="D68" s="67">
        <v>2.81</v>
      </c>
      <c r="E68" s="67">
        <v>3.5</v>
      </c>
      <c r="F68" s="67">
        <v>2.58</v>
      </c>
      <c r="G68" s="67">
        <v>3.5</v>
      </c>
      <c r="H68" s="27"/>
      <c r="I68" s="27"/>
      <c r="J68" s="68">
        <v>4.2361111111111106E-2</v>
      </c>
      <c r="K68" s="68"/>
      <c r="M68">
        <v>15</v>
      </c>
      <c r="N68">
        <v>8</v>
      </c>
      <c r="O68">
        <v>15</v>
      </c>
    </row>
    <row r="69" spans="1:30" x14ac:dyDescent="0.25">
      <c r="A69">
        <v>7</v>
      </c>
      <c r="B69" s="23" t="s">
        <v>23</v>
      </c>
      <c r="D69" s="67">
        <v>2.48</v>
      </c>
      <c r="E69" s="67">
        <v>3.07</v>
      </c>
      <c r="F69" s="67">
        <v>3.28</v>
      </c>
      <c r="G69" s="67">
        <v>3.28</v>
      </c>
      <c r="H69" s="27"/>
      <c r="I69" s="27"/>
      <c r="J69" s="68">
        <v>4.3055555555555562E-2</v>
      </c>
      <c r="K69" s="68"/>
      <c r="M69">
        <v>21</v>
      </c>
      <c r="N69">
        <v>4</v>
      </c>
      <c r="O69">
        <v>13</v>
      </c>
    </row>
    <row r="70" spans="1:30" x14ac:dyDescent="0.25">
      <c r="A70">
        <v>7</v>
      </c>
      <c r="B70" s="23" t="s">
        <v>201</v>
      </c>
      <c r="D70" s="67">
        <v>2.31</v>
      </c>
      <c r="E70" s="67">
        <v>3.48</v>
      </c>
      <c r="F70" s="67">
        <v>3.22</v>
      </c>
      <c r="G70" s="67">
        <v>2.31</v>
      </c>
      <c r="H70" s="27"/>
      <c r="I70" s="27"/>
      <c r="J70" s="68">
        <v>8.4027777777777771E-2</v>
      </c>
      <c r="K70" s="68"/>
      <c r="L70" s="1">
        <f>G70*G69*G68*G67*G66*G65*G64*G63*G62*G61</f>
        <v>2436.8843794591771</v>
      </c>
      <c r="M70">
        <v>14</v>
      </c>
      <c r="N70">
        <v>9</v>
      </c>
      <c r="O70">
        <v>15</v>
      </c>
    </row>
    <row r="71" spans="1:30" x14ac:dyDescent="0.25">
      <c r="A71">
        <v>8</v>
      </c>
      <c r="B71" s="23" t="s">
        <v>201</v>
      </c>
      <c r="D71" s="67">
        <v>2.77</v>
      </c>
      <c r="E71" s="67">
        <v>3.22</v>
      </c>
      <c r="F71" s="67">
        <v>2.77</v>
      </c>
      <c r="G71" s="67">
        <v>2.77</v>
      </c>
      <c r="H71" s="27"/>
      <c r="I71" s="27"/>
      <c r="J71" s="68">
        <v>4.1666666666666664E-2</v>
      </c>
      <c r="K71" s="68"/>
      <c r="M71">
        <v>14</v>
      </c>
      <c r="N71">
        <v>7</v>
      </c>
      <c r="O71">
        <v>17</v>
      </c>
    </row>
    <row r="72" spans="1:30" x14ac:dyDescent="0.25">
      <c r="A72">
        <v>8</v>
      </c>
      <c r="B72" s="23" t="s">
        <v>23</v>
      </c>
      <c r="D72" s="67">
        <v>2.13</v>
      </c>
      <c r="E72" s="67">
        <v>3.46</v>
      </c>
      <c r="F72" s="67">
        <v>3.68</v>
      </c>
      <c r="G72" s="67">
        <v>3.68</v>
      </c>
      <c r="H72" s="27"/>
      <c r="I72" s="27"/>
      <c r="J72" s="68">
        <v>2.7777777777777779E-3</v>
      </c>
      <c r="K72" s="68"/>
      <c r="M72">
        <v>14</v>
      </c>
      <c r="N72">
        <v>6</v>
      </c>
      <c r="O72">
        <v>18</v>
      </c>
    </row>
    <row r="73" spans="1:30" x14ac:dyDescent="0.25">
      <c r="A73">
        <v>8</v>
      </c>
      <c r="B73" s="23" t="s">
        <v>201</v>
      </c>
      <c r="D73" s="67">
        <v>1.25</v>
      </c>
      <c r="E73" s="67">
        <v>6.57</v>
      </c>
      <c r="F73" s="67">
        <v>12.8</v>
      </c>
      <c r="G73" s="67">
        <v>1.25</v>
      </c>
      <c r="H73" s="27"/>
      <c r="I73" s="27"/>
      <c r="J73" s="68">
        <v>4.1666666666666664E-2</v>
      </c>
      <c r="K73" s="68"/>
      <c r="M73">
        <v>22</v>
      </c>
      <c r="N73">
        <v>4</v>
      </c>
      <c r="O73">
        <v>12</v>
      </c>
    </row>
    <row r="74" spans="1:30" x14ac:dyDescent="0.25">
      <c r="A74">
        <v>8</v>
      </c>
      <c r="B74" s="23" t="s">
        <v>23</v>
      </c>
      <c r="D74" s="67">
        <v>2.2599999999999998</v>
      </c>
      <c r="E74" s="67">
        <v>3.29</v>
      </c>
      <c r="F74" s="67">
        <v>3.52</v>
      </c>
      <c r="G74" s="67">
        <v>3.52</v>
      </c>
      <c r="H74" s="27"/>
      <c r="I74" s="27"/>
      <c r="J74" s="68">
        <v>4.3055555555555562E-2</v>
      </c>
      <c r="K74" s="68"/>
      <c r="M74">
        <v>21</v>
      </c>
      <c r="N74">
        <v>5</v>
      </c>
      <c r="O74">
        <v>12</v>
      </c>
    </row>
    <row r="75" spans="1:30" x14ac:dyDescent="0.25">
      <c r="A75">
        <v>8</v>
      </c>
      <c r="B75" s="23" t="s">
        <v>23</v>
      </c>
      <c r="D75" s="67">
        <v>2.82</v>
      </c>
      <c r="E75" s="67">
        <v>3.23</v>
      </c>
      <c r="F75" s="67">
        <v>2.73</v>
      </c>
      <c r="G75" s="67">
        <v>2.73</v>
      </c>
      <c r="H75" s="27"/>
      <c r="I75" s="27"/>
      <c r="J75" s="68">
        <v>6.9444444444444447E-4</v>
      </c>
      <c r="K75" s="68"/>
      <c r="M75">
        <v>22</v>
      </c>
      <c r="N75">
        <v>4</v>
      </c>
      <c r="O75">
        <v>12</v>
      </c>
    </row>
    <row r="76" spans="1:30" x14ac:dyDescent="0.25">
      <c r="A76">
        <v>8</v>
      </c>
      <c r="B76" s="23" t="s">
        <v>202</v>
      </c>
      <c r="D76" s="67">
        <v>2.3199999999999998</v>
      </c>
      <c r="E76" s="67">
        <v>2.99</v>
      </c>
      <c r="F76" s="67">
        <v>3.73</v>
      </c>
      <c r="G76" s="67">
        <v>2.99</v>
      </c>
      <c r="H76" s="27"/>
      <c r="I76" s="27"/>
      <c r="J76" s="68">
        <v>4.2361111111111106E-2</v>
      </c>
      <c r="K76" s="68"/>
      <c r="M76">
        <v>16</v>
      </c>
      <c r="N76">
        <v>13</v>
      </c>
      <c r="O76">
        <v>9</v>
      </c>
    </row>
    <row r="77" spans="1:30" x14ac:dyDescent="0.25">
      <c r="A77">
        <v>8</v>
      </c>
      <c r="B77" s="23" t="s">
        <v>201</v>
      </c>
      <c r="D77" s="67">
        <v>1.39</v>
      </c>
      <c r="E77" s="67">
        <v>4.6900000000000004</v>
      </c>
      <c r="F77" s="67">
        <v>9.75</v>
      </c>
      <c r="G77" s="67">
        <v>1.39</v>
      </c>
      <c r="H77" s="27"/>
      <c r="I77" s="27"/>
      <c r="J77" s="68">
        <v>0.12638888888888888</v>
      </c>
      <c r="K77" s="68"/>
      <c r="M77">
        <v>19</v>
      </c>
      <c r="N77">
        <v>11</v>
      </c>
      <c r="O77">
        <v>8</v>
      </c>
    </row>
    <row r="78" spans="1:30" x14ac:dyDescent="0.25">
      <c r="A78">
        <v>8</v>
      </c>
      <c r="B78" s="23" t="s">
        <v>23</v>
      </c>
      <c r="D78" s="67">
        <v>4.9800000000000004</v>
      </c>
      <c r="E78" s="67">
        <v>4.38</v>
      </c>
      <c r="F78" s="67">
        <v>1.66</v>
      </c>
      <c r="G78" s="67">
        <v>1.66</v>
      </c>
      <c r="H78" s="27"/>
      <c r="I78" s="27"/>
      <c r="J78" s="68">
        <v>4.5138888888888888E-2</v>
      </c>
      <c r="K78" s="68"/>
      <c r="M78">
        <v>15</v>
      </c>
      <c r="N78">
        <v>8</v>
      </c>
      <c r="O78">
        <v>15</v>
      </c>
    </row>
    <row r="79" spans="1:30" x14ac:dyDescent="0.25">
      <c r="A79">
        <v>8</v>
      </c>
      <c r="B79" s="23" t="s">
        <v>23</v>
      </c>
      <c r="D79" s="67">
        <v>6.56</v>
      </c>
      <c r="E79" s="67">
        <v>4.17</v>
      </c>
      <c r="F79" s="67">
        <v>1.56</v>
      </c>
      <c r="G79" s="67">
        <v>1.56</v>
      </c>
      <c r="H79" s="27"/>
      <c r="I79" s="27"/>
      <c r="J79" s="68">
        <v>2.0833333333333333E-3</v>
      </c>
      <c r="K79" s="68"/>
      <c r="M79">
        <v>21</v>
      </c>
      <c r="N79">
        <v>4</v>
      </c>
      <c r="O79">
        <v>13</v>
      </c>
    </row>
    <row r="80" spans="1:30" x14ac:dyDescent="0.25">
      <c r="A80">
        <v>8</v>
      </c>
      <c r="B80" s="23" t="s">
        <v>202</v>
      </c>
      <c r="D80" s="67">
        <v>2.78</v>
      </c>
      <c r="E80" s="67">
        <v>3.51</v>
      </c>
      <c r="F80" s="67">
        <v>2.58</v>
      </c>
      <c r="G80" s="67">
        <v>3.51</v>
      </c>
      <c r="H80" s="27"/>
      <c r="I80" s="27"/>
      <c r="J80" s="68">
        <v>0</v>
      </c>
      <c r="K80" s="68"/>
      <c r="L80" s="1">
        <f>G80*G79*G78*G77*G76*G75*G74*G73*G72*G71</f>
        <v>4625.6066927482761</v>
      </c>
      <c r="M80">
        <v>14</v>
      </c>
      <c r="N80">
        <v>9</v>
      </c>
      <c r="O80">
        <v>15</v>
      </c>
      <c r="S80" t="s">
        <v>203</v>
      </c>
      <c r="T80">
        <v>1</v>
      </c>
      <c r="U80">
        <v>2</v>
      </c>
      <c r="V80">
        <v>3</v>
      </c>
      <c r="W80">
        <v>4</v>
      </c>
      <c r="X80">
        <v>5</v>
      </c>
      <c r="Y80">
        <v>6</v>
      </c>
      <c r="Z80">
        <v>7</v>
      </c>
      <c r="AA80">
        <v>8</v>
      </c>
      <c r="AB80">
        <v>9</v>
      </c>
      <c r="AC80" s="69">
        <v>10</v>
      </c>
      <c r="AD80" t="s">
        <v>2</v>
      </c>
    </row>
    <row r="81" spans="1:31" x14ac:dyDescent="0.25">
      <c r="A81">
        <v>9</v>
      </c>
      <c r="B81" s="23" t="s">
        <v>202</v>
      </c>
      <c r="D81" s="67">
        <v>1.77</v>
      </c>
      <c r="E81" s="67">
        <v>3.83</v>
      </c>
      <c r="F81" s="67">
        <v>4.8499999999999996</v>
      </c>
      <c r="G81" s="67">
        <v>3.83</v>
      </c>
      <c r="H81" s="27"/>
      <c r="I81" s="27"/>
      <c r="J81" s="68">
        <v>8.4722222222222213E-2</v>
      </c>
      <c r="K81" s="68"/>
      <c r="M81">
        <v>14</v>
      </c>
      <c r="N81">
        <v>7</v>
      </c>
      <c r="O81">
        <v>17</v>
      </c>
      <c r="S81" t="s">
        <v>3</v>
      </c>
      <c r="T81" s="70" t="s">
        <v>201</v>
      </c>
      <c r="U81" s="70" t="s">
        <v>23</v>
      </c>
      <c r="V81" s="70" t="s">
        <v>201</v>
      </c>
      <c r="W81" s="71" t="s">
        <v>23</v>
      </c>
      <c r="X81" s="71" t="s">
        <v>23</v>
      </c>
      <c r="Y81" s="71" t="s">
        <v>201</v>
      </c>
      <c r="Z81" s="71" t="s">
        <v>202</v>
      </c>
      <c r="AA81" s="71" t="s">
        <v>202</v>
      </c>
      <c r="AB81" s="71" t="s">
        <v>201</v>
      </c>
      <c r="AC81" s="71" t="s">
        <v>23</v>
      </c>
      <c r="AD81" s="66">
        <v>1455.6407110700382</v>
      </c>
      <c r="AE81">
        <v>1</v>
      </c>
    </row>
    <row r="82" spans="1:31" x14ac:dyDescent="0.25">
      <c r="A82">
        <v>9</v>
      </c>
      <c r="B82" s="23" t="s">
        <v>23</v>
      </c>
      <c r="D82" s="67">
        <v>1.8</v>
      </c>
      <c r="E82" s="67">
        <v>3.48</v>
      </c>
      <c r="F82" s="67">
        <v>5.3</v>
      </c>
      <c r="G82" s="67">
        <v>5.3</v>
      </c>
      <c r="H82" s="27"/>
      <c r="I82" s="27"/>
      <c r="J82" s="68">
        <v>1.3888888888888889E-3</v>
      </c>
      <c r="K82" s="68"/>
      <c r="M82">
        <v>14</v>
      </c>
      <c r="N82">
        <v>6</v>
      </c>
      <c r="O82">
        <v>18</v>
      </c>
      <c r="S82" t="s">
        <v>6</v>
      </c>
      <c r="T82" s="71" t="s">
        <v>202</v>
      </c>
      <c r="U82" s="71" t="s">
        <v>23</v>
      </c>
      <c r="V82" s="71" t="s">
        <v>201</v>
      </c>
      <c r="W82" s="71" t="s">
        <v>201</v>
      </c>
      <c r="X82" s="71" t="s">
        <v>201</v>
      </c>
      <c r="Y82" s="71" t="s">
        <v>201</v>
      </c>
      <c r="Z82" s="71" t="s">
        <v>201</v>
      </c>
      <c r="AA82" s="71" t="s">
        <v>23</v>
      </c>
      <c r="AB82" s="71" t="s">
        <v>201</v>
      </c>
      <c r="AC82" s="71" t="s">
        <v>23</v>
      </c>
      <c r="AD82" s="66">
        <v>3187.7704175063027</v>
      </c>
      <c r="AE82">
        <v>1</v>
      </c>
    </row>
    <row r="83" spans="1:31" x14ac:dyDescent="0.25">
      <c r="A83">
        <v>9</v>
      </c>
      <c r="B83" s="23" t="s">
        <v>23</v>
      </c>
      <c r="D83" s="67">
        <v>3.89</v>
      </c>
      <c r="E83" s="67">
        <v>3.71</v>
      </c>
      <c r="F83" s="67">
        <v>1.98</v>
      </c>
      <c r="G83" s="67">
        <v>1.98</v>
      </c>
      <c r="H83" s="27"/>
      <c r="I83" s="27"/>
      <c r="J83" s="68">
        <v>6.9444444444444447E-4</v>
      </c>
      <c r="K83" s="68"/>
      <c r="M83">
        <v>22</v>
      </c>
      <c r="N83">
        <v>4</v>
      </c>
      <c r="O83">
        <v>12</v>
      </c>
      <c r="S83" t="s">
        <v>7</v>
      </c>
      <c r="T83" s="71" t="s">
        <v>202</v>
      </c>
      <c r="U83" s="71" t="s">
        <v>23</v>
      </c>
      <c r="V83" s="71" t="s">
        <v>202</v>
      </c>
      <c r="W83" s="71" t="s">
        <v>202</v>
      </c>
      <c r="X83" s="71" t="s">
        <v>201</v>
      </c>
      <c r="Y83" s="71" t="s">
        <v>201</v>
      </c>
      <c r="Z83" s="71" t="s">
        <v>201</v>
      </c>
      <c r="AA83" s="71" t="s">
        <v>23</v>
      </c>
      <c r="AB83" s="71" t="s">
        <v>201</v>
      </c>
      <c r="AC83" s="71" t="s">
        <v>23</v>
      </c>
      <c r="AD83" s="66">
        <v>7533.2874684724875</v>
      </c>
      <c r="AE83">
        <v>1</v>
      </c>
    </row>
    <row r="84" spans="1:31" x14ac:dyDescent="0.25">
      <c r="A84">
        <v>9</v>
      </c>
      <c r="B84" s="23" t="s">
        <v>23</v>
      </c>
      <c r="D84" s="67">
        <v>2.19</v>
      </c>
      <c r="E84" s="67">
        <v>3.2</v>
      </c>
      <c r="F84" s="67">
        <v>3.81</v>
      </c>
      <c r="G84" s="67">
        <v>3.81</v>
      </c>
      <c r="H84" s="27"/>
      <c r="I84" s="27"/>
      <c r="J84" s="68">
        <v>6.9444444444444447E-4</v>
      </c>
      <c r="K84" s="68"/>
      <c r="M84">
        <v>21</v>
      </c>
      <c r="N84">
        <v>5</v>
      </c>
      <c r="O84">
        <v>12</v>
      </c>
      <c r="S84" t="s">
        <v>8</v>
      </c>
      <c r="T84" s="71" t="s">
        <v>23</v>
      </c>
      <c r="U84" s="71" t="s">
        <v>23</v>
      </c>
      <c r="V84" s="71" t="s">
        <v>202</v>
      </c>
      <c r="W84" s="71" t="s">
        <v>23</v>
      </c>
      <c r="X84" s="71" t="s">
        <v>201</v>
      </c>
      <c r="Y84" s="71" t="s">
        <v>202</v>
      </c>
      <c r="Z84" s="71" t="s">
        <v>201</v>
      </c>
      <c r="AA84" s="71" t="s">
        <v>23</v>
      </c>
      <c r="AB84" s="71" t="s">
        <v>201</v>
      </c>
      <c r="AC84" s="71" t="s">
        <v>23</v>
      </c>
      <c r="AD84" s="66">
        <v>3340.271807493385</v>
      </c>
      <c r="AE84">
        <v>1</v>
      </c>
    </row>
    <row r="85" spans="1:31" x14ac:dyDescent="0.25">
      <c r="A85">
        <v>9</v>
      </c>
      <c r="B85" s="23" t="s">
        <v>201</v>
      </c>
      <c r="D85" s="67">
        <v>1.07</v>
      </c>
      <c r="E85" s="67">
        <v>13.99</v>
      </c>
      <c r="F85" s="67">
        <v>30.73</v>
      </c>
      <c r="G85" s="67">
        <v>1.07</v>
      </c>
      <c r="H85" s="27"/>
      <c r="I85" s="27"/>
      <c r="J85" s="68">
        <v>0.20833333333333334</v>
      </c>
      <c r="K85" s="68"/>
      <c r="M85">
        <v>22</v>
      </c>
      <c r="N85">
        <v>4</v>
      </c>
      <c r="O85">
        <v>12</v>
      </c>
      <c r="S85" t="s">
        <v>9</v>
      </c>
      <c r="T85" s="71" t="s">
        <v>23</v>
      </c>
      <c r="U85" s="71" t="s">
        <v>23</v>
      </c>
      <c r="V85" s="71" t="s">
        <v>201</v>
      </c>
      <c r="W85" s="71" t="s">
        <v>23</v>
      </c>
      <c r="X85" s="71" t="s">
        <v>201</v>
      </c>
      <c r="Y85" s="71" t="s">
        <v>201</v>
      </c>
      <c r="Z85" s="71" t="s">
        <v>23</v>
      </c>
      <c r="AA85" s="71" t="s">
        <v>201</v>
      </c>
      <c r="AB85" s="71" t="s">
        <v>23</v>
      </c>
      <c r="AC85" s="71" t="s">
        <v>202</v>
      </c>
      <c r="AD85" s="66">
        <v>1201.1347412317339</v>
      </c>
      <c r="AE85">
        <v>1</v>
      </c>
    </row>
    <row r="86" spans="1:31" x14ac:dyDescent="0.25">
      <c r="A86">
        <v>9</v>
      </c>
      <c r="B86" s="23" t="s">
        <v>201</v>
      </c>
      <c r="D86" s="67">
        <v>2.54</v>
      </c>
      <c r="E86" s="67">
        <v>3.44</v>
      </c>
      <c r="F86" s="67">
        <v>2.88</v>
      </c>
      <c r="G86" s="67">
        <v>2.54</v>
      </c>
      <c r="H86" s="27"/>
      <c r="I86" s="27"/>
      <c r="J86" s="68">
        <v>0.16805555555555554</v>
      </c>
      <c r="K86" s="68"/>
      <c r="M86">
        <v>16</v>
      </c>
      <c r="N86">
        <v>13</v>
      </c>
      <c r="O86">
        <v>9</v>
      </c>
      <c r="S86" t="s">
        <v>196</v>
      </c>
      <c r="T86" s="71" t="s">
        <v>202</v>
      </c>
      <c r="U86" s="71" t="s">
        <v>202</v>
      </c>
      <c r="V86" s="71" t="s">
        <v>201</v>
      </c>
      <c r="W86" s="71" t="s">
        <v>201</v>
      </c>
      <c r="X86" s="71" t="s">
        <v>202</v>
      </c>
      <c r="Y86" s="71" t="s">
        <v>23</v>
      </c>
      <c r="Z86" s="71" t="s">
        <v>201</v>
      </c>
      <c r="AA86" s="71" t="s">
        <v>23</v>
      </c>
      <c r="AB86" s="71" t="s">
        <v>202</v>
      </c>
      <c r="AC86" s="71" t="s">
        <v>201</v>
      </c>
      <c r="AD86" s="66">
        <v>3640.387467232069</v>
      </c>
      <c r="AE86">
        <v>1</v>
      </c>
    </row>
    <row r="87" spans="1:31" x14ac:dyDescent="0.25">
      <c r="A87">
        <v>9</v>
      </c>
      <c r="B87" s="23" t="s">
        <v>202</v>
      </c>
      <c r="D87" s="67">
        <v>2.21</v>
      </c>
      <c r="E87" s="67">
        <v>3.46</v>
      </c>
      <c r="F87" s="67">
        <v>3.43</v>
      </c>
      <c r="G87" s="67">
        <v>3.46</v>
      </c>
      <c r="H87" s="27"/>
      <c r="I87" s="27"/>
      <c r="J87" s="68">
        <v>0</v>
      </c>
      <c r="K87" s="68"/>
      <c r="M87">
        <v>19</v>
      </c>
      <c r="N87">
        <v>11</v>
      </c>
      <c r="O87">
        <v>8</v>
      </c>
      <c r="S87" t="s">
        <v>197</v>
      </c>
      <c r="T87" s="71" t="s">
        <v>201</v>
      </c>
      <c r="U87" s="71" t="s">
        <v>201</v>
      </c>
      <c r="V87" s="71" t="s">
        <v>23</v>
      </c>
      <c r="W87" s="71" t="s">
        <v>201</v>
      </c>
      <c r="X87" s="71" t="s">
        <v>23</v>
      </c>
      <c r="Y87" s="71" t="s">
        <v>201</v>
      </c>
      <c r="Z87" s="71" t="s">
        <v>201</v>
      </c>
      <c r="AA87" s="71" t="s">
        <v>202</v>
      </c>
      <c r="AB87" s="71" t="s">
        <v>23</v>
      </c>
      <c r="AC87" s="71" t="s">
        <v>201</v>
      </c>
      <c r="AD87" s="66">
        <v>2436.8843794591771</v>
      </c>
      <c r="AE87">
        <v>1</v>
      </c>
    </row>
    <row r="88" spans="1:31" x14ac:dyDescent="0.25">
      <c r="A88">
        <v>9</v>
      </c>
      <c r="B88" s="23" t="s">
        <v>23</v>
      </c>
      <c r="D88" s="67">
        <v>11.38</v>
      </c>
      <c r="E88" s="67">
        <v>5.3</v>
      </c>
      <c r="F88" s="67">
        <v>1.32</v>
      </c>
      <c r="G88" s="67">
        <v>1.32</v>
      </c>
      <c r="H88" s="27"/>
      <c r="I88" s="27"/>
      <c r="J88" s="68">
        <v>6.9444444444444447E-4</v>
      </c>
      <c r="K88" s="68"/>
      <c r="M88">
        <v>15</v>
      </c>
      <c r="N88">
        <v>8</v>
      </c>
      <c r="O88">
        <v>15</v>
      </c>
      <c r="S88" t="s">
        <v>198</v>
      </c>
      <c r="T88" s="71" t="s">
        <v>201</v>
      </c>
      <c r="U88" s="71" t="s">
        <v>23</v>
      </c>
      <c r="V88" s="71" t="s">
        <v>201</v>
      </c>
      <c r="W88" s="71" t="s">
        <v>23</v>
      </c>
      <c r="X88" s="71" t="s">
        <v>23</v>
      </c>
      <c r="Y88" s="71" t="s">
        <v>202</v>
      </c>
      <c r="Z88" s="71" t="s">
        <v>201</v>
      </c>
      <c r="AA88" s="71" t="s">
        <v>23</v>
      </c>
      <c r="AB88" s="71" t="s">
        <v>23</v>
      </c>
      <c r="AC88" s="71" t="s">
        <v>202</v>
      </c>
      <c r="AD88" s="66">
        <v>4625.6066927482761</v>
      </c>
      <c r="AE88">
        <v>1</v>
      </c>
    </row>
    <row r="89" spans="1:31" x14ac:dyDescent="0.25">
      <c r="A89">
        <v>9</v>
      </c>
      <c r="B89" s="23" t="s">
        <v>201</v>
      </c>
      <c r="D89" s="67">
        <v>1.8</v>
      </c>
      <c r="E89" s="67">
        <v>3.6</v>
      </c>
      <c r="F89" s="67">
        <v>5.05</v>
      </c>
      <c r="G89" s="67">
        <v>1.8</v>
      </c>
      <c r="H89" s="27"/>
      <c r="I89" s="27"/>
      <c r="J89" s="68">
        <v>8.3333333333333329E-2</v>
      </c>
      <c r="K89" s="68"/>
      <c r="M89">
        <v>21</v>
      </c>
      <c r="N89">
        <v>4</v>
      </c>
      <c r="O89">
        <v>13</v>
      </c>
      <c r="S89" t="s">
        <v>199</v>
      </c>
      <c r="T89" s="71" t="s">
        <v>202</v>
      </c>
      <c r="U89" s="71" t="s">
        <v>23</v>
      </c>
      <c r="V89" s="71" t="s">
        <v>23</v>
      </c>
      <c r="W89" s="71" t="s">
        <v>23</v>
      </c>
      <c r="X89" s="71" t="s">
        <v>201</v>
      </c>
      <c r="Y89" s="71" t="s">
        <v>201</v>
      </c>
      <c r="Z89" s="71" t="s">
        <v>202</v>
      </c>
      <c r="AA89" s="71" t="s">
        <v>23</v>
      </c>
      <c r="AB89" s="71" t="s">
        <v>201</v>
      </c>
      <c r="AC89" s="71" t="s">
        <v>201</v>
      </c>
      <c r="AD89" s="66">
        <v>5542.680607653996</v>
      </c>
      <c r="AE89">
        <v>1</v>
      </c>
    </row>
    <row r="90" spans="1:31" x14ac:dyDescent="0.25">
      <c r="A90">
        <v>9</v>
      </c>
      <c r="B90" s="23" t="s">
        <v>201</v>
      </c>
      <c r="D90" s="67">
        <v>1.62</v>
      </c>
      <c r="E90" s="67">
        <v>4.1399999999999997</v>
      </c>
      <c r="F90" s="67">
        <v>5.78</v>
      </c>
      <c r="G90" s="67">
        <v>1.62</v>
      </c>
      <c r="H90" s="27"/>
      <c r="I90" s="27"/>
      <c r="J90" s="68">
        <v>0.12569444444444444</v>
      </c>
      <c r="K90" s="68"/>
      <c r="L90" s="1">
        <f>G90*G89*G88*G87*G86*G85*G84*G83*G82*G81</f>
        <v>5542.680607653996</v>
      </c>
      <c r="M90">
        <v>14</v>
      </c>
      <c r="N90">
        <v>9</v>
      </c>
      <c r="O90">
        <v>15</v>
      </c>
      <c r="S90" t="s">
        <v>200</v>
      </c>
      <c r="T90" s="71" t="s">
        <v>201</v>
      </c>
      <c r="U90" s="71" t="s">
        <v>202</v>
      </c>
      <c r="V90" s="71" t="s">
        <v>201</v>
      </c>
      <c r="W90" s="71" t="s">
        <v>23</v>
      </c>
      <c r="X90" s="71" t="s">
        <v>201</v>
      </c>
      <c r="Y90" s="71" t="s">
        <v>202</v>
      </c>
      <c r="Z90" s="71" t="s">
        <v>202</v>
      </c>
      <c r="AA90" s="71" t="s">
        <v>23</v>
      </c>
      <c r="AB90" s="71" t="s">
        <v>201</v>
      </c>
      <c r="AC90" s="71" t="s">
        <v>23</v>
      </c>
      <c r="AD90" s="66">
        <v>3304.4282450011597</v>
      </c>
      <c r="AE90">
        <v>1</v>
      </c>
    </row>
    <row r="91" spans="1:31" x14ac:dyDescent="0.25">
      <c r="A91">
        <v>10</v>
      </c>
      <c r="B91" s="23" t="s">
        <v>201</v>
      </c>
      <c r="D91" s="67">
        <v>1.77</v>
      </c>
      <c r="E91" s="67">
        <v>3.47</v>
      </c>
      <c r="F91" s="67">
        <v>5.61</v>
      </c>
      <c r="G91" s="67">
        <v>1.77</v>
      </c>
      <c r="H91" s="27"/>
      <c r="I91" s="27"/>
      <c r="J91" s="68">
        <v>0.125</v>
      </c>
      <c r="K91" s="68"/>
      <c r="M91">
        <v>14</v>
      </c>
      <c r="N91">
        <v>7</v>
      </c>
      <c r="O91">
        <v>17</v>
      </c>
      <c r="S91" t="s">
        <v>204</v>
      </c>
      <c r="T91" s="71" t="s">
        <v>23</v>
      </c>
      <c r="U91" s="71" t="s">
        <v>201</v>
      </c>
      <c r="V91" s="71" t="s">
        <v>201</v>
      </c>
      <c r="W91" s="71" t="s">
        <v>201</v>
      </c>
      <c r="X91" s="71" t="s">
        <v>23</v>
      </c>
      <c r="Y91" s="71" t="s">
        <v>202</v>
      </c>
      <c r="Z91" s="71" t="s">
        <v>23</v>
      </c>
      <c r="AA91" s="71" t="s">
        <v>201</v>
      </c>
      <c r="AB91" s="71" t="s">
        <v>201</v>
      </c>
      <c r="AC91" s="71" t="s">
        <v>201</v>
      </c>
      <c r="AD91" s="66">
        <v>931.27864497701796</v>
      </c>
    </row>
    <row r="92" spans="1:31" x14ac:dyDescent="0.25">
      <c r="A92">
        <v>10</v>
      </c>
      <c r="B92" s="23" t="s">
        <v>202</v>
      </c>
      <c r="D92" s="67">
        <v>2</v>
      </c>
      <c r="E92" s="67">
        <v>3.41</v>
      </c>
      <c r="F92" s="67">
        <v>4.17</v>
      </c>
      <c r="G92" s="67">
        <v>3.41</v>
      </c>
      <c r="H92" s="27"/>
      <c r="I92" s="27"/>
      <c r="J92" s="68">
        <v>0</v>
      </c>
      <c r="K92" s="68"/>
      <c r="M92">
        <v>14</v>
      </c>
      <c r="N92">
        <v>6</v>
      </c>
      <c r="O92">
        <v>18</v>
      </c>
      <c r="S92" t="s">
        <v>205</v>
      </c>
      <c r="T92" s="71" t="s">
        <v>201</v>
      </c>
      <c r="U92" s="71" t="s">
        <v>202</v>
      </c>
      <c r="V92" s="71" t="s">
        <v>201</v>
      </c>
      <c r="W92" s="71" t="s">
        <v>202</v>
      </c>
      <c r="X92" s="71" t="s">
        <v>202</v>
      </c>
      <c r="Y92" s="71" t="s">
        <v>23</v>
      </c>
      <c r="Z92" s="71" t="s">
        <v>201</v>
      </c>
      <c r="AA92" s="71" t="s">
        <v>202</v>
      </c>
      <c r="AB92" s="71" t="s">
        <v>201</v>
      </c>
      <c r="AC92" s="71" t="s">
        <v>202</v>
      </c>
      <c r="AD92" s="66">
        <v>18912.987196467744</v>
      </c>
    </row>
    <row r="93" spans="1:31" x14ac:dyDescent="0.25">
      <c r="A93">
        <v>10</v>
      </c>
      <c r="B93" s="23" t="s">
        <v>201</v>
      </c>
      <c r="D93" s="67">
        <v>1.1100000000000001</v>
      </c>
      <c r="E93" s="67">
        <v>10.33</v>
      </c>
      <c r="F93" s="67">
        <v>28.73</v>
      </c>
      <c r="G93" s="67">
        <v>1.1100000000000001</v>
      </c>
      <c r="H93" s="27"/>
      <c r="I93" s="27"/>
      <c r="J93" s="68">
        <v>0.1673611111111111</v>
      </c>
      <c r="K93" s="68"/>
      <c r="M93">
        <v>22</v>
      </c>
      <c r="N93">
        <v>4</v>
      </c>
      <c r="O93">
        <v>12</v>
      </c>
      <c r="S93" t="s">
        <v>206</v>
      </c>
      <c r="T93" s="71" t="s">
        <v>23</v>
      </c>
      <c r="U93" s="71" t="s">
        <v>23</v>
      </c>
      <c r="V93" s="71" t="s">
        <v>202</v>
      </c>
      <c r="W93" s="71" t="s">
        <v>201</v>
      </c>
      <c r="X93" s="71" t="s">
        <v>201</v>
      </c>
      <c r="Y93" s="71" t="s">
        <v>202</v>
      </c>
      <c r="Z93" s="71" t="s">
        <v>201</v>
      </c>
      <c r="AA93" s="71" t="s">
        <v>23</v>
      </c>
      <c r="AB93" s="71" t="s">
        <v>23</v>
      </c>
      <c r="AC93" s="71" t="s">
        <v>23</v>
      </c>
      <c r="AD93" s="66">
        <v>14519.624909737868</v>
      </c>
    </row>
    <row r="94" spans="1:31" x14ac:dyDescent="0.25">
      <c r="A94">
        <v>10</v>
      </c>
      <c r="B94" s="23" t="s">
        <v>23</v>
      </c>
      <c r="D94" s="67">
        <v>2.82</v>
      </c>
      <c r="E94" s="67">
        <v>3.68</v>
      </c>
      <c r="F94" s="67">
        <v>2.46</v>
      </c>
      <c r="G94" s="67">
        <v>2.46</v>
      </c>
      <c r="H94" s="27"/>
      <c r="I94" s="27"/>
      <c r="J94" s="68">
        <v>2.0833333333333333E-3</v>
      </c>
      <c r="K94" s="68"/>
      <c r="M94">
        <v>21</v>
      </c>
      <c r="N94">
        <v>5</v>
      </c>
      <c r="O94">
        <v>12</v>
      </c>
      <c r="S94" t="s">
        <v>207</v>
      </c>
      <c r="T94" s="71" t="s">
        <v>201</v>
      </c>
      <c r="U94" s="71" t="s">
        <v>23</v>
      </c>
      <c r="V94" s="71" t="s">
        <v>201</v>
      </c>
      <c r="W94" s="71" t="s">
        <v>201</v>
      </c>
      <c r="X94" s="71" t="s">
        <v>23</v>
      </c>
      <c r="Y94" s="71" t="s">
        <v>201</v>
      </c>
      <c r="Z94" s="71" t="s">
        <v>202</v>
      </c>
      <c r="AA94" s="71" t="s">
        <v>201</v>
      </c>
      <c r="AB94" s="71" t="s">
        <v>201</v>
      </c>
      <c r="AC94" s="71" t="s">
        <v>201</v>
      </c>
      <c r="AD94" s="66">
        <v>2793.1728367522651</v>
      </c>
      <c r="AE94">
        <v>1</v>
      </c>
    </row>
    <row r="95" spans="1:31" x14ac:dyDescent="0.25">
      <c r="A95">
        <v>10</v>
      </c>
      <c r="B95" s="23" t="s">
        <v>201</v>
      </c>
      <c r="D95" s="67">
        <v>3.46</v>
      </c>
      <c r="E95" s="67">
        <v>3.14</v>
      </c>
      <c r="F95" s="67">
        <v>2.35</v>
      </c>
      <c r="G95" s="67">
        <v>3.46</v>
      </c>
      <c r="H95" s="27"/>
      <c r="I95" s="27"/>
      <c r="J95" s="68">
        <v>4.1666666666666664E-2</v>
      </c>
      <c r="K95" s="68"/>
      <c r="M95">
        <v>22</v>
      </c>
      <c r="N95">
        <v>4</v>
      </c>
      <c r="O95">
        <v>12</v>
      </c>
      <c r="S95" t="s">
        <v>208</v>
      </c>
      <c r="T95" s="71" t="s">
        <v>201</v>
      </c>
      <c r="U95" s="71" t="s">
        <v>201</v>
      </c>
      <c r="V95" s="71" t="s">
        <v>201</v>
      </c>
      <c r="W95" s="71" t="s">
        <v>23</v>
      </c>
      <c r="X95" s="71" t="s">
        <v>201</v>
      </c>
      <c r="Y95" s="71" t="s">
        <v>202</v>
      </c>
      <c r="Z95" s="71" t="s">
        <v>202</v>
      </c>
      <c r="AA95" s="71" t="s">
        <v>23</v>
      </c>
      <c r="AB95" s="71" t="s">
        <v>201</v>
      </c>
      <c r="AC95" s="71" t="s">
        <v>202</v>
      </c>
      <c r="AD95" s="66">
        <v>6236.1845635614591</v>
      </c>
      <c r="AE95">
        <v>1</v>
      </c>
    </row>
    <row r="96" spans="1:31" x14ac:dyDescent="0.25">
      <c r="A96">
        <v>10</v>
      </c>
      <c r="B96" s="23" t="s">
        <v>202</v>
      </c>
      <c r="D96" s="67">
        <v>1.97</v>
      </c>
      <c r="E96" s="67">
        <v>3.55</v>
      </c>
      <c r="F96" s="67">
        <v>4.08</v>
      </c>
      <c r="G96" s="67">
        <v>3.55</v>
      </c>
      <c r="H96" s="27"/>
      <c r="I96" s="27"/>
      <c r="J96" s="68">
        <v>4.2361111111111106E-2</v>
      </c>
      <c r="K96" s="68"/>
      <c r="M96">
        <v>16</v>
      </c>
      <c r="N96">
        <v>13</v>
      </c>
      <c r="O96">
        <v>9</v>
      </c>
      <c r="S96" t="s">
        <v>209</v>
      </c>
      <c r="T96" s="71" t="s">
        <v>23</v>
      </c>
      <c r="U96" s="71" t="s">
        <v>201</v>
      </c>
      <c r="V96" s="71" t="s">
        <v>201</v>
      </c>
      <c r="W96" s="71" t="s">
        <v>201</v>
      </c>
      <c r="X96" s="71" t="s">
        <v>201</v>
      </c>
      <c r="Y96" s="71" t="s">
        <v>201</v>
      </c>
      <c r="Z96" s="71" t="s">
        <v>201</v>
      </c>
      <c r="AA96" s="71" t="s">
        <v>23</v>
      </c>
      <c r="AB96" s="71" t="s">
        <v>23</v>
      </c>
      <c r="AC96" s="71" t="s">
        <v>202</v>
      </c>
      <c r="AD96" s="66">
        <v>4290.3143945905413</v>
      </c>
      <c r="AE96">
        <v>1</v>
      </c>
    </row>
    <row r="97" spans="1:31" x14ac:dyDescent="0.25">
      <c r="A97">
        <v>10</v>
      </c>
      <c r="B97" s="23" t="s">
        <v>202</v>
      </c>
      <c r="D97" s="67">
        <v>4.45</v>
      </c>
      <c r="E97" s="67">
        <v>3.9</v>
      </c>
      <c r="F97" s="67">
        <v>1.81</v>
      </c>
      <c r="G97" s="67">
        <v>3.9</v>
      </c>
      <c r="H97" s="27"/>
      <c r="I97" s="27"/>
      <c r="J97" s="68">
        <v>8.4722222222222213E-2</v>
      </c>
      <c r="K97" s="68"/>
      <c r="M97">
        <v>19</v>
      </c>
      <c r="N97">
        <v>11</v>
      </c>
      <c r="O97">
        <v>8</v>
      </c>
      <c r="S97" t="s">
        <v>210</v>
      </c>
      <c r="T97" s="72" t="s">
        <v>201</v>
      </c>
      <c r="U97" s="72" t="s">
        <v>201</v>
      </c>
      <c r="V97" s="72" t="s">
        <v>201</v>
      </c>
      <c r="W97" s="72" t="s">
        <v>201</v>
      </c>
      <c r="X97" s="72" t="s">
        <v>23</v>
      </c>
      <c r="Y97" s="72" t="s">
        <v>201</v>
      </c>
      <c r="Z97" s="72" t="s">
        <v>23</v>
      </c>
      <c r="AA97" s="72" t="s">
        <v>201</v>
      </c>
      <c r="AB97" s="72" t="s">
        <v>23</v>
      </c>
      <c r="AC97" s="72" t="s">
        <v>201</v>
      </c>
      <c r="AD97" s="66">
        <v>972.40067974991655</v>
      </c>
    </row>
    <row r="98" spans="1:31" x14ac:dyDescent="0.25">
      <c r="A98">
        <v>10</v>
      </c>
      <c r="B98" s="23" t="s">
        <v>23</v>
      </c>
      <c r="D98" s="67">
        <v>9.44</v>
      </c>
      <c r="E98" s="67">
        <v>4.5999999999999996</v>
      </c>
      <c r="F98" s="67">
        <v>1.41</v>
      </c>
      <c r="G98" s="67">
        <v>1.41</v>
      </c>
      <c r="H98" s="27"/>
      <c r="I98" s="27"/>
      <c r="J98" s="68">
        <v>2.7777777777777779E-3</v>
      </c>
      <c r="K98" s="68"/>
      <c r="M98">
        <v>15</v>
      </c>
      <c r="N98">
        <v>8</v>
      </c>
      <c r="O98">
        <v>15</v>
      </c>
      <c r="S98" t="s">
        <v>211</v>
      </c>
      <c r="T98" s="71" t="s">
        <v>23</v>
      </c>
      <c r="U98" s="71" t="s">
        <v>201</v>
      </c>
      <c r="V98" s="71" t="s">
        <v>23</v>
      </c>
      <c r="W98" s="71" t="s">
        <v>202</v>
      </c>
      <c r="X98" s="71" t="s">
        <v>23</v>
      </c>
      <c r="Y98" s="71" t="s">
        <v>23</v>
      </c>
      <c r="Z98" s="71" t="s">
        <v>23</v>
      </c>
      <c r="AA98" s="71" t="s">
        <v>201</v>
      </c>
      <c r="AB98" s="71" t="s">
        <v>23</v>
      </c>
      <c r="AC98" s="71" t="s">
        <v>23</v>
      </c>
      <c r="AD98" s="66">
        <v>67144.766710093565</v>
      </c>
    </row>
    <row r="99" spans="1:31" x14ac:dyDescent="0.25">
      <c r="A99">
        <v>10</v>
      </c>
      <c r="B99" s="23" t="s">
        <v>201</v>
      </c>
      <c r="D99" s="67">
        <v>1.81</v>
      </c>
      <c r="E99" s="67">
        <v>3.68</v>
      </c>
      <c r="F99" s="67">
        <v>4.83</v>
      </c>
      <c r="G99" s="67">
        <v>1.81</v>
      </c>
      <c r="H99" s="27"/>
      <c r="I99" s="27"/>
      <c r="J99" s="68">
        <v>8.4027777777777771E-2</v>
      </c>
      <c r="K99" s="68"/>
      <c r="M99">
        <v>21</v>
      </c>
      <c r="N99">
        <v>4</v>
      </c>
      <c r="O99">
        <v>13</v>
      </c>
      <c r="S99" t="s">
        <v>212</v>
      </c>
      <c r="T99" s="71" t="s">
        <v>202</v>
      </c>
      <c r="U99" s="71" t="s">
        <v>201</v>
      </c>
      <c r="V99" s="71" t="s">
        <v>201</v>
      </c>
      <c r="W99" s="71" t="s">
        <v>201</v>
      </c>
      <c r="X99" s="71" t="s">
        <v>201</v>
      </c>
      <c r="Y99" s="71" t="s">
        <v>202</v>
      </c>
      <c r="Z99" s="71" t="s">
        <v>23</v>
      </c>
      <c r="AA99" s="71" t="s">
        <v>202</v>
      </c>
      <c r="AB99" s="71" t="s">
        <v>23</v>
      </c>
      <c r="AC99" s="71" t="s">
        <v>23</v>
      </c>
      <c r="AD99" s="66">
        <v>9415.3754651108884</v>
      </c>
    </row>
    <row r="100" spans="1:31" x14ac:dyDescent="0.25">
      <c r="A100">
        <v>10</v>
      </c>
      <c r="B100" s="23" t="s">
        <v>23</v>
      </c>
      <c r="D100" s="67">
        <v>5.34</v>
      </c>
      <c r="E100" s="67">
        <v>4.2300000000000004</v>
      </c>
      <c r="F100" s="67">
        <v>1.64</v>
      </c>
      <c r="G100" s="67">
        <v>1.64</v>
      </c>
      <c r="H100" s="27"/>
      <c r="I100" s="27"/>
      <c r="J100" s="68">
        <v>6.9444444444444447E-4</v>
      </c>
      <c r="K100" s="68"/>
      <c r="L100" s="1">
        <f>G100*G99*G98*G97*G96*G95*G94*G93*G92*G91</f>
        <v>3304.4282450011597</v>
      </c>
      <c r="M100">
        <v>14</v>
      </c>
      <c r="N100">
        <v>9</v>
      </c>
      <c r="O100">
        <v>15</v>
      </c>
      <c r="S100" t="s">
        <v>213</v>
      </c>
      <c r="T100" s="71" t="s">
        <v>202</v>
      </c>
      <c r="U100" s="71" t="s">
        <v>23</v>
      </c>
      <c r="V100" s="71" t="s">
        <v>23</v>
      </c>
      <c r="W100" s="71" t="s">
        <v>201</v>
      </c>
      <c r="X100" s="71" t="s">
        <v>201</v>
      </c>
      <c r="Y100" s="71" t="s">
        <v>201</v>
      </c>
      <c r="Z100" s="71" t="s">
        <v>23</v>
      </c>
      <c r="AA100" s="71" t="s">
        <v>23</v>
      </c>
      <c r="AB100" s="71" t="s">
        <v>201</v>
      </c>
      <c r="AC100" s="71" t="s">
        <v>201</v>
      </c>
      <c r="AD100" s="66">
        <v>24181.778564997225</v>
      </c>
    </row>
    <row r="101" spans="1:31" x14ac:dyDescent="0.25">
      <c r="A101">
        <v>11</v>
      </c>
      <c r="B101" s="23" t="s">
        <v>23</v>
      </c>
      <c r="D101" s="67">
        <v>3.95</v>
      </c>
      <c r="E101" s="67">
        <v>3.78</v>
      </c>
      <c r="F101" s="67">
        <v>1.95</v>
      </c>
      <c r="G101" s="67">
        <v>1.95</v>
      </c>
      <c r="H101" s="27"/>
      <c r="I101" s="27"/>
      <c r="J101" s="68">
        <v>4.3055555555555562E-2</v>
      </c>
      <c r="K101" s="68"/>
      <c r="M101">
        <v>14</v>
      </c>
      <c r="N101">
        <v>7</v>
      </c>
      <c r="O101">
        <v>17</v>
      </c>
      <c r="S101" t="s">
        <v>214</v>
      </c>
      <c r="T101" s="71" t="s">
        <v>23</v>
      </c>
      <c r="U101" s="71" t="s">
        <v>201</v>
      </c>
      <c r="V101" s="71" t="s">
        <v>23</v>
      </c>
      <c r="W101" s="71" t="s">
        <v>23</v>
      </c>
      <c r="X101" s="71" t="s">
        <v>202</v>
      </c>
      <c r="Y101" s="71" t="s">
        <v>23</v>
      </c>
      <c r="Z101" s="71" t="s">
        <v>202</v>
      </c>
      <c r="AA101" s="71" t="s">
        <v>202</v>
      </c>
      <c r="AB101" s="71" t="s">
        <v>23</v>
      </c>
      <c r="AC101" s="71" t="s">
        <v>201</v>
      </c>
      <c r="AD101" s="66">
        <v>22449.281126794569</v>
      </c>
    </row>
    <row r="102" spans="1:31" x14ac:dyDescent="0.25">
      <c r="A102">
        <v>11</v>
      </c>
      <c r="B102" s="23" t="s">
        <v>201</v>
      </c>
      <c r="D102" s="67">
        <v>1.58</v>
      </c>
      <c r="E102" s="67">
        <v>4.0599999999999996</v>
      </c>
      <c r="F102" s="67">
        <v>6.45</v>
      </c>
      <c r="G102" s="67">
        <v>1.58</v>
      </c>
      <c r="H102" s="27"/>
      <c r="I102" s="27"/>
      <c r="J102" s="68">
        <v>0.16805555555555554</v>
      </c>
      <c r="K102" s="68"/>
      <c r="M102">
        <v>14</v>
      </c>
      <c r="N102">
        <v>6</v>
      </c>
      <c r="O102">
        <v>18</v>
      </c>
      <c r="S102" t="s">
        <v>215</v>
      </c>
      <c r="T102" s="71" t="s">
        <v>201</v>
      </c>
      <c r="U102" s="71" t="s">
        <v>23</v>
      </c>
      <c r="V102" s="71" t="s">
        <v>23</v>
      </c>
      <c r="W102" s="71" t="s">
        <v>202</v>
      </c>
      <c r="X102" s="71" t="s">
        <v>201</v>
      </c>
      <c r="Y102" s="71" t="s">
        <v>23</v>
      </c>
      <c r="Z102" s="71" t="s">
        <v>201</v>
      </c>
      <c r="AA102" s="71" t="s">
        <v>201</v>
      </c>
      <c r="AB102" s="71" t="s">
        <v>23</v>
      </c>
      <c r="AC102" s="71" t="s">
        <v>201</v>
      </c>
      <c r="AD102" s="66">
        <v>5036.3086631209635</v>
      </c>
    </row>
    <row r="103" spans="1:31" x14ac:dyDescent="0.25">
      <c r="A103">
        <v>11</v>
      </c>
      <c r="B103" s="23" t="s">
        <v>201</v>
      </c>
      <c r="D103" s="67">
        <v>2.78</v>
      </c>
      <c r="E103" s="67">
        <v>3.23</v>
      </c>
      <c r="F103" s="67">
        <v>2.75</v>
      </c>
      <c r="G103" s="67">
        <v>2.78</v>
      </c>
      <c r="H103" s="27"/>
      <c r="I103" s="27"/>
      <c r="J103" s="68">
        <v>4.1666666666666664E-2</v>
      </c>
      <c r="K103" s="68"/>
      <c r="M103">
        <v>22</v>
      </c>
      <c r="N103">
        <v>4</v>
      </c>
      <c r="O103">
        <v>12</v>
      </c>
      <c r="S103" t="s">
        <v>216</v>
      </c>
      <c r="T103" s="71" t="s">
        <v>201</v>
      </c>
      <c r="U103" s="71" t="s">
        <v>202</v>
      </c>
      <c r="V103" s="71" t="s">
        <v>201</v>
      </c>
      <c r="W103" s="71" t="s">
        <v>201</v>
      </c>
      <c r="X103" s="71" t="s">
        <v>201</v>
      </c>
      <c r="Y103" s="71" t="s">
        <v>201</v>
      </c>
      <c r="Z103" s="71" t="s">
        <v>201</v>
      </c>
      <c r="AA103" s="71" t="s">
        <v>201</v>
      </c>
      <c r="AB103" s="71" t="s">
        <v>23</v>
      </c>
      <c r="AC103" s="71" t="s">
        <v>23</v>
      </c>
      <c r="AD103" s="66">
        <v>1187.5346109505153</v>
      </c>
      <c r="AE103">
        <v>1</v>
      </c>
    </row>
    <row r="104" spans="1:31" x14ac:dyDescent="0.25">
      <c r="A104">
        <v>11</v>
      </c>
      <c r="B104" s="23" t="s">
        <v>201</v>
      </c>
      <c r="D104" s="67">
        <v>1.57</v>
      </c>
      <c r="E104" s="67">
        <v>3.96</v>
      </c>
      <c r="F104" s="67">
        <v>6.85</v>
      </c>
      <c r="G104" s="67">
        <v>1.57</v>
      </c>
      <c r="H104" s="27"/>
      <c r="I104" s="27"/>
      <c r="J104" s="68">
        <v>0.12569444444444444</v>
      </c>
      <c r="K104" s="68"/>
      <c r="M104">
        <v>21</v>
      </c>
      <c r="N104">
        <v>5</v>
      </c>
      <c r="O104">
        <v>12</v>
      </c>
      <c r="S104" t="s">
        <v>217</v>
      </c>
      <c r="T104" s="71" t="s">
        <v>201</v>
      </c>
      <c r="U104" s="71" t="s">
        <v>23</v>
      </c>
      <c r="V104" s="71" t="s">
        <v>201</v>
      </c>
      <c r="W104" s="71" t="s">
        <v>201</v>
      </c>
      <c r="X104" s="71" t="s">
        <v>201</v>
      </c>
      <c r="Y104" s="71" t="s">
        <v>202</v>
      </c>
      <c r="Z104" s="71" t="s">
        <v>202</v>
      </c>
      <c r="AA104" s="71" t="s">
        <v>201</v>
      </c>
      <c r="AB104" s="71" t="s">
        <v>201</v>
      </c>
      <c r="AC104" s="71" t="s">
        <v>202</v>
      </c>
      <c r="AD104" s="66">
        <v>234072.14330034101</v>
      </c>
    </row>
    <row r="105" spans="1:31" x14ac:dyDescent="0.25">
      <c r="A105">
        <v>11</v>
      </c>
      <c r="B105" s="23" t="s">
        <v>23</v>
      </c>
      <c r="D105" s="67">
        <v>3.43</v>
      </c>
      <c r="E105" s="67">
        <v>3.39</v>
      </c>
      <c r="F105" s="67">
        <v>2.25</v>
      </c>
      <c r="G105" s="67">
        <v>2.25</v>
      </c>
      <c r="H105" s="27"/>
      <c r="I105" s="27"/>
      <c r="J105" s="68">
        <v>6.9444444444444447E-4</v>
      </c>
      <c r="K105" s="68"/>
      <c r="M105">
        <v>22</v>
      </c>
      <c r="N105">
        <v>4</v>
      </c>
      <c r="O105">
        <v>12</v>
      </c>
      <c r="S105" t="s">
        <v>218</v>
      </c>
      <c r="T105" s="71" t="s">
        <v>201</v>
      </c>
      <c r="U105" s="71" t="s">
        <v>23</v>
      </c>
      <c r="V105" s="71" t="s">
        <v>201</v>
      </c>
      <c r="W105" s="71" t="s">
        <v>201</v>
      </c>
      <c r="X105" s="71" t="s">
        <v>202</v>
      </c>
      <c r="Y105" s="71" t="s">
        <v>202</v>
      </c>
      <c r="Z105" s="71" t="s">
        <v>201</v>
      </c>
      <c r="AA105" s="71" t="s">
        <v>23</v>
      </c>
      <c r="AB105" s="71" t="s">
        <v>201</v>
      </c>
      <c r="AC105" s="71" t="s">
        <v>202</v>
      </c>
      <c r="AD105" s="66">
        <v>5554.4303419072958</v>
      </c>
    </row>
    <row r="106" spans="1:31" x14ac:dyDescent="0.25">
      <c r="A106">
        <v>11</v>
      </c>
      <c r="B106" s="23" t="s">
        <v>202</v>
      </c>
      <c r="D106" s="67">
        <v>3.91</v>
      </c>
      <c r="E106" s="67">
        <v>3.89</v>
      </c>
      <c r="F106" s="67">
        <v>1.93</v>
      </c>
      <c r="G106" s="67">
        <v>3.89</v>
      </c>
      <c r="H106" s="27"/>
      <c r="I106" s="27"/>
      <c r="J106" s="68">
        <v>4.2361111111111106E-2</v>
      </c>
      <c r="K106" s="68"/>
      <c r="M106">
        <v>16</v>
      </c>
      <c r="N106">
        <v>13</v>
      </c>
      <c r="O106">
        <v>9</v>
      </c>
      <c r="S106" t="s">
        <v>219</v>
      </c>
      <c r="T106" s="71" t="s">
        <v>23</v>
      </c>
      <c r="U106" s="71" t="s">
        <v>23</v>
      </c>
      <c r="V106" s="71" t="s">
        <v>201</v>
      </c>
      <c r="W106" s="71" t="s">
        <v>23</v>
      </c>
      <c r="X106" s="71" t="s">
        <v>201</v>
      </c>
      <c r="Y106" s="71" t="s">
        <v>23</v>
      </c>
      <c r="Z106" s="71" t="s">
        <v>202</v>
      </c>
      <c r="AA106" s="71" t="s">
        <v>23</v>
      </c>
      <c r="AB106" s="71" t="s">
        <v>201</v>
      </c>
      <c r="AC106" s="71" t="s">
        <v>201</v>
      </c>
      <c r="AD106" s="66">
        <v>2202.7942617862932</v>
      </c>
      <c r="AE106">
        <v>1</v>
      </c>
    </row>
    <row r="107" spans="1:31" x14ac:dyDescent="0.25">
      <c r="A107">
        <v>11</v>
      </c>
      <c r="B107" s="23" t="s">
        <v>23</v>
      </c>
      <c r="D107" s="67">
        <v>3.41</v>
      </c>
      <c r="E107" s="67">
        <v>3.36</v>
      </c>
      <c r="F107" s="67">
        <v>2.27</v>
      </c>
      <c r="G107" s="67">
        <v>2.27</v>
      </c>
      <c r="H107" s="27"/>
      <c r="I107" s="27"/>
      <c r="J107" s="68">
        <v>8.5416666666666655E-2</v>
      </c>
      <c r="K107" s="68"/>
      <c r="M107">
        <v>19</v>
      </c>
      <c r="N107">
        <v>11</v>
      </c>
      <c r="O107">
        <v>8</v>
      </c>
      <c r="S107" t="s">
        <v>220</v>
      </c>
      <c r="T107" s="71" t="s">
        <v>202</v>
      </c>
      <c r="U107" s="71" t="s">
        <v>201</v>
      </c>
      <c r="V107" s="71" t="s">
        <v>23</v>
      </c>
      <c r="W107" s="71" t="s">
        <v>201</v>
      </c>
      <c r="X107" s="71" t="s">
        <v>201</v>
      </c>
      <c r="Y107" s="71" t="s">
        <v>202</v>
      </c>
      <c r="Z107" s="71" t="s">
        <v>23</v>
      </c>
      <c r="AA107" s="71" t="s">
        <v>202</v>
      </c>
      <c r="AB107" s="71" t="s">
        <v>201</v>
      </c>
      <c r="AC107" s="71" t="s">
        <v>201</v>
      </c>
      <c r="AD107" s="66">
        <v>22038.586345918917</v>
      </c>
    </row>
    <row r="108" spans="1:31" x14ac:dyDescent="0.25">
      <c r="A108">
        <v>11</v>
      </c>
      <c r="B108" s="23" t="s">
        <v>201</v>
      </c>
      <c r="D108" s="67">
        <v>1.1200000000000001</v>
      </c>
      <c r="E108" s="67">
        <v>10.3</v>
      </c>
      <c r="F108" s="67">
        <v>25.8</v>
      </c>
      <c r="G108" s="67">
        <v>1.1200000000000001</v>
      </c>
      <c r="H108" s="27"/>
      <c r="I108" s="27"/>
      <c r="J108" s="68">
        <v>0.25069444444444444</v>
      </c>
      <c r="K108" s="68"/>
      <c r="M108">
        <v>15</v>
      </c>
      <c r="N108">
        <v>8</v>
      </c>
      <c r="O108">
        <v>15</v>
      </c>
      <c r="S108" t="s">
        <v>221</v>
      </c>
      <c r="T108" s="71" t="s">
        <v>201</v>
      </c>
      <c r="U108" s="71" t="s">
        <v>23</v>
      </c>
      <c r="V108" s="71" t="s">
        <v>201</v>
      </c>
      <c r="W108" s="71" t="s">
        <v>201</v>
      </c>
      <c r="X108" s="71" t="s">
        <v>201</v>
      </c>
      <c r="Y108" s="71" t="s">
        <v>201</v>
      </c>
      <c r="Z108" s="71" t="s">
        <v>201</v>
      </c>
      <c r="AA108" s="71" t="s">
        <v>23</v>
      </c>
      <c r="AB108" s="71" t="s">
        <v>201</v>
      </c>
      <c r="AC108" s="71" t="s">
        <v>202</v>
      </c>
      <c r="AD108" s="66">
        <v>1907.988234206585</v>
      </c>
      <c r="AE108">
        <v>1</v>
      </c>
    </row>
    <row r="109" spans="1:31" x14ac:dyDescent="0.25">
      <c r="A109">
        <v>11</v>
      </c>
      <c r="B109" s="23" t="s">
        <v>201</v>
      </c>
      <c r="D109" s="67">
        <v>1.33</v>
      </c>
      <c r="E109" s="67">
        <v>5.52</v>
      </c>
      <c r="F109" s="67">
        <v>10.11</v>
      </c>
      <c r="G109" s="67">
        <v>1.33</v>
      </c>
      <c r="H109" s="27"/>
      <c r="I109" s="27"/>
      <c r="J109" s="68">
        <v>0.12569444444444444</v>
      </c>
      <c r="K109" s="68"/>
      <c r="M109">
        <v>21</v>
      </c>
      <c r="N109">
        <v>4</v>
      </c>
      <c r="O109">
        <v>13</v>
      </c>
      <c r="S109" t="s">
        <v>222</v>
      </c>
      <c r="T109" s="71" t="s">
        <v>201</v>
      </c>
      <c r="U109" s="71" t="s">
        <v>201</v>
      </c>
      <c r="V109" s="71" t="s">
        <v>23</v>
      </c>
      <c r="W109" s="71" t="s">
        <v>201</v>
      </c>
      <c r="X109" s="71" t="s">
        <v>23</v>
      </c>
      <c r="Y109" s="71" t="s">
        <v>201</v>
      </c>
      <c r="Z109" s="71" t="s">
        <v>201</v>
      </c>
      <c r="AA109" s="71" t="s">
        <v>23</v>
      </c>
      <c r="AB109" s="71" t="s">
        <v>202</v>
      </c>
      <c r="AC109" s="71" t="s">
        <v>23</v>
      </c>
      <c r="AD109" s="66">
        <v>2418.0398484138764</v>
      </c>
      <c r="AE109">
        <v>1</v>
      </c>
    </row>
    <row r="110" spans="1:31" x14ac:dyDescent="0.25">
      <c r="A110">
        <v>11</v>
      </c>
      <c r="B110" s="23" t="s">
        <v>201</v>
      </c>
      <c r="D110" s="67">
        <v>2.34</v>
      </c>
      <c r="E110" s="67">
        <v>3.37</v>
      </c>
      <c r="F110" s="67">
        <v>3.28</v>
      </c>
      <c r="G110" s="67">
        <v>2.34</v>
      </c>
      <c r="H110" s="27"/>
      <c r="I110" s="27"/>
      <c r="J110" s="68">
        <v>4.1666666666666664E-2</v>
      </c>
      <c r="K110" s="68"/>
      <c r="L110" s="1">
        <f>G110*G109*G108*G107*G106*G105*G104*G103*G102*G101</f>
        <v>931.27864497701796</v>
      </c>
      <c r="M110">
        <v>14</v>
      </c>
      <c r="N110">
        <v>9</v>
      </c>
      <c r="O110">
        <v>15</v>
      </c>
      <c r="S110" t="s">
        <v>223</v>
      </c>
      <c r="T110" s="71" t="s">
        <v>201</v>
      </c>
      <c r="U110" s="71" t="s">
        <v>201</v>
      </c>
      <c r="V110" s="71" t="s">
        <v>201</v>
      </c>
      <c r="W110" s="71" t="s">
        <v>23</v>
      </c>
      <c r="X110" s="71" t="s">
        <v>201</v>
      </c>
      <c r="Y110" s="71" t="s">
        <v>201</v>
      </c>
      <c r="Z110" s="71" t="s">
        <v>201</v>
      </c>
      <c r="AA110" s="71" t="s">
        <v>202</v>
      </c>
      <c r="AB110" s="71" t="s">
        <v>201</v>
      </c>
      <c r="AC110" s="71" t="s">
        <v>201</v>
      </c>
      <c r="AD110" s="66">
        <v>2711.253045004144</v>
      </c>
      <c r="AE110">
        <v>1</v>
      </c>
    </row>
    <row r="111" spans="1:31" x14ac:dyDescent="0.25">
      <c r="A111">
        <v>12</v>
      </c>
      <c r="B111" s="23" t="s">
        <v>201</v>
      </c>
      <c r="D111" s="67">
        <v>2.57</v>
      </c>
      <c r="E111" s="67">
        <v>3.08</v>
      </c>
      <c r="F111" s="67">
        <v>3.14</v>
      </c>
      <c r="G111" s="67">
        <v>2.57</v>
      </c>
      <c r="H111" s="27"/>
      <c r="I111" s="27"/>
      <c r="J111" s="68">
        <v>8.4027777777777771E-2</v>
      </c>
      <c r="K111" s="68"/>
      <c r="M111">
        <v>14</v>
      </c>
      <c r="N111">
        <v>7</v>
      </c>
      <c r="O111">
        <v>17</v>
      </c>
      <c r="S111" t="s">
        <v>224</v>
      </c>
      <c r="T111" s="71" t="s">
        <v>23</v>
      </c>
      <c r="U111" s="71" t="s">
        <v>202</v>
      </c>
      <c r="V111" s="71" t="s">
        <v>23</v>
      </c>
      <c r="W111" s="71" t="s">
        <v>201</v>
      </c>
      <c r="X111" s="71" t="s">
        <v>23</v>
      </c>
      <c r="Y111" s="71" t="s">
        <v>201</v>
      </c>
      <c r="Z111" s="71" t="s">
        <v>201</v>
      </c>
      <c r="AA111" s="71" t="s">
        <v>201</v>
      </c>
      <c r="AB111" s="71" t="s">
        <v>201</v>
      </c>
      <c r="AC111" s="71" t="s">
        <v>23</v>
      </c>
      <c r="AD111" s="66">
        <v>1668.6369365290655</v>
      </c>
      <c r="AE111">
        <v>1</v>
      </c>
    </row>
    <row r="112" spans="1:31" x14ac:dyDescent="0.25">
      <c r="A112">
        <v>12</v>
      </c>
      <c r="B112" s="23" t="s">
        <v>202</v>
      </c>
      <c r="D112" s="67">
        <v>2.3199999999999998</v>
      </c>
      <c r="E112" s="67">
        <v>3.37</v>
      </c>
      <c r="F112" s="67">
        <v>3.28</v>
      </c>
      <c r="G112" s="67">
        <v>3.37</v>
      </c>
      <c r="H112" s="27"/>
      <c r="I112" s="27"/>
      <c r="J112" s="68">
        <v>4.2361111111111106E-2</v>
      </c>
      <c r="K112" s="68"/>
      <c r="M112">
        <v>14</v>
      </c>
      <c r="N112">
        <v>6</v>
      </c>
      <c r="O112">
        <v>18</v>
      </c>
      <c r="S112" t="s">
        <v>225</v>
      </c>
      <c r="T112" s="72" t="s">
        <v>23</v>
      </c>
      <c r="U112" s="72" t="s">
        <v>23</v>
      </c>
      <c r="V112" s="72" t="s">
        <v>201</v>
      </c>
      <c r="W112" s="72" t="s">
        <v>201</v>
      </c>
      <c r="X112" s="72" t="s">
        <v>201</v>
      </c>
      <c r="Y112" s="72" t="s">
        <v>201</v>
      </c>
      <c r="Z112" s="72" t="s">
        <v>201</v>
      </c>
      <c r="AA112" s="72" t="s">
        <v>201</v>
      </c>
      <c r="AB112" s="72" t="s">
        <v>201</v>
      </c>
      <c r="AC112" s="72" t="s">
        <v>23</v>
      </c>
      <c r="AD112" s="66">
        <v>138.46311538115469</v>
      </c>
    </row>
    <row r="113" spans="1:31" x14ac:dyDescent="0.25">
      <c r="A113">
        <v>12</v>
      </c>
      <c r="B113" s="23" t="s">
        <v>201</v>
      </c>
      <c r="D113" s="67">
        <v>2.89</v>
      </c>
      <c r="E113" s="67">
        <v>3.41</v>
      </c>
      <c r="F113" s="67">
        <v>2.5499999999999998</v>
      </c>
      <c r="G113" s="67">
        <v>2.89</v>
      </c>
      <c r="H113" s="27"/>
      <c r="I113" s="27"/>
      <c r="J113" s="68">
        <v>8.4027777777777771E-2</v>
      </c>
      <c r="K113" s="68"/>
      <c r="M113">
        <v>22</v>
      </c>
      <c r="N113">
        <v>4</v>
      </c>
      <c r="O113">
        <v>12</v>
      </c>
      <c r="S113" t="s">
        <v>226</v>
      </c>
      <c r="T113" s="71" t="s">
        <v>23</v>
      </c>
      <c r="U113" s="71" t="s">
        <v>23</v>
      </c>
      <c r="V113" s="71" t="s">
        <v>23</v>
      </c>
      <c r="W113" s="71" t="s">
        <v>201</v>
      </c>
      <c r="X113" s="71" t="s">
        <v>201</v>
      </c>
      <c r="Y113" s="71" t="s">
        <v>23</v>
      </c>
      <c r="Z113" s="71" t="s">
        <v>201</v>
      </c>
      <c r="AA113" s="71" t="s">
        <v>201</v>
      </c>
      <c r="AB113" s="71" t="s">
        <v>201</v>
      </c>
      <c r="AC113" s="71" t="s">
        <v>201</v>
      </c>
      <c r="AD113" s="66">
        <v>11218.170574730844</v>
      </c>
    </row>
    <row r="114" spans="1:31" x14ac:dyDescent="0.25">
      <c r="A114">
        <v>12</v>
      </c>
      <c r="B114" s="23" t="s">
        <v>202</v>
      </c>
      <c r="D114" s="67">
        <v>1.49</v>
      </c>
      <c r="E114" s="67">
        <v>4.43</v>
      </c>
      <c r="F114" s="67">
        <v>7.43</v>
      </c>
      <c r="G114" s="67">
        <v>4.43</v>
      </c>
      <c r="H114" s="27"/>
      <c r="I114" s="27"/>
      <c r="J114" s="68">
        <v>0</v>
      </c>
      <c r="K114" s="68"/>
      <c r="M114">
        <v>21</v>
      </c>
      <c r="N114">
        <v>5</v>
      </c>
      <c r="O114">
        <v>12</v>
      </c>
      <c r="S114" t="s">
        <v>227</v>
      </c>
      <c r="T114" s="71" t="s">
        <v>23</v>
      </c>
      <c r="U114" s="71" t="s">
        <v>201</v>
      </c>
      <c r="V114" s="71" t="s">
        <v>23</v>
      </c>
      <c r="W114" s="71" t="s">
        <v>201</v>
      </c>
      <c r="X114" s="71" t="s">
        <v>23</v>
      </c>
      <c r="Y114" s="71" t="s">
        <v>23</v>
      </c>
      <c r="Z114" s="71" t="s">
        <v>201</v>
      </c>
      <c r="AA114" s="71" t="s">
        <v>202</v>
      </c>
      <c r="AB114" s="71" t="s">
        <v>202</v>
      </c>
      <c r="AC114" s="71" t="s">
        <v>23</v>
      </c>
      <c r="AD114" s="66">
        <v>2469.1760981697453</v>
      </c>
      <c r="AE114">
        <v>1</v>
      </c>
    </row>
    <row r="115" spans="1:31" x14ac:dyDescent="0.25">
      <c r="A115">
        <v>12</v>
      </c>
      <c r="B115" s="23" t="s">
        <v>202</v>
      </c>
      <c r="D115" s="67">
        <v>3.26</v>
      </c>
      <c r="E115" s="67">
        <v>3.25</v>
      </c>
      <c r="F115" s="67">
        <v>2.39</v>
      </c>
      <c r="G115" s="67">
        <v>3.25</v>
      </c>
      <c r="H115" s="27"/>
      <c r="I115" s="27"/>
      <c r="J115" s="68">
        <v>4.2361111111111106E-2</v>
      </c>
      <c r="K115" s="68"/>
      <c r="M115">
        <v>22</v>
      </c>
      <c r="N115">
        <v>4</v>
      </c>
      <c r="O115">
        <v>12</v>
      </c>
      <c r="S115" t="s">
        <v>228</v>
      </c>
      <c r="T115" s="71" t="s">
        <v>23</v>
      </c>
      <c r="U115" s="71" t="s">
        <v>201</v>
      </c>
      <c r="V115" s="71" t="s">
        <v>201</v>
      </c>
      <c r="W115" s="71" t="s">
        <v>23</v>
      </c>
      <c r="X115" s="71" t="s">
        <v>23</v>
      </c>
      <c r="Y115" s="71" t="s">
        <v>202</v>
      </c>
      <c r="Z115" s="71" t="s">
        <v>202</v>
      </c>
      <c r="AA115" s="71" t="s">
        <v>201</v>
      </c>
      <c r="AB115" s="71" t="s">
        <v>201</v>
      </c>
      <c r="AC115" s="71" t="s">
        <v>23</v>
      </c>
      <c r="AD115" s="66">
        <v>32968.584559199298</v>
      </c>
    </row>
    <row r="116" spans="1:31" x14ac:dyDescent="0.25">
      <c r="A116">
        <v>12</v>
      </c>
      <c r="B116" s="23" t="s">
        <v>23</v>
      </c>
      <c r="D116" s="67">
        <v>5.35</v>
      </c>
      <c r="E116" s="67">
        <v>3.95</v>
      </c>
      <c r="F116" s="67">
        <v>1.69</v>
      </c>
      <c r="G116" s="67">
        <v>1.69</v>
      </c>
      <c r="H116" s="27"/>
      <c r="I116" s="27"/>
      <c r="J116" s="68">
        <v>6.9444444444444447E-4</v>
      </c>
      <c r="K116" s="68"/>
      <c r="M116">
        <v>16</v>
      </c>
      <c r="N116">
        <v>13</v>
      </c>
      <c r="O116">
        <v>9</v>
      </c>
      <c r="S116" t="s">
        <v>229</v>
      </c>
      <c r="T116" s="71" t="s">
        <v>201</v>
      </c>
      <c r="U116" s="71" t="s">
        <v>23</v>
      </c>
      <c r="V116" s="71" t="s">
        <v>23</v>
      </c>
      <c r="W116" s="71" t="s">
        <v>202</v>
      </c>
      <c r="X116" s="71" t="s">
        <v>201</v>
      </c>
      <c r="Y116" s="71" t="s">
        <v>202</v>
      </c>
      <c r="Z116" s="71" t="s">
        <v>202</v>
      </c>
      <c r="AA116" s="71" t="s">
        <v>201</v>
      </c>
      <c r="AB116" s="71" t="s">
        <v>23</v>
      </c>
      <c r="AC116" s="71" t="s">
        <v>202</v>
      </c>
      <c r="AD116" s="66">
        <v>27178.752925023582</v>
      </c>
    </row>
    <row r="117" spans="1:31" x14ac:dyDescent="0.25">
      <c r="A117">
        <v>12</v>
      </c>
      <c r="B117" s="23" t="s">
        <v>201</v>
      </c>
      <c r="D117" s="67">
        <v>1.1000000000000001</v>
      </c>
      <c r="E117" s="67">
        <v>11.41</v>
      </c>
      <c r="F117" s="67">
        <v>26.03</v>
      </c>
      <c r="G117" s="67">
        <v>1.1000000000000001</v>
      </c>
      <c r="H117" s="27"/>
      <c r="I117" s="27"/>
      <c r="J117" s="68">
        <v>8.3333333333333329E-2</v>
      </c>
      <c r="K117" s="68"/>
      <c r="M117">
        <v>19</v>
      </c>
      <c r="N117">
        <v>11</v>
      </c>
      <c r="O117">
        <v>8</v>
      </c>
      <c r="S117" t="s">
        <v>230</v>
      </c>
      <c r="T117" s="71" t="s">
        <v>201</v>
      </c>
      <c r="U117" s="71" t="s">
        <v>201</v>
      </c>
      <c r="V117" s="71" t="s">
        <v>201</v>
      </c>
      <c r="W117" s="71" t="s">
        <v>201</v>
      </c>
      <c r="X117" s="71" t="s">
        <v>23</v>
      </c>
      <c r="Y117" s="71" t="s">
        <v>23</v>
      </c>
      <c r="Z117" s="71" t="s">
        <v>202</v>
      </c>
      <c r="AA117" s="71" t="s">
        <v>201</v>
      </c>
      <c r="AB117" s="71" t="s">
        <v>202</v>
      </c>
      <c r="AC117" s="71" t="s">
        <v>201</v>
      </c>
      <c r="AD117" s="66">
        <v>6260.6695802009253</v>
      </c>
      <c r="AE117">
        <v>1</v>
      </c>
    </row>
    <row r="118" spans="1:31" ht="15.75" thickBot="1" x14ac:dyDescent="0.3">
      <c r="A118">
        <v>12</v>
      </c>
      <c r="B118" s="23" t="s">
        <v>202</v>
      </c>
      <c r="D118" s="67">
        <v>1.4</v>
      </c>
      <c r="E118" s="67">
        <v>4.99</v>
      </c>
      <c r="F118" s="67">
        <v>8.5299999999999994</v>
      </c>
      <c r="G118" s="67">
        <v>4.99</v>
      </c>
      <c r="H118" s="27"/>
      <c r="I118" s="27"/>
      <c r="J118" s="68">
        <v>0</v>
      </c>
      <c r="K118" s="68"/>
      <c r="M118">
        <v>15</v>
      </c>
      <c r="N118">
        <v>8</v>
      </c>
      <c r="O118">
        <v>15</v>
      </c>
      <c r="S118" t="s">
        <v>231</v>
      </c>
      <c r="T118" s="71" t="s">
        <v>23</v>
      </c>
      <c r="U118" s="71" t="s">
        <v>202</v>
      </c>
      <c r="V118" s="71" t="s">
        <v>202</v>
      </c>
      <c r="W118" s="71" t="s">
        <v>23</v>
      </c>
      <c r="X118" s="71" t="s">
        <v>201</v>
      </c>
      <c r="Y118" s="71" t="s">
        <v>202</v>
      </c>
      <c r="Z118" s="71" t="s">
        <v>23</v>
      </c>
      <c r="AA118" s="71" t="s">
        <v>201</v>
      </c>
      <c r="AB118" s="71" t="s">
        <v>23</v>
      </c>
      <c r="AC118" s="71" t="s">
        <v>23</v>
      </c>
      <c r="AD118" s="66">
        <v>50764.316905644628</v>
      </c>
    </row>
    <row r="119" spans="1:31" ht="15.75" thickBot="1" x14ac:dyDescent="0.3">
      <c r="A119">
        <v>12</v>
      </c>
      <c r="B119" s="23" t="s">
        <v>201</v>
      </c>
      <c r="D119" s="67">
        <v>1.36</v>
      </c>
      <c r="E119" s="67">
        <v>5.32</v>
      </c>
      <c r="F119" s="67">
        <v>8.85</v>
      </c>
      <c r="G119" s="67">
        <v>1.36</v>
      </c>
      <c r="H119" s="27"/>
      <c r="I119" s="27"/>
      <c r="J119" s="68">
        <v>0.12569444444444444</v>
      </c>
      <c r="K119" s="68"/>
      <c r="M119">
        <v>21</v>
      </c>
      <c r="N119">
        <v>4</v>
      </c>
      <c r="O119">
        <v>13</v>
      </c>
      <c r="T119" s="3">
        <f>G1+G11+G21+G31+G41+G51+G61+G71+G81+G91++G101+G111+G121+G131+G141+G151+G161+G171+G181+G191+G201+G211+G221+G231+G241+G251+G261+G271+G281+G291+G301+G311+G321+G331+G341+G351+G361+G371</f>
        <v>104.46000000000001</v>
      </c>
      <c r="U119" s="4">
        <f>G2+G12+G22+G32+G42+G52+G62+G72+G82+G92+G102+G112+G122+G132+G142+G152+G162+G172+G182+G192+G202+G212+G222+G232+G242+G252+G262+G272+G282+G292+G302+G312+G322+G332+G342+G352+G362+G372</f>
        <v>113.00999999999999</v>
      </c>
      <c r="V119" s="4">
        <f>G3+G13+G23+G33+G43+G53+G63+G73+G83+G93+G113+G123+G133+G143+G153+G163+G173+G183+G193+G103+G203+G213+G223+G233+G243+G253+G263+G273+G283+G293+G303+G313+G323+G333+G343+G353+G363+G373</f>
        <v>91.539999999999992</v>
      </c>
      <c r="W119" s="4">
        <f>G4+G14+G24+G34+G44+G54+G64+G74+G84+G94+G104+G114+G124+G134+G144+G154+G164+G174+G184+G194+G204+G214+G224+G234+G244+G254+G264+G274+G284+G294+G304+G314+G324+G334+G344+G354+G364+G374</f>
        <v>104.86</v>
      </c>
      <c r="X119" s="4">
        <f>G5+G15+G25+G35+G45+G55+G65+G75+G85+G95+G105+G115+G125+G135+G145+G155+G165+G175+G185+G195+G205+G215+G225+G235+G245+G255+G265+G275+G285+G295+G305+G315+G325+G335+G345+G355+G365+G375</f>
        <v>132.40000000000003</v>
      </c>
      <c r="Y119" s="4">
        <f>G6+G16+G26+G36+G46+G56+G66+G76+G86+G96+G106+G116+G126+G136+G146+G156+G166+G176+G186+G196+G206+G216+G226+G236+G246+G256+G266+G276+G286+G296+G306+G316+G326+G336+G346+G356+G366+G376</f>
        <v>100.39000000000001</v>
      </c>
      <c r="Z119" s="4">
        <f>G7+G17+G27+G37+G47+G57+G67+G77+G87+G97+G107+G117+G127+G137+G147+G157+G167+G177+G187+G197+G207+G217+G227+G237+G247+G257+G267+G277+G287+G297+G307+G317+G327+G337+G347+G357+G367+G377</f>
        <v>106.32999999999997</v>
      </c>
      <c r="AA119" s="4">
        <f>G8+G18+G28+G38+G48+G58+G68+G78+G88+G98+G108+G118+G128+G138+G148+G158+G168+G178+G188+G198+G208+G218+G228+G238+G248+G258+G268+G278+G288+G298+G308+G318+G328+G338+G348+G358+G368+G378</f>
        <v>92.189999999999984</v>
      </c>
      <c r="AB119" s="4">
        <f>G9+G19+G29+G39+G49+G59+G69+G79+G89+G99+G109+G119+G129+G139+G149+G159+G169+G179+G189+G199+G209+G219+G229+G239+G249+G259+G269+G279+G289+G299+G309+G319+G329+G339+G349+G359+G369+G379</f>
        <v>103.66999999999999</v>
      </c>
      <c r="AC119" s="6">
        <f>G10+G20+G30+G40+G50+G60+G70+G80+G90+G100+G110+G120+G130+G140+G150+G160+G170+G180+G190+G200+G210+G220+G230+G240+G250+G260+G270+G280+G290+G300+G310+G320+G330+G340+G350+G360+G370+G380</f>
        <v>94.429999999999993</v>
      </c>
    </row>
    <row r="120" spans="1:31" x14ac:dyDescent="0.25">
      <c r="A120">
        <v>12</v>
      </c>
      <c r="B120" s="23" t="s">
        <v>202</v>
      </c>
      <c r="D120" s="67">
        <v>1.63</v>
      </c>
      <c r="E120" s="67">
        <v>4.16</v>
      </c>
      <c r="F120" s="67">
        <v>5.53</v>
      </c>
      <c r="G120" s="67">
        <v>4.16</v>
      </c>
      <c r="H120" s="27"/>
      <c r="I120" s="27"/>
      <c r="J120" s="68">
        <v>4.2361111111111106E-2</v>
      </c>
      <c r="K120" s="68"/>
      <c r="L120" s="1">
        <f>G120*G119*G118*G117*G116*G115*G114*G113*G112*G111</f>
        <v>18912.987196467744</v>
      </c>
      <c r="M120">
        <v>14</v>
      </c>
      <c r="N120">
        <v>9</v>
      </c>
      <c r="O120">
        <v>15</v>
      </c>
    </row>
    <row r="121" spans="1:31" x14ac:dyDescent="0.25">
      <c r="A121">
        <v>13</v>
      </c>
      <c r="B121" s="23" t="s">
        <v>23</v>
      </c>
      <c r="D121" s="67">
        <v>12.21</v>
      </c>
      <c r="E121" s="67">
        <v>6.74</v>
      </c>
      <c r="F121" s="67">
        <v>1.24</v>
      </c>
      <c r="G121" s="67">
        <v>1.24</v>
      </c>
      <c r="H121" s="27"/>
      <c r="I121" s="27"/>
      <c r="J121" s="68">
        <v>2.7777777777777779E-3</v>
      </c>
      <c r="K121" s="68"/>
      <c r="M121">
        <v>14</v>
      </c>
      <c r="N121">
        <v>7</v>
      </c>
      <c r="O121">
        <v>17</v>
      </c>
    </row>
    <row r="122" spans="1:31" x14ac:dyDescent="0.25">
      <c r="A122">
        <v>13</v>
      </c>
      <c r="B122" s="23" t="s">
        <v>23</v>
      </c>
      <c r="D122" s="67">
        <v>6.06</v>
      </c>
      <c r="E122" s="67">
        <v>4.41</v>
      </c>
      <c r="F122" s="67">
        <v>1.56</v>
      </c>
      <c r="G122" s="67">
        <v>1.56</v>
      </c>
      <c r="H122" s="27"/>
      <c r="I122" s="27"/>
      <c r="J122" s="68">
        <v>2.0833333333333333E-3</v>
      </c>
      <c r="K122" s="68"/>
      <c r="M122">
        <v>14</v>
      </c>
      <c r="N122">
        <v>6</v>
      </c>
      <c r="O122">
        <v>18</v>
      </c>
    </row>
    <row r="123" spans="1:31" x14ac:dyDescent="0.25">
      <c r="A123">
        <v>13</v>
      </c>
      <c r="B123" s="23" t="s">
        <v>202</v>
      </c>
      <c r="D123" s="67">
        <v>1.45</v>
      </c>
      <c r="E123" s="67">
        <v>4.5</v>
      </c>
      <c r="F123" s="67">
        <v>8.16</v>
      </c>
      <c r="G123" s="67">
        <v>4.5</v>
      </c>
      <c r="H123" s="27"/>
      <c r="I123" s="27"/>
      <c r="J123" s="68">
        <v>0</v>
      </c>
      <c r="K123" s="68"/>
      <c r="M123">
        <v>22</v>
      </c>
      <c r="N123">
        <v>4</v>
      </c>
      <c r="O123">
        <v>12</v>
      </c>
    </row>
    <row r="124" spans="1:31" x14ac:dyDescent="0.25">
      <c r="A124">
        <v>13</v>
      </c>
      <c r="B124" s="23" t="s">
        <v>201</v>
      </c>
      <c r="D124" s="67">
        <v>2.75</v>
      </c>
      <c r="E124" s="67">
        <v>3.3</v>
      </c>
      <c r="F124" s="67">
        <v>2.75</v>
      </c>
      <c r="G124" s="67">
        <v>2.75</v>
      </c>
      <c r="H124" s="27"/>
      <c r="I124" s="27"/>
      <c r="J124" s="68">
        <v>0.12638888888888888</v>
      </c>
      <c r="K124" s="68"/>
      <c r="M124">
        <v>21</v>
      </c>
      <c r="N124">
        <v>5</v>
      </c>
      <c r="O124">
        <v>12</v>
      </c>
    </row>
    <row r="125" spans="1:31" x14ac:dyDescent="0.25">
      <c r="A125">
        <v>13</v>
      </c>
      <c r="B125" s="23" t="s">
        <v>201</v>
      </c>
      <c r="D125" s="67">
        <v>1.47</v>
      </c>
      <c r="E125" s="67">
        <v>4.37</v>
      </c>
      <c r="F125" s="67">
        <v>8.3000000000000007</v>
      </c>
      <c r="G125" s="67">
        <v>1.47</v>
      </c>
      <c r="H125" s="27"/>
      <c r="I125" s="27"/>
      <c r="J125" s="68">
        <v>4.1666666666666664E-2</v>
      </c>
      <c r="K125" s="68"/>
      <c r="M125">
        <v>22</v>
      </c>
      <c r="N125">
        <v>4</v>
      </c>
      <c r="O125">
        <v>12</v>
      </c>
    </row>
    <row r="126" spans="1:31" x14ac:dyDescent="0.25">
      <c r="A126">
        <v>13</v>
      </c>
      <c r="B126" s="23" t="s">
        <v>202</v>
      </c>
      <c r="D126" s="67">
        <v>2.83</v>
      </c>
      <c r="E126" s="67">
        <v>3.15</v>
      </c>
      <c r="F126" s="67">
        <v>2.77</v>
      </c>
      <c r="G126" s="67">
        <v>3.15</v>
      </c>
      <c r="H126" s="27"/>
      <c r="I126" s="27"/>
      <c r="J126" s="68">
        <v>4.2361111111111106E-2</v>
      </c>
      <c r="K126" s="68"/>
      <c r="M126">
        <v>16</v>
      </c>
      <c r="N126">
        <v>13</v>
      </c>
      <c r="O126">
        <v>9</v>
      </c>
    </row>
    <row r="127" spans="1:31" x14ac:dyDescent="0.25">
      <c r="A127">
        <v>13</v>
      </c>
      <c r="B127" s="23" t="s">
        <v>201</v>
      </c>
      <c r="D127" s="67">
        <v>3.04</v>
      </c>
      <c r="E127" s="67">
        <v>3.39</v>
      </c>
      <c r="F127" s="67">
        <v>2.46</v>
      </c>
      <c r="G127" s="67">
        <v>3.04</v>
      </c>
      <c r="H127" s="27"/>
      <c r="I127" s="27"/>
      <c r="J127" s="68">
        <v>0.12569444444444444</v>
      </c>
      <c r="K127" s="68"/>
      <c r="M127">
        <v>19</v>
      </c>
      <c r="N127">
        <v>11</v>
      </c>
      <c r="O127">
        <v>8</v>
      </c>
    </row>
    <row r="128" spans="1:31" x14ac:dyDescent="0.25">
      <c r="A128">
        <v>13</v>
      </c>
      <c r="B128" s="23" t="s">
        <v>23</v>
      </c>
      <c r="D128" s="67">
        <v>3.39</v>
      </c>
      <c r="E128" s="67">
        <v>3.66</v>
      </c>
      <c r="F128" s="67">
        <v>2.17</v>
      </c>
      <c r="G128" s="67">
        <v>2.17</v>
      </c>
      <c r="H128" s="27"/>
      <c r="I128" s="27"/>
      <c r="J128" s="68">
        <v>4.3055555555555562E-2</v>
      </c>
      <c r="K128" s="68"/>
      <c r="M128">
        <v>15</v>
      </c>
      <c r="N128">
        <v>8</v>
      </c>
      <c r="O128">
        <v>15</v>
      </c>
    </row>
    <row r="129" spans="1:23" x14ac:dyDescent="0.25">
      <c r="A129">
        <v>13</v>
      </c>
      <c r="B129" s="23" t="s">
        <v>23</v>
      </c>
      <c r="D129" s="67">
        <v>1.59</v>
      </c>
      <c r="E129" s="67">
        <v>3.69</v>
      </c>
      <c r="F129" s="67">
        <v>7.55</v>
      </c>
      <c r="G129" s="67">
        <v>7.55</v>
      </c>
      <c r="H129" s="27"/>
      <c r="I129" s="27"/>
      <c r="J129" s="68">
        <v>1.3888888888888889E-3</v>
      </c>
      <c r="K129" s="68"/>
      <c r="M129">
        <v>21</v>
      </c>
      <c r="N129">
        <v>4</v>
      </c>
      <c r="O129">
        <v>13</v>
      </c>
      <c r="W129"/>
    </row>
    <row r="130" spans="1:23" x14ac:dyDescent="0.25">
      <c r="A130">
        <v>13</v>
      </c>
      <c r="B130" s="23" t="s">
        <v>23</v>
      </c>
      <c r="D130" s="67">
        <v>3.02</v>
      </c>
      <c r="E130" s="67">
        <v>3.13</v>
      </c>
      <c r="F130" s="67">
        <v>2.63</v>
      </c>
      <c r="G130" s="67">
        <v>2.63</v>
      </c>
      <c r="H130" s="27"/>
      <c r="I130" s="27"/>
      <c r="J130" s="68">
        <v>4.3055555555555562E-2</v>
      </c>
      <c r="K130" s="68"/>
      <c r="L130" s="1">
        <f>G130*G129*G128*G127*G126*G125*G124*G123*G122*G121</f>
        <v>14519.624909737868</v>
      </c>
      <c r="M130">
        <v>14</v>
      </c>
      <c r="N130">
        <v>9</v>
      </c>
      <c r="O130">
        <v>15</v>
      </c>
      <c r="W130"/>
    </row>
    <row r="131" spans="1:23" x14ac:dyDescent="0.25">
      <c r="A131">
        <v>14</v>
      </c>
      <c r="B131" s="23" t="s">
        <v>201</v>
      </c>
      <c r="D131" s="67">
        <v>3.6</v>
      </c>
      <c r="E131" s="67">
        <v>3.23</v>
      </c>
      <c r="F131" s="67">
        <v>2.25</v>
      </c>
      <c r="G131" s="67">
        <v>3.6</v>
      </c>
      <c r="H131" s="27"/>
      <c r="I131" s="27"/>
      <c r="J131" s="68">
        <v>8.4027777777777771E-2</v>
      </c>
      <c r="K131" s="68"/>
      <c r="M131">
        <v>14</v>
      </c>
      <c r="N131">
        <v>7</v>
      </c>
      <c r="O131">
        <v>17</v>
      </c>
      <c r="W131"/>
    </row>
    <row r="132" spans="1:23" x14ac:dyDescent="0.25">
      <c r="A132">
        <v>14</v>
      </c>
      <c r="B132" s="23" t="s">
        <v>23</v>
      </c>
      <c r="D132" s="67">
        <v>2.56</v>
      </c>
      <c r="E132" s="67">
        <v>3.33</v>
      </c>
      <c r="F132" s="67">
        <v>2.93</v>
      </c>
      <c r="G132" s="67">
        <v>2.93</v>
      </c>
      <c r="H132" s="27"/>
      <c r="I132" s="27"/>
      <c r="J132" s="68">
        <v>2.0833333333333333E-3</v>
      </c>
      <c r="K132" s="68"/>
      <c r="M132">
        <v>14</v>
      </c>
      <c r="N132">
        <v>6</v>
      </c>
      <c r="O132">
        <v>18</v>
      </c>
      <c r="W132"/>
    </row>
    <row r="133" spans="1:23" x14ac:dyDescent="0.25">
      <c r="A133">
        <v>14</v>
      </c>
      <c r="B133" s="23" t="s">
        <v>201</v>
      </c>
      <c r="D133" s="67">
        <v>1.1299999999999999</v>
      </c>
      <c r="E133" s="67">
        <v>9.49</v>
      </c>
      <c r="F133" s="67">
        <v>22.05</v>
      </c>
      <c r="G133" s="67">
        <v>1.1299999999999999</v>
      </c>
      <c r="H133" s="27"/>
      <c r="I133" s="27"/>
      <c r="J133" s="68">
        <v>0.12569444444444444</v>
      </c>
      <c r="K133" s="68"/>
      <c r="M133">
        <v>22</v>
      </c>
      <c r="N133">
        <v>4</v>
      </c>
      <c r="O133">
        <v>12</v>
      </c>
      <c r="W133"/>
    </row>
    <row r="134" spans="1:23" x14ac:dyDescent="0.25">
      <c r="A134">
        <v>14</v>
      </c>
      <c r="B134" s="23" t="s">
        <v>201</v>
      </c>
      <c r="D134" s="67">
        <v>2.35</v>
      </c>
      <c r="E134" s="67">
        <v>3.26</v>
      </c>
      <c r="F134" s="67">
        <v>3.33</v>
      </c>
      <c r="G134" s="67">
        <v>2.35</v>
      </c>
      <c r="H134" s="27"/>
      <c r="I134" s="27"/>
      <c r="J134" s="68">
        <v>8.3333333333333329E-2</v>
      </c>
      <c r="K134" s="68"/>
      <c r="M134">
        <v>21</v>
      </c>
      <c r="N134">
        <v>5</v>
      </c>
      <c r="O134">
        <v>12</v>
      </c>
      <c r="W134"/>
    </row>
    <row r="135" spans="1:23" x14ac:dyDescent="0.25">
      <c r="A135">
        <v>14</v>
      </c>
      <c r="B135" s="23" t="s">
        <v>23</v>
      </c>
      <c r="D135" s="67">
        <v>2.4</v>
      </c>
      <c r="E135" s="67">
        <v>2.91</v>
      </c>
      <c r="F135" s="67">
        <v>3.7</v>
      </c>
      <c r="G135" s="67">
        <v>3.7</v>
      </c>
      <c r="H135" s="27"/>
      <c r="I135" s="27"/>
      <c r="J135" s="68">
        <v>4.3055555555555562E-2</v>
      </c>
      <c r="K135" s="68"/>
      <c r="M135">
        <v>22</v>
      </c>
      <c r="N135">
        <v>4</v>
      </c>
      <c r="O135">
        <v>12</v>
      </c>
      <c r="W135"/>
    </row>
    <row r="136" spans="1:23" x14ac:dyDescent="0.25">
      <c r="A136">
        <v>14</v>
      </c>
      <c r="B136" s="23" t="s">
        <v>201</v>
      </c>
      <c r="D136" s="67">
        <v>1.56</v>
      </c>
      <c r="E136" s="67">
        <v>3.97</v>
      </c>
      <c r="F136" s="67">
        <v>7.1</v>
      </c>
      <c r="G136" s="67">
        <v>1.56</v>
      </c>
      <c r="H136" s="27"/>
      <c r="I136" s="27"/>
      <c r="J136" s="68">
        <v>8.3333333333333329E-2</v>
      </c>
      <c r="K136" s="68"/>
      <c r="M136">
        <v>16</v>
      </c>
      <c r="N136">
        <v>13</v>
      </c>
      <c r="O136">
        <v>9</v>
      </c>
      <c r="W136"/>
    </row>
    <row r="137" spans="1:23" x14ac:dyDescent="0.25">
      <c r="A137">
        <v>14</v>
      </c>
      <c r="B137" s="23" t="s">
        <v>202</v>
      </c>
      <c r="D137" s="67">
        <v>4.34</v>
      </c>
      <c r="E137" s="67">
        <v>3.46</v>
      </c>
      <c r="F137" s="67">
        <v>1.95</v>
      </c>
      <c r="G137" s="67">
        <v>3.46</v>
      </c>
      <c r="H137" s="27"/>
      <c r="I137" s="27"/>
      <c r="J137" s="68">
        <v>8.4722222222222213E-2</v>
      </c>
      <c r="K137" s="68"/>
      <c r="M137">
        <v>19</v>
      </c>
      <c r="N137">
        <v>11</v>
      </c>
      <c r="O137">
        <v>8</v>
      </c>
      <c r="W137"/>
    </row>
    <row r="138" spans="1:23" x14ac:dyDescent="0.25">
      <c r="A138">
        <v>14</v>
      </c>
      <c r="B138" s="23" t="s">
        <v>201</v>
      </c>
      <c r="D138" s="67">
        <v>1.2</v>
      </c>
      <c r="E138" s="67">
        <v>7.38</v>
      </c>
      <c r="F138" s="67">
        <v>15.08</v>
      </c>
      <c r="G138" s="67">
        <v>1.2</v>
      </c>
      <c r="H138" s="27"/>
      <c r="I138" s="27"/>
      <c r="J138" s="68">
        <v>8.3333333333333329E-2</v>
      </c>
      <c r="K138" s="68"/>
      <c r="M138">
        <v>15</v>
      </c>
      <c r="N138">
        <v>8</v>
      </c>
      <c r="O138">
        <v>15</v>
      </c>
      <c r="W138"/>
    </row>
    <row r="139" spans="1:23" x14ac:dyDescent="0.25">
      <c r="A139">
        <v>14</v>
      </c>
      <c r="B139" s="23" t="s">
        <v>201</v>
      </c>
      <c r="D139" s="67">
        <v>2.85</v>
      </c>
      <c r="E139" s="67">
        <v>3.51</v>
      </c>
      <c r="F139" s="67">
        <v>2.52</v>
      </c>
      <c r="G139" s="67">
        <v>2.85</v>
      </c>
      <c r="H139" s="27"/>
      <c r="I139" s="27"/>
      <c r="J139" s="68">
        <v>0.16805555555555554</v>
      </c>
      <c r="K139" s="68"/>
      <c r="M139">
        <v>21</v>
      </c>
      <c r="N139">
        <v>4</v>
      </c>
      <c r="O139">
        <v>13</v>
      </c>
      <c r="W139"/>
    </row>
    <row r="140" spans="1:23" x14ac:dyDescent="0.25">
      <c r="A140">
        <v>14</v>
      </c>
      <c r="B140" s="23" t="s">
        <v>201</v>
      </c>
      <c r="D140" s="67">
        <v>1.46</v>
      </c>
      <c r="E140" s="67">
        <v>4.45</v>
      </c>
      <c r="F140" s="67">
        <v>8.0399999999999991</v>
      </c>
      <c r="G140" s="67">
        <v>1.46</v>
      </c>
      <c r="H140" s="27"/>
      <c r="I140" s="27"/>
      <c r="J140" s="68">
        <v>4.1666666666666664E-2</v>
      </c>
      <c r="K140" s="68"/>
      <c r="L140" s="1">
        <f>G140*G139*G138*G137*G136*G135*G134*G133*G132*G131</f>
        <v>2793.1728367522651</v>
      </c>
      <c r="M140">
        <v>14</v>
      </c>
      <c r="N140">
        <v>9</v>
      </c>
      <c r="O140">
        <v>15</v>
      </c>
      <c r="W140"/>
    </row>
    <row r="141" spans="1:23" x14ac:dyDescent="0.25">
      <c r="A141">
        <v>15</v>
      </c>
      <c r="B141" s="23" t="s">
        <v>201</v>
      </c>
      <c r="D141" s="67">
        <v>1.66</v>
      </c>
      <c r="E141" s="67">
        <v>3.95</v>
      </c>
      <c r="F141" s="67">
        <v>5.61</v>
      </c>
      <c r="G141" s="67">
        <v>1.66</v>
      </c>
      <c r="H141" s="27"/>
      <c r="I141" s="27"/>
      <c r="J141" s="68">
        <v>0.12569444444444444</v>
      </c>
      <c r="K141" s="68"/>
      <c r="M141">
        <v>14</v>
      </c>
      <c r="N141">
        <v>7</v>
      </c>
      <c r="O141">
        <v>17</v>
      </c>
      <c r="W141"/>
    </row>
    <row r="142" spans="1:23" x14ac:dyDescent="0.25">
      <c r="A142">
        <v>15</v>
      </c>
      <c r="B142" s="23" t="s">
        <v>201</v>
      </c>
      <c r="D142" s="67">
        <v>3.06</v>
      </c>
      <c r="E142" s="67">
        <v>2.95</v>
      </c>
      <c r="F142" s="67">
        <v>2.74</v>
      </c>
      <c r="G142" s="67">
        <v>3.06</v>
      </c>
      <c r="H142" s="27"/>
      <c r="I142" s="27"/>
      <c r="J142" s="68">
        <v>0.12569444444444444</v>
      </c>
      <c r="K142" s="68"/>
      <c r="M142">
        <v>14</v>
      </c>
      <c r="N142">
        <v>6</v>
      </c>
      <c r="O142">
        <v>18</v>
      </c>
      <c r="W142"/>
    </row>
    <row r="143" spans="1:23" x14ac:dyDescent="0.25">
      <c r="A143">
        <v>15</v>
      </c>
      <c r="B143" s="23" t="s">
        <v>201</v>
      </c>
      <c r="D143" s="67">
        <v>1.71</v>
      </c>
      <c r="E143" s="67">
        <v>3.7</v>
      </c>
      <c r="F143" s="67">
        <v>5.62</v>
      </c>
      <c r="G143" s="67">
        <v>1.71</v>
      </c>
      <c r="H143" s="27"/>
      <c r="I143" s="27"/>
      <c r="J143" s="68">
        <v>8.4027777777777771E-2</v>
      </c>
      <c r="K143" s="68"/>
      <c r="M143">
        <v>22</v>
      </c>
      <c r="N143">
        <v>4</v>
      </c>
      <c r="O143">
        <v>12</v>
      </c>
      <c r="W143"/>
    </row>
    <row r="144" spans="1:23" x14ac:dyDescent="0.25">
      <c r="A144">
        <v>15</v>
      </c>
      <c r="B144" s="23" t="s">
        <v>23</v>
      </c>
      <c r="D144" s="67">
        <v>9.0399999999999991</v>
      </c>
      <c r="E144" s="67">
        <v>5.36</v>
      </c>
      <c r="F144" s="67">
        <v>1.36</v>
      </c>
      <c r="G144" s="67">
        <v>1.36</v>
      </c>
      <c r="H144" s="27"/>
      <c r="I144" s="27"/>
      <c r="J144" s="68">
        <v>4.3055555555555562E-2</v>
      </c>
      <c r="K144" s="68"/>
      <c r="M144">
        <v>21</v>
      </c>
      <c r="N144">
        <v>5</v>
      </c>
      <c r="O144">
        <v>12</v>
      </c>
      <c r="W144"/>
    </row>
    <row r="145" spans="1:23" x14ac:dyDescent="0.25">
      <c r="A145">
        <v>15</v>
      </c>
      <c r="B145" s="23" t="s">
        <v>201</v>
      </c>
      <c r="D145" s="67">
        <v>5.92</v>
      </c>
      <c r="E145" s="67">
        <v>3.88</v>
      </c>
      <c r="F145" s="67">
        <v>1.66</v>
      </c>
      <c r="G145" s="67">
        <v>5.92</v>
      </c>
      <c r="H145" s="27"/>
      <c r="I145" s="27"/>
      <c r="J145" s="68">
        <v>8.4027777777777771E-2</v>
      </c>
      <c r="K145" s="68"/>
      <c r="M145">
        <v>22</v>
      </c>
      <c r="N145">
        <v>4</v>
      </c>
      <c r="O145">
        <v>12</v>
      </c>
      <c r="W145"/>
    </row>
    <row r="146" spans="1:23" x14ac:dyDescent="0.25">
      <c r="A146">
        <v>15</v>
      </c>
      <c r="B146" s="23" t="s">
        <v>202</v>
      </c>
      <c r="D146" s="67">
        <v>2.77</v>
      </c>
      <c r="E146" s="67">
        <v>3.34</v>
      </c>
      <c r="F146" s="67">
        <v>2.71</v>
      </c>
      <c r="G146" s="67">
        <v>3.34</v>
      </c>
      <c r="H146" s="27"/>
      <c r="I146" s="27"/>
      <c r="J146" s="68">
        <v>4.2361111111111106E-2</v>
      </c>
      <c r="K146" s="68"/>
      <c r="M146">
        <v>16</v>
      </c>
      <c r="N146">
        <v>13</v>
      </c>
      <c r="O146">
        <v>9</v>
      </c>
      <c r="W146"/>
    </row>
    <row r="147" spans="1:23" x14ac:dyDescent="0.25">
      <c r="A147">
        <v>15</v>
      </c>
      <c r="B147" s="23" t="s">
        <v>202</v>
      </c>
      <c r="D147" s="67">
        <v>1.47</v>
      </c>
      <c r="E147" s="67">
        <v>4.37</v>
      </c>
      <c r="F147" s="67">
        <v>8.11</v>
      </c>
      <c r="G147" s="67">
        <v>4.37</v>
      </c>
      <c r="H147" s="27"/>
      <c r="I147" s="27"/>
      <c r="J147" s="68">
        <v>4.2361111111111106E-2</v>
      </c>
      <c r="K147" s="68"/>
      <c r="M147">
        <v>19</v>
      </c>
      <c r="N147">
        <v>11</v>
      </c>
      <c r="O147">
        <v>8</v>
      </c>
      <c r="W147"/>
    </row>
    <row r="148" spans="1:23" x14ac:dyDescent="0.25">
      <c r="A148">
        <v>15</v>
      </c>
      <c r="B148" s="23" t="s">
        <v>23</v>
      </c>
      <c r="D148" s="67">
        <v>11.2</v>
      </c>
      <c r="E148" s="67">
        <v>5.45</v>
      </c>
      <c r="F148" s="67">
        <v>1.32</v>
      </c>
      <c r="G148" s="67">
        <v>1.32</v>
      </c>
      <c r="H148" s="27"/>
      <c r="I148" s="27"/>
      <c r="J148" s="68">
        <v>4.3750000000000004E-2</v>
      </c>
      <c r="K148" s="68"/>
      <c r="M148">
        <v>15</v>
      </c>
      <c r="N148">
        <v>8</v>
      </c>
      <c r="O148">
        <v>15</v>
      </c>
      <c r="W148"/>
    </row>
    <row r="149" spans="1:23" x14ac:dyDescent="0.25">
      <c r="A149">
        <v>15</v>
      </c>
      <c r="B149" s="23" t="s">
        <v>201</v>
      </c>
      <c r="D149" s="67">
        <v>1.33</v>
      </c>
      <c r="E149" s="67">
        <v>5.37</v>
      </c>
      <c r="F149" s="67">
        <v>10.47</v>
      </c>
      <c r="G149" s="67">
        <v>1.33</v>
      </c>
      <c r="H149" s="27"/>
      <c r="I149" s="27"/>
      <c r="J149" s="68">
        <v>0.12569444444444444</v>
      </c>
      <c r="K149" s="68"/>
      <c r="M149">
        <v>21</v>
      </c>
      <c r="N149">
        <v>4</v>
      </c>
      <c r="O149">
        <v>13</v>
      </c>
      <c r="W149"/>
    </row>
    <row r="150" spans="1:23" x14ac:dyDescent="0.25">
      <c r="A150">
        <v>15</v>
      </c>
      <c r="B150" s="23" t="s">
        <v>202</v>
      </c>
      <c r="D150" s="67">
        <v>2.4300000000000002</v>
      </c>
      <c r="E150" s="67">
        <v>3.48</v>
      </c>
      <c r="F150" s="67">
        <v>3.02</v>
      </c>
      <c r="G150" s="67">
        <v>3.48</v>
      </c>
      <c r="H150" s="27"/>
      <c r="I150" s="27"/>
      <c r="J150" s="68">
        <v>8.4722222222222213E-2</v>
      </c>
      <c r="K150" s="68"/>
      <c r="L150" s="1">
        <f>G150*G149*G148*G147*G146*G145*G144*G143*G142*G141</f>
        <v>6236.1845635614591</v>
      </c>
      <c r="M150">
        <v>14</v>
      </c>
      <c r="N150">
        <v>9</v>
      </c>
      <c r="O150">
        <v>15</v>
      </c>
      <c r="W150"/>
    </row>
    <row r="151" spans="1:23" x14ac:dyDescent="0.25">
      <c r="A151">
        <v>16</v>
      </c>
      <c r="B151" s="23" t="s">
        <v>23</v>
      </c>
      <c r="D151" s="67">
        <v>7.15</v>
      </c>
      <c r="E151" s="67">
        <v>4.6500000000000004</v>
      </c>
      <c r="F151" s="67">
        <v>1.48</v>
      </c>
      <c r="G151" s="67">
        <v>1.48</v>
      </c>
      <c r="H151" s="27"/>
      <c r="I151" s="27"/>
      <c r="J151" s="68">
        <v>2.7777777777777779E-3</v>
      </c>
      <c r="K151" s="68"/>
      <c r="M151">
        <v>14</v>
      </c>
      <c r="N151">
        <v>7</v>
      </c>
      <c r="O151">
        <v>17</v>
      </c>
      <c r="W151"/>
    </row>
    <row r="152" spans="1:23" x14ac:dyDescent="0.25">
      <c r="A152">
        <v>16</v>
      </c>
      <c r="B152" s="23" t="s">
        <v>201</v>
      </c>
      <c r="D152" s="67">
        <v>2.29</v>
      </c>
      <c r="E152" s="67">
        <v>3.41</v>
      </c>
      <c r="F152" s="67">
        <v>3.32</v>
      </c>
      <c r="G152" s="67">
        <v>2.29</v>
      </c>
      <c r="H152" s="27"/>
      <c r="I152" s="27"/>
      <c r="J152" s="68">
        <v>0.12638888888888888</v>
      </c>
      <c r="K152" s="68"/>
      <c r="M152">
        <v>14</v>
      </c>
      <c r="N152">
        <v>6</v>
      </c>
      <c r="O152">
        <v>18</v>
      </c>
      <c r="W152"/>
    </row>
    <row r="153" spans="1:23" x14ac:dyDescent="0.25">
      <c r="A153">
        <v>16</v>
      </c>
      <c r="B153" s="23" t="s">
        <v>201</v>
      </c>
      <c r="D153" s="67">
        <v>1.39</v>
      </c>
      <c r="E153" s="67">
        <v>5.0199999999999996</v>
      </c>
      <c r="F153" s="67">
        <v>9.11</v>
      </c>
      <c r="G153" s="67">
        <v>1.39</v>
      </c>
      <c r="H153" s="27"/>
      <c r="I153" s="27"/>
      <c r="J153" s="68">
        <v>0.1673611111111111</v>
      </c>
      <c r="K153" s="68"/>
      <c r="M153">
        <v>22</v>
      </c>
      <c r="N153">
        <v>4</v>
      </c>
      <c r="O153">
        <v>12</v>
      </c>
      <c r="W153"/>
    </row>
    <row r="154" spans="1:23" x14ac:dyDescent="0.25">
      <c r="A154">
        <v>16</v>
      </c>
      <c r="B154" s="23" t="s">
        <v>201</v>
      </c>
      <c r="D154" s="67">
        <v>3.25</v>
      </c>
      <c r="E154" s="67">
        <v>3.27</v>
      </c>
      <c r="F154" s="67">
        <v>2.4</v>
      </c>
      <c r="G154" s="67">
        <v>3.25</v>
      </c>
      <c r="H154" s="27"/>
      <c r="I154" s="27"/>
      <c r="J154" s="68">
        <v>4.1666666666666664E-2</v>
      </c>
      <c r="K154" s="68"/>
      <c r="M154">
        <v>21</v>
      </c>
      <c r="N154">
        <v>5</v>
      </c>
      <c r="O154">
        <v>12</v>
      </c>
      <c r="W154"/>
    </row>
    <row r="155" spans="1:23" x14ac:dyDescent="0.25">
      <c r="A155">
        <v>16</v>
      </c>
      <c r="B155" s="23" t="s">
        <v>201</v>
      </c>
      <c r="D155" s="67">
        <v>2.91</v>
      </c>
      <c r="E155" s="67">
        <v>3.07</v>
      </c>
      <c r="F155" s="67">
        <v>2.77</v>
      </c>
      <c r="G155" s="67">
        <v>2.91</v>
      </c>
      <c r="H155" s="27"/>
      <c r="I155" s="27"/>
      <c r="J155" s="68">
        <v>4.1666666666666664E-2</v>
      </c>
      <c r="K155" s="68"/>
      <c r="M155">
        <v>22</v>
      </c>
      <c r="N155">
        <v>4</v>
      </c>
      <c r="O155">
        <v>12</v>
      </c>
      <c r="W155"/>
    </row>
    <row r="156" spans="1:23" x14ac:dyDescent="0.25">
      <c r="A156">
        <v>16</v>
      </c>
      <c r="B156" s="23" t="s">
        <v>201</v>
      </c>
      <c r="D156" s="67">
        <v>1.3</v>
      </c>
      <c r="E156" s="67">
        <v>5.72</v>
      </c>
      <c r="F156" s="67">
        <v>11.75</v>
      </c>
      <c r="G156" s="67">
        <v>1.3</v>
      </c>
      <c r="H156" s="27"/>
      <c r="I156" s="27"/>
      <c r="J156" s="68">
        <v>4.1666666666666664E-2</v>
      </c>
      <c r="K156" s="68"/>
      <c r="M156">
        <v>16</v>
      </c>
      <c r="N156">
        <v>13</v>
      </c>
      <c r="O156">
        <v>9</v>
      </c>
      <c r="W156"/>
    </row>
    <row r="157" spans="1:23" x14ac:dyDescent="0.25">
      <c r="A157">
        <v>16</v>
      </c>
      <c r="B157" s="23" t="s">
        <v>201</v>
      </c>
      <c r="D157" s="67">
        <v>3.52</v>
      </c>
      <c r="E157" s="67">
        <v>3.5</v>
      </c>
      <c r="F157" s="67">
        <v>2.17</v>
      </c>
      <c r="G157" s="67">
        <v>3.52</v>
      </c>
      <c r="H157" s="27"/>
      <c r="I157" s="27"/>
      <c r="J157" s="68">
        <v>8.3333333333333329E-2</v>
      </c>
      <c r="K157" s="68"/>
      <c r="M157">
        <v>19</v>
      </c>
      <c r="N157">
        <v>11</v>
      </c>
      <c r="O157">
        <v>8</v>
      </c>
      <c r="W157"/>
    </row>
    <row r="158" spans="1:23" x14ac:dyDescent="0.25">
      <c r="A158">
        <v>16</v>
      </c>
      <c r="B158" s="23" t="s">
        <v>23</v>
      </c>
      <c r="D158" s="67">
        <v>4.28</v>
      </c>
      <c r="E158" s="67">
        <v>3.48</v>
      </c>
      <c r="F158" s="67">
        <v>1.96</v>
      </c>
      <c r="G158" s="67">
        <v>1.96</v>
      </c>
      <c r="H158" s="27"/>
      <c r="I158" s="27"/>
      <c r="J158" s="68">
        <v>1.3888888888888889E-3</v>
      </c>
      <c r="K158" s="68"/>
      <c r="M158">
        <v>15</v>
      </c>
      <c r="N158">
        <v>8</v>
      </c>
      <c r="O158">
        <v>15</v>
      </c>
      <c r="W158"/>
    </row>
    <row r="159" spans="1:23" x14ac:dyDescent="0.25">
      <c r="A159">
        <v>16</v>
      </c>
      <c r="B159" s="23" t="s">
        <v>23</v>
      </c>
      <c r="D159" s="67">
        <v>2.94</v>
      </c>
      <c r="E159" s="67">
        <v>3.05</v>
      </c>
      <c r="F159" s="67">
        <v>2.76</v>
      </c>
      <c r="G159" s="67">
        <v>2.76</v>
      </c>
      <c r="H159" s="27"/>
      <c r="I159" s="27"/>
      <c r="J159" s="68">
        <v>4.3055555555555562E-2</v>
      </c>
      <c r="K159" s="68"/>
      <c r="M159">
        <v>21</v>
      </c>
      <c r="N159">
        <v>4</v>
      </c>
      <c r="O159">
        <v>13</v>
      </c>
      <c r="W159"/>
    </row>
    <row r="160" spans="1:23" x14ac:dyDescent="0.25">
      <c r="A160">
        <v>16</v>
      </c>
      <c r="B160" s="23" t="s">
        <v>202</v>
      </c>
      <c r="D160" s="67">
        <v>1.67</v>
      </c>
      <c r="E160" s="67">
        <v>3.89</v>
      </c>
      <c r="F160" s="67">
        <v>5.61</v>
      </c>
      <c r="G160" s="67">
        <v>3.89</v>
      </c>
      <c r="H160" s="27"/>
      <c r="I160" s="27"/>
      <c r="J160" s="68">
        <v>8.4722222222222213E-2</v>
      </c>
      <c r="K160" s="68"/>
      <c r="L160" s="1">
        <f>G160*G159*G158*G157*G156*G155*G154*G153*G152*G151</f>
        <v>4290.3143945905413</v>
      </c>
      <c r="M160">
        <v>14</v>
      </c>
      <c r="N160">
        <v>9</v>
      </c>
      <c r="O160">
        <v>15</v>
      </c>
      <c r="W160"/>
    </row>
    <row r="161" spans="1:23" x14ac:dyDescent="0.25">
      <c r="A161">
        <v>17</v>
      </c>
      <c r="B161" s="23" t="s">
        <v>201</v>
      </c>
      <c r="D161" s="67">
        <v>1.23</v>
      </c>
      <c r="E161" s="67">
        <v>6.98</v>
      </c>
      <c r="F161" s="67">
        <v>12.9</v>
      </c>
      <c r="G161" s="67">
        <v>1.23</v>
      </c>
      <c r="H161" s="27"/>
      <c r="I161" s="27"/>
      <c r="J161" s="68">
        <v>0.12569444444444444</v>
      </c>
      <c r="K161" s="68"/>
      <c r="M161">
        <v>14</v>
      </c>
      <c r="N161">
        <v>7</v>
      </c>
      <c r="O161">
        <v>17</v>
      </c>
      <c r="W161"/>
    </row>
    <row r="162" spans="1:23" x14ac:dyDescent="0.25">
      <c r="A162">
        <v>17</v>
      </c>
      <c r="B162" s="23" t="s">
        <v>201</v>
      </c>
      <c r="D162" s="67">
        <v>1.99</v>
      </c>
      <c r="E162" s="67">
        <v>3.44</v>
      </c>
      <c r="F162" s="67">
        <v>4.1900000000000004</v>
      </c>
      <c r="G162" s="67">
        <v>1.99</v>
      </c>
      <c r="H162" s="27"/>
      <c r="I162" s="27"/>
      <c r="J162" s="68">
        <v>8.3333333333333329E-2</v>
      </c>
      <c r="K162" s="68"/>
      <c r="M162">
        <v>14</v>
      </c>
      <c r="N162">
        <v>6</v>
      </c>
      <c r="O162">
        <v>18</v>
      </c>
      <c r="W162"/>
    </row>
    <row r="163" spans="1:23" x14ac:dyDescent="0.25">
      <c r="A163">
        <v>17</v>
      </c>
      <c r="B163" s="23" t="s">
        <v>201</v>
      </c>
      <c r="D163" s="67">
        <v>1.69</v>
      </c>
      <c r="E163" s="67">
        <v>3.8</v>
      </c>
      <c r="F163" s="67">
        <v>5.63</v>
      </c>
      <c r="G163" s="67">
        <v>1.69</v>
      </c>
      <c r="H163" s="27"/>
      <c r="I163" s="27"/>
      <c r="J163" s="68">
        <v>0.12638888888888888</v>
      </c>
      <c r="K163" s="68"/>
      <c r="M163">
        <v>22</v>
      </c>
      <c r="N163">
        <v>4</v>
      </c>
      <c r="O163">
        <v>12</v>
      </c>
      <c r="W163"/>
    </row>
    <row r="164" spans="1:23" x14ac:dyDescent="0.25">
      <c r="A164">
        <v>17</v>
      </c>
      <c r="B164" s="23" t="s">
        <v>201</v>
      </c>
      <c r="D164" s="67">
        <v>1.2</v>
      </c>
      <c r="E164" s="67">
        <v>7.08</v>
      </c>
      <c r="F164" s="67">
        <v>16.86</v>
      </c>
      <c r="G164" s="67">
        <v>1.2</v>
      </c>
      <c r="H164" s="27"/>
      <c r="I164" s="27"/>
      <c r="J164" s="68">
        <v>4.1666666666666664E-2</v>
      </c>
      <c r="K164" s="68"/>
      <c r="M164">
        <v>21</v>
      </c>
      <c r="N164">
        <v>5</v>
      </c>
      <c r="O164">
        <v>12</v>
      </c>
      <c r="W164"/>
    </row>
    <row r="165" spans="1:23" x14ac:dyDescent="0.25">
      <c r="A165">
        <v>17</v>
      </c>
      <c r="B165" s="23" t="s">
        <v>23</v>
      </c>
      <c r="D165" s="67">
        <v>2.63</v>
      </c>
      <c r="E165" s="67">
        <v>3.03</v>
      </c>
      <c r="F165" s="67">
        <v>3.11</v>
      </c>
      <c r="G165" s="67">
        <v>3.11</v>
      </c>
      <c r="H165" s="27"/>
      <c r="I165" s="27"/>
      <c r="J165" s="68">
        <v>6.9444444444444447E-4</v>
      </c>
      <c r="K165" s="68"/>
      <c r="M165">
        <v>22</v>
      </c>
      <c r="N165">
        <v>4</v>
      </c>
      <c r="O165">
        <v>12</v>
      </c>
      <c r="W165"/>
    </row>
    <row r="166" spans="1:23" x14ac:dyDescent="0.25">
      <c r="A166">
        <v>17</v>
      </c>
      <c r="B166" s="23" t="s">
        <v>201</v>
      </c>
      <c r="D166" s="67">
        <v>2.73</v>
      </c>
      <c r="E166" s="67">
        <v>3.16</v>
      </c>
      <c r="F166" s="67">
        <v>2.87</v>
      </c>
      <c r="G166" s="67">
        <v>2.73</v>
      </c>
      <c r="H166" s="27"/>
      <c r="I166" s="27"/>
      <c r="J166" s="68">
        <v>4.1666666666666664E-2</v>
      </c>
      <c r="K166" s="68"/>
      <c r="M166">
        <v>16</v>
      </c>
      <c r="N166">
        <v>13</v>
      </c>
      <c r="O166">
        <v>9</v>
      </c>
      <c r="W166"/>
    </row>
    <row r="167" spans="1:23" x14ac:dyDescent="0.25">
      <c r="A167">
        <v>17</v>
      </c>
      <c r="B167" s="23" t="s">
        <v>23</v>
      </c>
      <c r="D167" s="67">
        <v>3.05</v>
      </c>
      <c r="E167" s="67">
        <v>3.54</v>
      </c>
      <c r="F167" s="67">
        <v>2.37</v>
      </c>
      <c r="G167" s="67">
        <v>2.37</v>
      </c>
      <c r="H167" s="27"/>
      <c r="I167" s="27"/>
      <c r="J167" s="68">
        <v>1.3888888888888889E-3</v>
      </c>
      <c r="K167" s="68"/>
      <c r="M167">
        <v>19</v>
      </c>
      <c r="N167">
        <v>11</v>
      </c>
      <c r="O167">
        <v>8</v>
      </c>
      <c r="W167"/>
    </row>
    <row r="168" spans="1:23" x14ac:dyDescent="0.25">
      <c r="A168">
        <v>17</v>
      </c>
      <c r="B168" s="23" t="s">
        <v>201</v>
      </c>
      <c r="D168" s="67">
        <v>4.3899999999999997</v>
      </c>
      <c r="E168" s="67">
        <v>3.93</v>
      </c>
      <c r="F168" s="67">
        <v>1.81</v>
      </c>
      <c r="G168" s="67">
        <v>4.3899999999999997</v>
      </c>
      <c r="H168" s="27"/>
      <c r="I168" s="27"/>
      <c r="J168" s="68">
        <v>0.12638888888888888</v>
      </c>
      <c r="K168" s="68"/>
      <c r="M168">
        <v>15</v>
      </c>
      <c r="N168">
        <v>8</v>
      </c>
      <c r="O168">
        <v>15</v>
      </c>
      <c r="W168"/>
    </row>
    <row r="169" spans="1:23" x14ac:dyDescent="0.25">
      <c r="A169">
        <v>17</v>
      </c>
      <c r="B169" s="23" t="s">
        <v>23</v>
      </c>
      <c r="D169" s="67">
        <v>8.4700000000000006</v>
      </c>
      <c r="E169" s="67">
        <v>4.47</v>
      </c>
      <c r="F169" s="67">
        <v>1.44</v>
      </c>
      <c r="G169" s="67">
        <v>1.44</v>
      </c>
      <c r="H169" s="27"/>
      <c r="I169" s="27"/>
      <c r="J169" s="68">
        <v>4.3055555555555562E-2</v>
      </c>
      <c r="K169" s="68"/>
      <c r="M169">
        <v>21</v>
      </c>
      <c r="N169">
        <v>4</v>
      </c>
      <c r="O169">
        <v>13</v>
      </c>
      <c r="W169"/>
    </row>
    <row r="170" spans="1:23" x14ac:dyDescent="0.25">
      <c r="A170">
        <v>17</v>
      </c>
      <c r="B170" s="23" t="s">
        <v>201</v>
      </c>
      <c r="D170" s="67">
        <v>1.54</v>
      </c>
      <c r="E170" s="67">
        <v>4.24</v>
      </c>
      <c r="F170" s="67">
        <v>6.83</v>
      </c>
      <c r="G170" s="67">
        <v>1.54</v>
      </c>
      <c r="H170" s="27"/>
      <c r="I170" s="27"/>
      <c r="J170" s="68">
        <v>0.12569444444444444</v>
      </c>
      <c r="K170" s="68"/>
      <c r="L170" s="1">
        <f>G170*G169*G168*G167*G166*G165*G164*G163*G162*G161</f>
        <v>972.40067974991655</v>
      </c>
      <c r="M170">
        <v>14</v>
      </c>
      <c r="N170">
        <v>9</v>
      </c>
      <c r="O170">
        <v>15</v>
      </c>
      <c r="W170"/>
    </row>
    <row r="171" spans="1:23" x14ac:dyDescent="0.25">
      <c r="A171">
        <v>18</v>
      </c>
      <c r="B171" s="23" t="s">
        <v>23</v>
      </c>
      <c r="D171" s="67">
        <v>7.19</v>
      </c>
      <c r="E171" s="67">
        <v>4.1100000000000003</v>
      </c>
      <c r="F171" s="67">
        <v>1.54</v>
      </c>
      <c r="G171" s="67">
        <v>1.54</v>
      </c>
      <c r="H171" s="27"/>
      <c r="I171" s="27"/>
      <c r="J171" s="68">
        <v>1.3888888888888889E-3</v>
      </c>
      <c r="K171" s="68"/>
      <c r="M171">
        <v>14</v>
      </c>
      <c r="N171">
        <v>7</v>
      </c>
      <c r="O171">
        <v>17</v>
      </c>
      <c r="W171"/>
    </row>
    <row r="172" spans="1:23" x14ac:dyDescent="0.25">
      <c r="A172">
        <v>18</v>
      </c>
      <c r="B172" s="23" t="s">
        <v>201</v>
      </c>
      <c r="D172" s="67">
        <v>1.21</v>
      </c>
      <c r="E172" s="67">
        <v>6.95</v>
      </c>
      <c r="F172" s="67">
        <v>15.47</v>
      </c>
      <c r="G172" s="67">
        <v>1.21</v>
      </c>
      <c r="H172" s="27"/>
      <c r="I172" s="27"/>
      <c r="J172" s="68">
        <v>0.12569444444444444</v>
      </c>
      <c r="K172" s="68"/>
      <c r="M172">
        <v>14</v>
      </c>
      <c r="N172">
        <v>6</v>
      </c>
      <c r="O172">
        <v>18</v>
      </c>
      <c r="W172"/>
    </row>
    <row r="173" spans="1:23" x14ac:dyDescent="0.25">
      <c r="A173">
        <v>18</v>
      </c>
      <c r="B173" s="23" t="s">
        <v>23</v>
      </c>
      <c r="D173" s="67">
        <v>2.4500000000000002</v>
      </c>
      <c r="E173" s="67">
        <v>3.48</v>
      </c>
      <c r="F173" s="67">
        <v>2.97</v>
      </c>
      <c r="G173" s="67">
        <v>2.97</v>
      </c>
      <c r="H173" s="27"/>
      <c r="I173" s="27"/>
      <c r="J173" s="68">
        <v>1.3888888888888889E-3</v>
      </c>
      <c r="K173" s="68"/>
      <c r="M173">
        <v>22</v>
      </c>
      <c r="N173">
        <v>4</v>
      </c>
      <c r="O173">
        <v>12</v>
      </c>
      <c r="W173"/>
    </row>
    <row r="174" spans="1:23" x14ac:dyDescent="0.25">
      <c r="A174">
        <v>18</v>
      </c>
      <c r="B174" s="23" t="s">
        <v>202</v>
      </c>
      <c r="D174" s="67">
        <v>2.2799999999999998</v>
      </c>
      <c r="E174" s="67">
        <v>3.3</v>
      </c>
      <c r="F174" s="67">
        <v>3.46</v>
      </c>
      <c r="G174" s="67">
        <v>3.3</v>
      </c>
      <c r="H174" s="27"/>
      <c r="I174" s="27"/>
      <c r="J174" s="68">
        <v>0</v>
      </c>
      <c r="K174" s="68"/>
      <c r="M174">
        <v>21</v>
      </c>
      <c r="N174">
        <v>5</v>
      </c>
      <c r="O174">
        <v>12</v>
      </c>
      <c r="W174"/>
    </row>
    <row r="175" spans="1:23" x14ac:dyDescent="0.25">
      <c r="A175">
        <v>18</v>
      </c>
      <c r="B175" s="23" t="s">
        <v>23</v>
      </c>
      <c r="D175" s="67">
        <v>1.1599999999999999</v>
      </c>
      <c r="E175" s="67">
        <v>8.0399999999999991</v>
      </c>
      <c r="F175" s="67">
        <v>19.46</v>
      </c>
      <c r="G175" s="67">
        <v>19.46</v>
      </c>
      <c r="H175" s="27"/>
      <c r="I175" s="27"/>
      <c r="J175" s="68">
        <v>8.5416666666666655E-2</v>
      </c>
      <c r="K175" s="68"/>
      <c r="M175">
        <v>22</v>
      </c>
      <c r="N175">
        <v>4</v>
      </c>
      <c r="O175">
        <v>12</v>
      </c>
      <c r="W175"/>
    </row>
    <row r="176" spans="1:23" x14ac:dyDescent="0.25">
      <c r="A176">
        <v>18</v>
      </c>
      <c r="B176" s="23" t="s">
        <v>23</v>
      </c>
      <c r="D176" s="67">
        <v>2.87</v>
      </c>
      <c r="E176" s="67">
        <v>3.06</v>
      </c>
      <c r="F176" s="67">
        <v>2.8</v>
      </c>
      <c r="G176" s="67">
        <v>2.8</v>
      </c>
      <c r="H176" s="27"/>
      <c r="I176" s="27"/>
      <c r="J176" s="68">
        <v>4.3750000000000004E-2</v>
      </c>
      <c r="K176" s="68"/>
      <c r="M176">
        <v>16</v>
      </c>
      <c r="N176">
        <v>13</v>
      </c>
      <c r="O176">
        <v>9</v>
      </c>
      <c r="W176"/>
    </row>
    <row r="177" spans="1:23" x14ac:dyDescent="0.25">
      <c r="A177">
        <v>18</v>
      </c>
      <c r="B177" s="23" t="s">
        <v>23</v>
      </c>
      <c r="D177" s="67">
        <v>1.34</v>
      </c>
      <c r="E177" s="67">
        <v>5.37</v>
      </c>
      <c r="F177" s="67">
        <v>10.27</v>
      </c>
      <c r="G177" s="67">
        <v>10.27</v>
      </c>
      <c r="H177" s="27"/>
      <c r="I177" s="27"/>
      <c r="J177" s="68">
        <v>6.9444444444444447E-4</v>
      </c>
      <c r="K177" s="68"/>
      <c r="M177">
        <v>19</v>
      </c>
      <c r="N177">
        <v>11</v>
      </c>
      <c r="O177">
        <v>8</v>
      </c>
      <c r="W177"/>
    </row>
    <row r="178" spans="1:23" x14ac:dyDescent="0.25">
      <c r="A178">
        <v>18</v>
      </c>
      <c r="B178" s="23" t="s">
        <v>201</v>
      </c>
      <c r="D178" s="67">
        <v>1.99</v>
      </c>
      <c r="E178" s="67">
        <v>3.49</v>
      </c>
      <c r="F178" s="67">
        <v>4.16</v>
      </c>
      <c r="G178" s="67">
        <v>1.99</v>
      </c>
      <c r="H178" s="27"/>
      <c r="I178" s="27"/>
      <c r="J178" s="68">
        <v>8.3333333333333329E-2</v>
      </c>
      <c r="K178" s="68"/>
      <c r="M178">
        <v>15</v>
      </c>
      <c r="N178">
        <v>8</v>
      </c>
      <c r="O178">
        <v>15</v>
      </c>
      <c r="W178"/>
    </row>
    <row r="179" spans="1:23" x14ac:dyDescent="0.25">
      <c r="A179">
        <v>18</v>
      </c>
      <c r="B179" s="23" t="s">
        <v>23</v>
      </c>
      <c r="D179" s="67">
        <v>6.67</v>
      </c>
      <c r="E179" s="67">
        <v>4.22</v>
      </c>
      <c r="F179" s="67">
        <v>1.55</v>
      </c>
      <c r="G179" s="67">
        <v>1.55</v>
      </c>
      <c r="H179" s="27"/>
      <c r="I179" s="27"/>
      <c r="J179" s="68">
        <v>4.5138888888888888E-2</v>
      </c>
      <c r="K179" s="68"/>
      <c r="M179">
        <v>21</v>
      </c>
      <c r="N179">
        <v>4</v>
      </c>
      <c r="O179">
        <v>13</v>
      </c>
      <c r="W179"/>
    </row>
    <row r="180" spans="1:23" x14ac:dyDescent="0.25">
      <c r="A180">
        <v>18</v>
      </c>
      <c r="B180" s="23" t="s">
        <v>23</v>
      </c>
      <c r="D180" s="67">
        <v>3.43</v>
      </c>
      <c r="E180" s="67">
        <v>3.67</v>
      </c>
      <c r="F180" s="67">
        <v>2.13</v>
      </c>
      <c r="G180" s="67">
        <v>2.13</v>
      </c>
      <c r="H180" s="27"/>
      <c r="I180" s="27"/>
      <c r="J180" s="68">
        <v>8.7500000000000008E-2</v>
      </c>
      <c r="K180" s="68"/>
      <c r="L180" s="1">
        <f>G180*G179*G178*G177*G176*G175*G174*G173*G172*G171</f>
        <v>67144.766710093565</v>
      </c>
      <c r="M180">
        <v>14</v>
      </c>
      <c r="N180">
        <v>9</v>
      </c>
      <c r="O180">
        <v>15</v>
      </c>
      <c r="W180"/>
    </row>
    <row r="181" spans="1:23" x14ac:dyDescent="0.25">
      <c r="A181">
        <v>19</v>
      </c>
      <c r="B181" s="23" t="s">
        <v>202</v>
      </c>
      <c r="D181" s="67">
        <v>2.98</v>
      </c>
      <c r="E181" s="67">
        <v>3.13</v>
      </c>
      <c r="F181" s="67">
        <v>2.66</v>
      </c>
      <c r="G181" s="67">
        <v>3.13</v>
      </c>
      <c r="H181" s="27"/>
      <c r="I181" s="27"/>
      <c r="J181" s="68">
        <v>4.2361111111111106E-2</v>
      </c>
      <c r="K181" s="68"/>
      <c r="M181">
        <v>14</v>
      </c>
      <c r="N181">
        <v>7</v>
      </c>
      <c r="O181">
        <v>17</v>
      </c>
      <c r="W181"/>
    </row>
    <row r="182" spans="1:23" x14ac:dyDescent="0.25">
      <c r="A182">
        <v>19</v>
      </c>
      <c r="B182" s="23" t="s">
        <v>201</v>
      </c>
      <c r="D182" s="67">
        <v>1.36</v>
      </c>
      <c r="E182" s="67">
        <v>5.36</v>
      </c>
      <c r="F182" s="67">
        <v>9.0500000000000007</v>
      </c>
      <c r="G182" s="67">
        <v>1.36</v>
      </c>
      <c r="H182" s="27"/>
      <c r="I182" s="27"/>
      <c r="J182" s="68">
        <v>0.20833333333333334</v>
      </c>
      <c r="K182" s="68"/>
      <c r="M182">
        <v>14</v>
      </c>
      <c r="N182">
        <v>6</v>
      </c>
      <c r="O182">
        <v>18</v>
      </c>
      <c r="W182"/>
    </row>
    <row r="183" spans="1:23" x14ac:dyDescent="0.25">
      <c r="A183">
        <v>19</v>
      </c>
      <c r="B183" s="23" t="s">
        <v>201</v>
      </c>
      <c r="D183" s="67">
        <v>1.28</v>
      </c>
      <c r="E183" s="67">
        <v>5.94</v>
      </c>
      <c r="F183" s="67">
        <v>12.36</v>
      </c>
      <c r="G183" s="67">
        <v>1.28</v>
      </c>
      <c r="H183" s="27"/>
      <c r="I183" s="27"/>
      <c r="J183" s="68">
        <v>0.12569444444444444</v>
      </c>
      <c r="K183" s="68"/>
      <c r="M183">
        <v>22</v>
      </c>
      <c r="N183">
        <v>4</v>
      </c>
      <c r="O183">
        <v>12</v>
      </c>
      <c r="W183"/>
    </row>
    <row r="184" spans="1:23" x14ac:dyDescent="0.25">
      <c r="A184">
        <v>19</v>
      </c>
      <c r="B184" s="23" t="s">
        <v>201</v>
      </c>
      <c r="D184" s="67">
        <v>1.1599999999999999</v>
      </c>
      <c r="E184" s="67">
        <v>8.11</v>
      </c>
      <c r="F184" s="67">
        <v>19.739999999999998</v>
      </c>
      <c r="G184" s="67">
        <v>1.1599999999999999</v>
      </c>
      <c r="H184" s="27"/>
      <c r="I184" s="27"/>
      <c r="J184" s="68">
        <v>0.16666666666666666</v>
      </c>
      <c r="K184" s="68"/>
      <c r="M184">
        <v>21</v>
      </c>
      <c r="N184">
        <v>5</v>
      </c>
      <c r="O184">
        <v>12</v>
      </c>
      <c r="W184"/>
    </row>
    <row r="185" spans="1:23" x14ac:dyDescent="0.25">
      <c r="A185">
        <v>19</v>
      </c>
      <c r="B185" s="23" t="s">
        <v>201</v>
      </c>
      <c r="D185" s="67">
        <v>9.5500000000000007</v>
      </c>
      <c r="E185" s="67">
        <v>5.63</v>
      </c>
      <c r="F185" s="67">
        <v>1.33</v>
      </c>
      <c r="G185" s="67">
        <v>9.5500000000000007</v>
      </c>
      <c r="H185" s="27"/>
      <c r="I185" s="27"/>
      <c r="J185" s="68">
        <v>8.4027777777777771E-2</v>
      </c>
      <c r="K185" s="68"/>
      <c r="M185">
        <v>22</v>
      </c>
      <c r="N185">
        <v>4</v>
      </c>
      <c r="O185">
        <v>12</v>
      </c>
      <c r="W185"/>
    </row>
    <row r="186" spans="1:23" x14ac:dyDescent="0.25">
      <c r="A186">
        <v>19</v>
      </c>
      <c r="B186" s="23" t="s">
        <v>202</v>
      </c>
      <c r="D186" s="67">
        <v>1.64</v>
      </c>
      <c r="E186" s="67">
        <v>3.74</v>
      </c>
      <c r="F186" s="67">
        <v>6.45</v>
      </c>
      <c r="G186" s="67">
        <v>3.74</v>
      </c>
      <c r="H186" s="27"/>
      <c r="I186" s="27"/>
      <c r="J186" s="68">
        <v>0</v>
      </c>
      <c r="K186" s="68"/>
      <c r="M186">
        <v>16</v>
      </c>
      <c r="N186">
        <v>13</v>
      </c>
      <c r="O186">
        <v>9</v>
      </c>
      <c r="W186"/>
    </row>
    <row r="187" spans="1:23" x14ac:dyDescent="0.25">
      <c r="A187">
        <v>19</v>
      </c>
      <c r="B187" s="23" t="s">
        <v>23</v>
      </c>
      <c r="D187" s="67">
        <v>4.33</v>
      </c>
      <c r="E187" s="67">
        <v>3.61</v>
      </c>
      <c r="F187" s="67">
        <v>1.91</v>
      </c>
      <c r="G187" s="67">
        <v>1.91</v>
      </c>
      <c r="H187" s="27"/>
      <c r="I187" s="27"/>
      <c r="J187" s="68">
        <v>4.5138888888888888E-2</v>
      </c>
      <c r="K187" s="68"/>
      <c r="M187">
        <v>19</v>
      </c>
      <c r="N187">
        <v>11</v>
      </c>
      <c r="O187">
        <v>8</v>
      </c>
      <c r="W187"/>
    </row>
    <row r="188" spans="1:23" x14ac:dyDescent="0.25">
      <c r="A188">
        <v>19</v>
      </c>
      <c r="B188" s="23" t="s">
        <v>202</v>
      </c>
      <c r="D188" s="67">
        <v>5.36</v>
      </c>
      <c r="E188" s="67">
        <v>3.88</v>
      </c>
      <c r="F188" s="67">
        <v>1.7</v>
      </c>
      <c r="G188" s="67">
        <v>3.88</v>
      </c>
      <c r="H188" s="27"/>
      <c r="I188" s="27"/>
      <c r="J188" s="68">
        <v>4.2361111111111106E-2</v>
      </c>
      <c r="K188" s="68"/>
      <c r="M188">
        <v>15</v>
      </c>
      <c r="N188">
        <v>8</v>
      </c>
      <c r="O188">
        <v>15</v>
      </c>
      <c r="W188"/>
    </row>
    <row r="189" spans="1:23" x14ac:dyDescent="0.25">
      <c r="A189">
        <v>19</v>
      </c>
      <c r="B189" s="23" t="s">
        <v>23</v>
      </c>
      <c r="D189" s="67">
        <v>5.55</v>
      </c>
      <c r="E189" s="67">
        <v>3.96</v>
      </c>
      <c r="F189" s="67">
        <v>1.67</v>
      </c>
      <c r="G189" s="67">
        <v>1.67</v>
      </c>
      <c r="H189" s="27"/>
      <c r="I189" s="27"/>
      <c r="J189" s="68">
        <v>4.3055555555555562E-2</v>
      </c>
      <c r="K189" s="68"/>
      <c r="M189">
        <v>21</v>
      </c>
      <c r="N189">
        <v>4</v>
      </c>
      <c r="O189">
        <v>13</v>
      </c>
      <c r="W189"/>
    </row>
    <row r="190" spans="1:23" x14ac:dyDescent="0.25">
      <c r="A190">
        <v>19</v>
      </c>
      <c r="B190" s="23" t="s">
        <v>23</v>
      </c>
      <c r="D190" s="67">
        <v>2.29</v>
      </c>
      <c r="E190" s="67">
        <v>3.38</v>
      </c>
      <c r="F190" s="67">
        <v>3.37</v>
      </c>
      <c r="G190" s="67">
        <v>3.37</v>
      </c>
      <c r="H190" s="27"/>
      <c r="I190" s="27"/>
      <c r="J190" s="68">
        <v>4.3055555555555562E-2</v>
      </c>
      <c r="K190" s="68"/>
      <c r="L190" s="1">
        <f>G190*G189*G188*G187*G186*G185*G184*G183*G182*G181</f>
        <v>9415.3754651108884</v>
      </c>
      <c r="M190">
        <v>14</v>
      </c>
      <c r="N190">
        <v>9</v>
      </c>
      <c r="O190">
        <v>15</v>
      </c>
      <c r="W190"/>
    </row>
    <row r="191" spans="1:23" x14ac:dyDescent="0.25">
      <c r="A191">
        <v>20</v>
      </c>
      <c r="B191" s="23" t="s">
        <v>202</v>
      </c>
      <c r="D191" s="67">
        <v>1.74</v>
      </c>
      <c r="E191" s="67">
        <v>3.72</v>
      </c>
      <c r="F191" s="67">
        <v>5.27</v>
      </c>
      <c r="G191" s="67">
        <v>3.72</v>
      </c>
      <c r="H191" s="27"/>
      <c r="I191" s="27"/>
      <c r="J191" s="68">
        <v>4.2361111111111106E-2</v>
      </c>
      <c r="K191" s="68"/>
      <c r="M191">
        <v>14</v>
      </c>
      <c r="N191">
        <v>7</v>
      </c>
      <c r="O191">
        <v>17</v>
      </c>
      <c r="W191"/>
    </row>
    <row r="192" spans="1:23" x14ac:dyDescent="0.25">
      <c r="A192">
        <v>20</v>
      </c>
      <c r="B192" s="23" t="s">
        <v>23</v>
      </c>
      <c r="D192" s="67">
        <v>1.46</v>
      </c>
      <c r="E192" s="67">
        <v>4.4000000000000004</v>
      </c>
      <c r="F192" s="67">
        <v>8.14</v>
      </c>
      <c r="G192" s="67">
        <v>8.14</v>
      </c>
      <c r="H192" s="27"/>
      <c r="I192" s="27"/>
      <c r="J192" s="68">
        <v>4.3750000000000004E-2</v>
      </c>
      <c r="K192" s="68"/>
      <c r="M192">
        <v>14</v>
      </c>
      <c r="N192">
        <v>6</v>
      </c>
      <c r="O192">
        <v>18</v>
      </c>
      <c r="W192"/>
    </row>
    <row r="193" spans="1:23" x14ac:dyDescent="0.25">
      <c r="A193">
        <v>20</v>
      </c>
      <c r="B193" s="23" t="s">
        <v>23</v>
      </c>
      <c r="D193" s="67">
        <v>1.57</v>
      </c>
      <c r="E193" s="67">
        <v>3.86</v>
      </c>
      <c r="F193" s="67">
        <v>7.35</v>
      </c>
      <c r="G193" s="67">
        <v>7.35</v>
      </c>
      <c r="H193" s="27"/>
      <c r="I193" s="27"/>
      <c r="J193" s="68">
        <v>6.9444444444444447E-4</v>
      </c>
      <c r="K193" s="68"/>
      <c r="M193">
        <v>22</v>
      </c>
      <c r="N193">
        <v>4</v>
      </c>
      <c r="O193">
        <v>12</v>
      </c>
      <c r="W193"/>
    </row>
    <row r="194" spans="1:23" x14ac:dyDescent="0.25">
      <c r="A194">
        <v>20</v>
      </c>
      <c r="B194" s="23" t="s">
        <v>201</v>
      </c>
      <c r="D194" s="67">
        <v>2.04</v>
      </c>
      <c r="E194" s="67">
        <v>3.26</v>
      </c>
      <c r="F194" s="67">
        <v>4.24</v>
      </c>
      <c r="G194" s="67">
        <v>2.04</v>
      </c>
      <c r="H194" s="27"/>
      <c r="I194" s="27"/>
      <c r="J194" s="68">
        <v>4.1666666666666664E-2</v>
      </c>
      <c r="K194" s="68"/>
      <c r="M194">
        <v>21</v>
      </c>
      <c r="N194">
        <v>5</v>
      </c>
      <c r="O194">
        <v>12</v>
      </c>
      <c r="W194"/>
    </row>
    <row r="195" spans="1:23" x14ac:dyDescent="0.25">
      <c r="A195">
        <v>20</v>
      </c>
      <c r="B195" s="23" t="s">
        <v>201</v>
      </c>
      <c r="D195" s="67">
        <v>3.36</v>
      </c>
      <c r="E195" s="67">
        <v>3.26</v>
      </c>
      <c r="F195" s="67">
        <v>2.34</v>
      </c>
      <c r="G195" s="67">
        <v>3.36</v>
      </c>
      <c r="H195" s="27"/>
      <c r="I195" s="27"/>
      <c r="J195" s="68">
        <v>4.1666666666666664E-2</v>
      </c>
      <c r="K195" s="68"/>
      <c r="M195">
        <v>22</v>
      </c>
      <c r="N195">
        <v>4</v>
      </c>
      <c r="O195">
        <v>12</v>
      </c>
      <c r="W195"/>
    </row>
    <row r="196" spans="1:23" x14ac:dyDescent="0.25">
      <c r="A196">
        <v>20</v>
      </c>
      <c r="B196" s="23" t="s">
        <v>201</v>
      </c>
      <c r="D196" s="67">
        <v>1.4</v>
      </c>
      <c r="E196" s="67">
        <v>5.38</v>
      </c>
      <c r="F196" s="67">
        <v>7.75</v>
      </c>
      <c r="G196" s="67">
        <v>1.4</v>
      </c>
      <c r="H196" s="27"/>
      <c r="I196" s="27"/>
      <c r="J196" s="68">
        <v>0.20902777777777778</v>
      </c>
      <c r="K196" s="68"/>
      <c r="M196">
        <v>16</v>
      </c>
      <c r="N196">
        <v>13</v>
      </c>
      <c r="O196">
        <v>9</v>
      </c>
      <c r="W196"/>
    </row>
    <row r="197" spans="1:23" x14ac:dyDescent="0.25">
      <c r="A197">
        <v>20</v>
      </c>
      <c r="B197" s="23" t="s">
        <v>23</v>
      </c>
      <c r="D197" s="67">
        <v>5</v>
      </c>
      <c r="E197" s="67">
        <v>3.8</v>
      </c>
      <c r="F197" s="67">
        <v>1.76</v>
      </c>
      <c r="G197" s="67">
        <v>1.76</v>
      </c>
      <c r="H197" s="27"/>
      <c r="I197" s="27"/>
      <c r="J197" s="68">
        <v>6.9444444444444447E-4</v>
      </c>
      <c r="K197" s="68"/>
      <c r="M197">
        <v>19</v>
      </c>
      <c r="N197">
        <v>11</v>
      </c>
      <c r="O197">
        <v>8</v>
      </c>
      <c r="W197"/>
    </row>
    <row r="198" spans="1:23" x14ac:dyDescent="0.25">
      <c r="A198">
        <v>20</v>
      </c>
      <c r="B198" s="23" t="s">
        <v>23</v>
      </c>
      <c r="D198" s="67">
        <v>12.69</v>
      </c>
      <c r="E198" s="67">
        <v>7.09</v>
      </c>
      <c r="F198" s="67">
        <v>1.23</v>
      </c>
      <c r="G198" s="67">
        <v>1.23</v>
      </c>
      <c r="H198" s="27"/>
      <c r="I198" s="27"/>
      <c r="J198" s="68">
        <v>4.3750000000000004E-2</v>
      </c>
      <c r="K198" s="68"/>
      <c r="M198">
        <v>15</v>
      </c>
      <c r="N198">
        <v>8</v>
      </c>
      <c r="O198">
        <v>15</v>
      </c>
      <c r="W198"/>
    </row>
    <row r="199" spans="1:23" x14ac:dyDescent="0.25">
      <c r="A199">
        <v>20</v>
      </c>
      <c r="B199" s="23" t="s">
        <v>201</v>
      </c>
      <c r="D199" s="67">
        <v>3.79</v>
      </c>
      <c r="E199" s="67">
        <v>3.51</v>
      </c>
      <c r="F199" s="67">
        <v>2.06</v>
      </c>
      <c r="G199" s="67">
        <v>3.79</v>
      </c>
      <c r="H199" s="27"/>
      <c r="I199" s="27"/>
      <c r="J199" s="68">
        <v>8.3333333333333329E-2</v>
      </c>
      <c r="K199" s="68"/>
      <c r="M199">
        <v>21</v>
      </c>
      <c r="N199">
        <v>4</v>
      </c>
      <c r="O199">
        <v>13</v>
      </c>
      <c r="W199"/>
    </row>
    <row r="200" spans="1:23" x14ac:dyDescent="0.25">
      <c r="A200">
        <v>20</v>
      </c>
      <c r="B200" s="23" t="s">
        <v>201</v>
      </c>
      <c r="D200" s="67">
        <v>1.38</v>
      </c>
      <c r="E200" s="67">
        <v>5.34</v>
      </c>
      <c r="F200" s="67">
        <v>8.56</v>
      </c>
      <c r="G200" s="67">
        <v>1.38</v>
      </c>
      <c r="H200" s="27"/>
      <c r="I200" s="27"/>
      <c r="J200" s="68">
        <v>0.1673611111111111</v>
      </c>
      <c r="K200" s="68"/>
      <c r="L200" s="1">
        <f>G200*G199*G198*G197*G196*G195*G194*G193*G192*G191</f>
        <v>24181.778564997225</v>
      </c>
      <c r="M200">
        <v>14</v>
      </c>
      <c r="N200">
        <v>9</v>
      </c>
      <c r="O200">
        <v>15</v>
      </c>
      <c r="W200"/>
    </row>
    <row r="201" spans="1:23" x14ac:dyDescent="0.25">
      <c r="A201">
        <v>21</v>
      </c>
      <c r="B201" s="23" t="s">
        <v>23</v>
      </c>
      <c r="D201" s="67">
        <v>2.0099999999999998</v>
      </c>
      <c r="E201" s="67">
        <v>3.53</v>
      </c>
      <c r="F201" s="67">
        <v>4.03</v>
      </c>
      <c r="G201" s="67">
        <v>4.03</v>
      </c>
      <c r="H201" s="27"/>
      <c r="I201" s="27"/>
      <c r="J201" s="68">
        <v>6.9444444444444447E-4</v>
      </c>
      <c r="K201" s="68"/>
      <c r="M201">
        <v>14</v>
      </c>
      <c r="N201">
        <v>7</v>
      </c>
      <c r="O201">
        <v>17</v>
      </c>
      <c r="W201"/>
    </row>
    <row r="202" spans="1:23" x14ac:dyDescent="0.25">
      <c r="A202">
        <v>21</v>
      </c>
      <c r="B202" s="23" t="s">
        <v>201</v>
      </c>
      <c r="D202" s="67">
        <v>1.38</v>
      </c>
      <c r="E202" s="67">
        <v>5.38</v>
      </c>
      <c r="F202" s="67">
        <v>8.2899999999999991</v>
      </c>
      <c r="G202" s="67">
        <v>1.38</v>
      </c>
      <c r="H202" s="27"/>
      <c r="I202" s="27"/>
      <c r="J202" s="68">
        <v>0.1673611111111111</v>
      </c>
      <c r="K202" s="68"/>
      <c r="M202">
        <v>14</v>
      </c>
      <c r="N202">
        <v>6</v>
      </c>
      <c r="O202">
        <v>18</v>
      </c>
      <c r="W202"/>
    </row>
    <row r="203" spans="1:23" x14ac:dyDescent="0.25">
      <c r="A203">
        <v>21</v>
      </c>
      <c r="B203" s="23" t="s">
        <v>23</v>
      </c>
      <c r="D203" s="67">
        <v>8.76</v>
      </c>
      <c r="E203" s="67">
        <v>4.88</v>
      </c>
      <c r="F203" s="67">
        <v>1.4</v>
      </c>
      <c r="G203" s="67">
        <v>1.4</v>
      </c>
      <c r="H203" s="27"/>
      <c r="I203" s="27"/>
      <c r="J203" s="68">
        <v>2.0833333333333333E-3</v>
      </c>
      <c r="K203" s="68"/>
      <c r="M203">
        <v>22</v>
      </c>
      <c r="N203">
        <v>4</v>
      </c>
      <c r="O203">
        <v>12</v>
      </c>
      <c r="W203"/>
    </row>
    <row r="204" spans="1:23" x14ac:dyDescent="0.25">
      <c r="A204">
        <v>21</v>
      </c>
      <c r="B204" s="23" t="s">
        <v>23</v>
      </c>
      <c r="D204" s="67">
        <v>2.2999999999999998</v>
      </c>
      <c r="E204" s="67">
        <v>3.16</v>
      </c>
      <c r="F204" s="67">
        <v>3.57</v>
      </c>
      <c r="G204" s="67">
        <v>3.57</v>
      </c>
      <c r="H204" s="27"/>
      <c r="I204" s="27"/>
      <c r="J204" s="68">
        <v>1.3888888888888889E-3</v>
      </c>
      <c r="K204" s="68"/>
      <c r="M204">
        <v>21</v>
      </c>
      <c r="N204">
        <v>5</v>
      </c>
      <c r="O204">
        <v>12</v>
      </c>
      <c r="W204"/>
    </row>
    <row r="205" spans="1:23" x14ac:dyDescent="0.25">
      <c r="A205">
        <v>21</v>
      </c>
      <c r="B205" s="23" t="s">
        <v>202</v>
      </c>
      <c r="D205" s="67">
        <v>2.0099999999999998</v>
      </c>
      <c r="E205" s="67">
        <v>3.56</v>
      </c>
      <c r="F205" s="67">
        <v>3.97</v>
      </c>
      <c r="G205" s="67">
        <v>3.56</v>
      </c>
      <c r="H205" s="27"/>
      <c r="I205" s="27"/>
      <c r="J205" s="68">
        <v>8.4722222222222213E-2</v>
      </c>
      <c r="K205" s="68"/>
      <c r="M205">
        <v>22</v>
      </c>
      <c r="N205">
        <v>4</v>
      </c>
      <c r="O205">
        <v>12</v>
      </c>
      <c r="W205"/>
    </row>
    <row r="206" spans="1:23" x14ac:dyDescent="0.25">
      <c r="A206">
        <v>21</v>
      </c>
      <c r="B206" s="23" t="s">
        <v>23</v>
      </c>
      <c r="D206" s="67">
        <v>2.4300000000000002</v>
      </c>
      <c r="E206" s="67">
        <v>3.06</v>
      </c>
      <c r="F206" s="67">
        <v>3.41</v>
      </c>
      <c r="G206" s="67">
        <v>3.41</v>
      </c>
      <c r="H206" s="27"/>
      <c r="I206" s="27"/>
      <c r="J206" s="68">
        <v>4.3055555555555562E-2</v>
      </c>
      <c r="K206" s="68"/>
      <c r="M206">
        <v>16</v>
      </c>
      <c r="N206">
        <v>13</v>
      </c>
      <c r="O206">
        <v>9</v>
      </c>
      <c r="W206"/>
    </row>
    <row r="207" spans="1:23" x14ac:dyDescent="0.25">
      <c r="A207">
        <v>21</v>
      </c>
      <c r="B207" s="23" t="s">
        <v>202</v>
      </c>
      <c r="D207" s="67">
        <v>1.27</v>
      </c>
      <c r="E207" s="67">
        <v>5.98</v>
      </c>
      <c r="F207" s="67">
        <v>12.42</v>
      </c>
      <c r="G207" s="67">
        <v>5.98</v>
      </c>
      <c r="H207" s="27"/>
      <c r="I207" s="27"/>
      <c r="J207" s="68">
        <v>0</v>
      </c>
      <c r="K207" s="68"/>
      <c r="M207">
        <v>19</v>
      </c>
      <c r="N207">
        <v>11</v>
      </c>
      <c r="O207">
        <v>8</v>
      </c>
      <c r="W207"/>
    </row>
    <row r="208" spans="1:23" x14ac:dyDescent="0.25">
      <c r="A208">
        <v>21</v>
      </c>
      <c r="B208" s="23" t="s">
        <v>202</v>
      </c>
      <c r="D208" s="67">
        <v>2.57</v>
      </c>
      <c r="E208" s="67">
        <v>3.49</v>
      </c>
      <c r="F208" s="67">
        <v>2.81</v>
      </c>
      <c r="G208" s="67">
        <v>3.49</v>
      </c>
      <c r="H208" s="27"/>
      <c r="I208" s="27"/>
      <c r="J208" s="68">
        <v>0.12708333333333333</v>
      </c>
      <c r="K208" s="68"/>
      <c r="M208">
        <v>15</v>
      </c>
      <c r="N208">
        <v>8</v>
      </c>
      <c r="O208">
        <v>15</v>
      </c>
      <c r="W208"/>
    </row>
    <row r="209" spans="1:23" x14ac:dyDescent="0.25">
      <c r="A209">
        <v>21</v>
      </c>
      <c r="B209" s="23" t="s">
        <v>23</v>
      </c>
      <c r="D209" s="67">
        <v>5.89</v>
      </c>
      <c r="E209" s="67">
        <v>4.12</v>
      </c>
      <c r="F209" s="67">
        <v>1.61</v>
      </c>
      <c r="G209" s="67">
        <v>1.61</v>
      </c>
      <c r="H209" s="27"/>
      <c r="I209" s="27"/>
      <c r="J209" s="68">
        <v>1.3888888888888889E-3</v>
      </c>
      <c r="K209" s="68"/>
      <c r="M209">
        <v>21</v>
      </c>
      <c r="N209">
        <v>4</v>
      </c>
      <c r="O209">
        <v>13</v>
      </c>
      <c r="W209"/>
    </row>
    <row r="210" spans="1:23" x14ac:dyDescent="0.25">
      <c r="A210">
        <v>21</v>
      </c>
      <c r="B210" s="23" t="s">
        <v>201</v>
      </c>
      <c r="D210" s="67">
        <v>1.98</v>
      </c>
      <c r="E210" s="67">
        <v>3.83</v>
      </c>
      <c r="F210" s="67">
        <v>3.82</v>
      </c>
      <c r="G210" s="67">
        <v>1.98</v>
      </c>
      <c r="H210" s="27"/>
      <c r="I210" s="27"/>
      <c r="J210" s="68">
        <v>8.4027777777777771E-2</v>
      </c>
      <c r="K210" s="68"/>
      <c r="L210" s="1">
        <f>G210*G209*G208*G207*G206*G205*G204*G203*G202*G201</f>
        <v>22449.281126794569</v>
      </c>
      <c r="M210">
        <v>14</v>
      </c>
      <c r="N210">
        <v>9</v>
      </c>
      <c r="O210">
        <v>15</v>
      </c>
      <c r="W210"/>
    </row>
    <row r="211" spans="1:23" x14ac:dyDescent="0.25">
      <c r="A211">
        <v>22</v>
      </c>
      <c r="B211" s="23" t="s">
        <v>201</v>
      </c>
      <c r="D211" s="67">
        <v>3.53</v>
      </c>
      <c r="E211" s="67">
        <v>3.9</v>
      </c>
      <c r="F211" s="67">
        <v>2.0299999999999998</v>
      </c>
      <c r="G211" s="67">
        <v>3.53</v>
      </c>
      <c r="H211" s="27"/>
      <c r="I211" s="27"/>
      <c r="J211" s="68">
        <v>4.1666666666666664E-2</v>
      </c>
      <c r="K211" s="68"/>
      <c r="M211">
        <v>14</v>
      </c>
      <c r="N211">
        <v>7</v>
      </c>
      <c r="O211">
        <v>17</v>
      </c>
      <c r="W211"/>
    </row>
    <row r="212" spans="1:23" x14ac:dyDescent="0.25">
      <c r="A212">
        <v>22</v>
      </c>
      <c r="B212" s="23" t="s">
        <v>23</v>
      </c>
      <c r="D212" s="67">
        <v>1.94</v>
      </c>
      <c r="E212" s="67">
        <v>3.37</v>
      </c>
      <c r="F212" s="67">
        <v>4.5599999999999996</v>
      </c>
      <c r="G212" s="67">
        <v>4.5599999999999996</v>
      </c>
      <c r="H212" s="27"/>
      <c r="I212" s="27"/>
      <c r="J212" s="68">
        <v>4.3055555555555562E-2</v>
      </c>
      <c r="K212" s="68"/>
      <c r="M212">
        <v>14</v>
      </c>
      <c r="N212">
        <v>6</v>
      </c>
      <c r="O212">
        <v>18</v>
      </c>
      <c r="W212"/>
    </row>
    <row r="213" spans="1:23" x14ac:dyDescent="0.25">
      <c r="A213">
        <v>22</v>
      </c>
      <c r="B213" s="23" t="s">
        <v>23</v>
      </c>
      <c r="D213" s="67">
        <v>2.36</v>
      </c>
      <c r="E213" s="67">
        <v>3.33</v>
      </c>
      <c r="F213" s="67">
        <v>3.27</v>
      </c>
      <c r="G213" s="67">
        <v>3.27</v>
      </c>
      <c r="H213" s="27"/>
      <c r="I213" s="27"/>
      <c r="J213" s="68">
        <v>4.3055555555555562E-2</v>
      </c>
      <c r="K213" s="68"/>
      <c r="M213">
        <v>22</v>
      </c>
      <c r="N213">
        <v>4</v>
      </c>
      <c r="O213">
        <v>12</v>
      </c>
      <c r="W213"/>
    </row>
    <row r="214" spans="1:23" x14ac:dyDescent="0.25">
      <c r="A214">
        <v>22</v>
      </c>
      <c r="B214" s="23" t="s">
        <v>202</v>
      </c>
      <c r="D214" s="67">
        <v>2.15</v>
      </c>
      <c r="E214" s="67">
        <v>3.23</v>
      </c>
      <c r="F214" s="67">
        <v>3.89</v>
      </c>
      <c r="G214" s="67">
        <v>3.23</v>
      </c>
      <c r="H214" s="27"/>
      <c r="I214" s="27"/>
      <c r="J214" s="68">
        <v>0</v>
      </c>
      <c r="K214" s="68"/>
      <c r="M214">
        <v>21</v>
      </c>
      <c r="N214">
        <v>5</v>
      </c>
      <c r="O214">
        <v>12</v>
      </c>
      <c r="W214"/>
    </row>
    <row r="215" spans="1:23" x14ac:dyDescent="0.25">
      <c r="A215">
        <v>22</v>
      </c>
      <c r="B215" s="23" t="s">
        <v>201</v>
      </c>
      <c r="D215" s="67">
        <v>2.42</v>
      </c>
      <c r="E215" s="67">
        <v>3.25</v>
      </c>
      <c r="F215" s="67">
        <v>3.22</v>
      </c>
      <c r="G215" s="67">
        <v>2.42</v>
      </c>
      <c r="H215" s="27"/>
      <c r="I215" s="27"/>
      <c r="J215" s="68">
        <v>8.4027777777777771E-2</v>
      </c>
      <c r="K215" s="68"/>
      <c r="M215">
        <v>22</v>
      </c>
      <c r="N215">
        <v>4</v>
      </c>
      <c r="O215">
        <v>12</v>
      </c>
      <c r="W215"/>
    </row>
    <row r="216" spans="1:23" x14ac:dyDescent="0.25">
      <c r="A216">
        <v>22</v>
      </c>
      <c r="B216" s="23" t="s">
        <v>23</v>
      </c>
      <c r="D216" s="67">
        <v>10.43</v>
      </c>
      <c r="E216" s="67">
        <v>5.18</v>
      </c>
      <c r="F216" s="67">
        <v>1.34</v>
      </c>
      <c r="G216" s="67">
        <v>1.34</v>
      </c>
      <c r="H216" s="27"/>
      <c r="I216" s="27"/>
      <c r="J216" s="68">
        <v>6.9444444444444447E-4</v>
      </c>
      <c r="K216" s="68"/>
      <c r="M216">
        <v>16</v>
      </c>
      <c r="N216">
        <v>13</v>
      </c>
      <c r="O216">
        <v>9</v>
      </c>
      <c r="W216"/>
    </row>
    <row r="217" spans="1:23" x14ac:dyDescent="0.25">
      <c r="A217">
        <v>22</v>
      </c>
      <c r="B217" s="23" t="s">
        <v>201</v>
      </c>
      <c r="D217" s="67">
        <v>1.21</v>
      </c>
      <c r="E217" s="67">
        <v>6.76</v>
      </c>
      <c r="F217" s="67">
        <v>17.62</v>
      </c>
      <c r="G217" s="67">
        <v>1.21</v>
      </c>
      <c r="H217" s="27"/>
      <c r="I217" s="27"/>
      <c r="J217" s="68">
        <v>8.4027777777777771E-2</v>
      </c>
      <c r="K217" s="68"/>
      <c r="M217">
        <v>19</v>
      </c>
      <c r="N217">
        <v>11</v>
      </c>
      <c r="O217">
        <v>8</v>
      </c>
      <c r="W217"/>
    </row>
    <row r="218" spans="1:23" x14ac:dyDescent="0.25">
      <c r="A218">
        <v>22</v>
      </c>
      <c r="B218" s="23" t="s">
        <v>201</v>
      </c>
      <c r="D218" s="67">
        <v>1.71</v>
      </c>
      <c r="E218" s="67">
        <v>3.98</v>
      </c>
      <c r="F218" s="67">
        <v>5.0599999999999996</v>
      </c>
      <c r="G218" s="67">
        <v>1.71</v>
      </c>
      <c r="H218" s="27"/>
      <c r="I218" s="27"/>
      <c r="J218" s="68">
        <v>8.3333333333333329E-2</v>
      </c>
      <c r="K218" s="68"/>
      <c r="M218">
        <v>15</v>
      </c>
      <c r="N218">
        <v>8</v>
      </c>
      <c r="O218">
        <v>15</v>
      </c>
      <c r="W218"/>
    </row>
    <row r="219" spans="1:23" x14ac:dyDescent="0.25">
      <c r="A219">
        <v>22</v>
      </c>
      <c r="B219" s="23" t="s">
        <v>23</v>
      </c>
      <c r="D219" s="67">
        <v>2.09</v>
      </c>
      <c r="E219" s="67">
        <v>3.54</v>
      </c>
      <c r="F219" s="67">
        <v>3.71</v>
      </c>
      <c r="G219" s="67">
        <v>3.71</v>
      </c>
      <c r="H219" s="27"/>
      <c r="I219" s="27"/>
      <c r="J219" s="68">
        <v>6.9444444444444447E-4</v>
      </c>
      <c r="K219" s="68"/>
      <c r="M219">
        <v>21</v>
      </c>
      <c r="N219">
        <v>4</v>
      </c>
      <c r="O219">
        <v>13</v>
      </c>
      <c r="W219"/>
    </row>
    <row r="220" spans="1:23" x14ac:dyDescent="0.25">
      <c r="A220">
        <v>22</v>
      </c>
      <c r="B220" s="23" t="s">
        <v>201</v>
      </c>
      <c r="D220" s="67">
        <v>1.19</v>
      </c>
      <c r="E220" s="67">
        <v>7.33</v>
      </c>
      <c r="F220" s="67">
        <v>17.09</v>
      </c>
      <c r="G220" s="67">
        <v>1.19</v>
      </c>
      <c r="H220" s="27"/>
      <c r="I220" s="27"/>
      <c r="J220" s="68">
        <v>0.125</v>
      </c>
      <c r="K220" s="68"/>
      <c r="L220" s="1">
        <f>G220*G219*G218*G217*G216*G215*G214*G213*G212*G211</f>
        <v>5036.3086631209635</v>
      </c>
      <c r="M220">
        <v>14</v>
      </c>
      <c r="N220">
        <v>9</v>
      </c>
      <c r="O220">
        <v>15</v>
      </c>
      <c r="W220"/>
    </row>
    <row r="221" spans="1:23" x14ac:dyDescent="0.25">
      <c r="A221">
        <v>23</v>
      </c>
      <c r="B221" s="23" t="s">
        <v>201</v>
      </c>
      <c r="D221" s="67">
        <v>2.3199999999999998</v>
      </c>
      <c r="E221" s="67">
        <v>3.17</v>
      </c>
      <c r="F221" s="67">
        <v>3.49</v>
      </c>
      <c r="G221" s="67">
        <v>2.3199999999999998</v>
      </c>
      <c r="H221" s="27"/>
      <c r="I221" s="27"/>
      <c r="J221" s="68">
        <v>0.16874999999999998</v>
      </c>
      <c r="K221" s="68"/>
      <c r="M221">
        <v>14</v>
      </c>
      <c r="N221">
        <v>7</v>
      </c>
      <c r="O221">
        <v>17</v>
      </c>
      <c r="W221"/>
    </row>
    <row r="222" spans="1:23" x14ac:dyDescent="0.25">
      <c r="A222">
        <v>23</v>
      </c>
      <c r="B222" s="23" t="s">
        <v>202</v>
      </c>
      <c r="D222" s="67">
        <v>1.72</v>
      </c>
      <c r="E222" s="67">
        <v>3.82</v>
      </c>
      <c r="F222" s="67">
        <v>5.3</v>
      </c>
      <c r="G222" s="67">
        <v>3.82</v>
      </c>
      <c r="H222" s="27"/>
      <c r="I222" s="27"/>
      <c r="J222" s="68">
        <v>0</v>
      </c>
      <c r="K222" s="68"/>
      <c r="M222">
        <v>14</v>
      </c>
      <c r="N222">
        <v>6</v>
      </c>
      <c r="O222">
        <v>18</v>
      </c>
      <c r="W222"/>
    </row>
    <row r="223" spans="1:23" x14ac:dyDescent="0.25">
      <c r="A223">
        <v>23</v>
      </c>
      <c r="B223" s="23" t="s">
        <v>201</v>
      </c>
      <c r="D223" s="67">
        <v>2.89</v>
      </c>
      <c r="E223" s="67">
        <v>3.39</v>
      </c>
      <c r="F223" s="67">
        <v>2.5499999999999998</v>
      </c>
      <c r="G223" s="67">
        <v>2.89</v>
      </c>
      <c r="H223" s="27"/>
      <c r="I223" s="27"/>
      <c r="J223" s="68">
        <v>8.4027777777777771E-2</v>
      </c>
      <c r="K223" s="68"/>
      <c r="M223">
        <v>22</v>
      </c>
      <c r="N223">
        <v>4</v>
      </c>
      <c r="O223">
        <v>12</v>
      </c>
      <c r="W223"/>
    </row>
    <row r="224" spans="1:23" x14ac:dyDescent="0.25">
      <c r="A224">
        <v>23</v>
      </c>
      <c r="B224" s="23" t="s">
        <v>201</v>
      </c>
      <c r="D224" s="67">
        <v>2.0699999999999998</v>
      </c>
      <c r="E224" s="67">
        <v>3.17</v>
      </c>
      <c r="F224" s="67">
        <v>4.2699999999999996</v>
      </c>
      <c r="G224" s="67">
        <v>2.0699999999999998</v>
      </c>
      <c r="H224" s="27"/>
      <c r="I224" s="27"/>
      <c r="J224" s="68">
        <v>0.125</v>
      </c>
      <c r="K224" s="68"/>
      <c r="M224">
        <v>21</v>
      </c>
      <c r="N224">
        <v>5</v>
      </c>
      <c r="O224">
        <v>12</v>
      </c>
      <c r="W224"/>
    </row>
    <row r="225" spans="1:23" x14ac:dyDescent="0.25">
      <c r="A225">
        <v>23</v>
      </c>
      <c r="B225" s="23" t="s">
        <v>201</v>
      </c>
      <c r="D225" s="67">
        <v>1.36</v>
      </c>
      <c r="E225" s="67">
        <v>5.13</v>
      </c>
      <c r="F225" s="67">
        <v>9.56</v>
      </c>
      <c r="G225" s="67">
        <v>1.36</v>
      </c>
      <c r="H225" s="27"/>
      <c r="I225" s="27"/>
      <c r="J225" s="68">
        <v>8.4027777777777771E-2</v>
      </c>
      <c r="K225" s="68"/>
      <c r="M225">
        <v>22</v>
      </c>
      <c r="N225">
        <v>4</v>
      </c>
      <c r="O225">
        <v>12</v>
      </c>
      <c r="W225"/>
    </row>
    <row r="226" spans="1:23" x14ac:dyDescent="0.25">
      <c r="A226">
        <v>23</v>
      </c>
      <c r="B226" s="23" t="s">
        <v>201</v>
      </c>
      <c r="D226" s="67">
        <v>1.22</v>
      </c>
      <c r="E226" s="67">
        <v>7.02</v>
      </c>
      <c r="F226" s="67">
        <v>13.99</v>
      </c>
      <c r="G226" s="67">
        <v>1.22</v>
      </c>
      <c r="H226" s="27"/>
      <c r="I226" s="27"/>
      <c r="J226" s="68">
        <v>0.16874999999999998</v>
      </c>
      <c r="K226" s="68"/>
      <c r="M226">
        <v>16</v>
      </c>
      <c r="N226">
        <v>13</v>
      </c>
      <c r="O226">
        <v>9</v>
      </c>
      <c r="W226"/>
    </row>
    <row r="227" spans="1:23" x14ac:dyDescent="0.25">
      <c r="A227">
        <v>23</v>
      </c>
      <c r="B227" s="23" t="s">
        <v>201</v>
      </c>
      <c r="D227" s="67">
        <v>2.13</v>
      </c>
      <c r="E227" s="67">
        <v>3.66</v>
      </c>
      <c r="F227" s="67">
        <v>3.46</v>
      </c>
      <c r="G227" s="67">
        <v>2.13</v>
      </c>
      <c r="H227" s="27"/>
      <c r="I227" s="27"/>
      <c r="J227" s="68">
        <v>8.3333333333333329E-2</v>
      </c>
      <c r="K227" s="68"/>
      <c r="M227">
        <v>19</v>
      </c>
      <c r="N227">
        <v>11</v>
      </c>
      <c r="O227">
        <v>8</v>
      </c>
      <c r="W227"/>
    </row>
    <row r="228" spans="1:23" x14ac:dyDescent="0.25">
      <c r="A228">
        <v>23</v>
      </c>
      <c r="B228" s="23" t="s">
        <v>201</v>
      </c>
      <c r="D228" s="67">
        <v>3.28</v>
      </c>
      <c r="E228" s="67">
        <v>3.47</v>
      </c>
      <c r="F228" s="67">
        <v>2.2799999999999998</v>
      </c>
      <c r="G228" s="67">
        <v>3.28</v>
      </c>
      <c r="H228" s="27"/>
      <c r="I228" s="27"/>
      <c r="J228" s="68">
        <v>8.3333333333333329E-2</v>
      </c>
      <c r="K228" s="68"/>
      <c r="M228">
        <v>15</v>
      </c>
      <c r="N228">
        <v>8</v>
      </c>
      <c r="O228">
        <v>15</v>
      </c>
      <c r="W228"/>
    </row>
    <row r="229" spans="1:23" x14ac:dyDescent="0.25">
      <c r="A229">
        <v>23</v>
      </c>
      <c r="B229" s="23" t="s">
        <v>23</v>
      </c>
      <c r="D229" s="67">
        <v>23.67</v>
      </c>
      <c r="E229" s="67">
        <v>9.69</v>
      </c>
      <c r="F229" s="67">
        <v>1.1299999999999999</v>
      </c>
      <c r="G229" s="67">
        <v>1.1299999999999999</v>
      </c>
      <c r="H229" s="27"/>
      <c r="I229" s="27"/>
      <c r="J229" s="68">
        <v>2.0833333333333333E-3</v>
      </c>
      <c r="K229" s="68"/>
      <c r="M229">
        <v>21</v>
      </c>
      <c r="N229">
        <v>4</v>
      </c>
      <c r="O229">
        <v>13</v>
      </c>
      <c r="W229"/>
    </row>
    <row r="230" spans="1:23" x14ac:dyDescent="0.25">
      <c r="A230">
        <v>23</v>
      </c>
      <c r="B230" s="23" t="s">
        <v>23</v>
      </c>
      <c r="D230" s="67">
        <v>5.52</v>
      </c>
      <c r="E230" s="67">
        <v>3.73</v>
      </c>
      <c r="F230" s="67">
        <v>1.71</v>
      </c>
      <c r="G230" s="67">
        <v>1.71</v>
      </c>
      <c r="H230" s="27"/>
      <c r="I230" s="27"/>
      <c r="J230" s="68">
        <v>4.3055555555555562E-2</v>
      </c>
      <c r="K230" s="68"/>
      <c r="L230" s="1">
        <f>G230*G229*G228*G227*G226*G225*G224*G223*G222*G221</f>
        <v>1187.5346109505153</v>
      </c>
      <c r="M230">
        <v>14</v>
      </c>
      <c r="N230">
        <v>9</v>
      </c>
      <c r="O230">
        <v>15</v>
      </c>
      <c r="W230"/>
    </row>
    <row r="231" spans="1:23" x14ac:dyDescent="0.25">
      <c r="A231">
        <v>24</v>
      </c>
      <c r="B231" s="23" t="s">
        <v>201</v>
      </c>
      <c r="D231" s="67">
        <v>1.99</v>
      </c>
      <c r="E231" s="67">
        <v>3.55</v>
      </c>
      <c r="F231" s="67">
        <v>4.05</v>
      </c>
      <c r="G231" s="67">
        <v>1.99</v>
      </c>
      <c r="H231" s="27"/>
      <c r="I231" s="27"/>
      <c r="J231" s="68">
        <v>0.125</v>
      </c>
      <c r="K231" s="68"/>
      <c r="M231">
        <v>14</v>
      </c>
      <c r="N231">
        <v>7</v>
      </c>
      <c r="O231">
        <v>17</v>
      </c>
      <c r="W231"/>
    </row>
    <row r="232" spans="1:23" x14ac:dyDescent="0.25">
      <c r="A232">
        <v>24</v>
      </c>
      <c r="B232" s="23" t="s">
        <v>23</v>
      </c>
      <c r="D232" s="67">
        <v>3.68</v>
      </c>
      <c r="E232" s="67">
        <v>3.18</v>
      </c>
      <c r="F232" s="67">
        <v>2.23</v>
      </c>
      <c r="G232" s="67">
        <v>2.23</v>
      </c>
      <c r="H232" s="27"/>
      <c r="I232" s="27"/>
      <c r="J232" s="68">
        <v>6.9444444444444447E-4</v>
      </c>
      <c r="K232" s="68"/>
      <c r="M232">
        <v>14</v>
      </c>
      <c r="N232">
        <v>6</v>
      </c>
      <c r="O232">
        <v>18</v>
      </c>
      <c r="W232"/>
    </row>
    <row r="233" spans="1:23" x14ac:dyDescent="0.25">
      <c r="A233">
        <v>24</v>
      </c>
      <c r="B233" s="23" t="s">
        <v>201</v>
      </c>
      <c r="D233" s="67">
        <v>2.46</v>
      </c>
      <c r="E233" s="67">
        <v>3.22</v>
      </c>
      <c r="F233" s="67">
        <v>3.16</v>
      </c>
      <c r="G233" s="67">
        <v>2.46</v>
      </c>
      <c r="H233" s="27"/>
      <c r="I233" s="27"/>
      <c r="J233" s="68">
        <v>0.16805555555555554</v>
      </c>
      <c r="K233" s="68"/>
      <c r="M233">
        <v>22</v>
      </c>
      <c r="N233">
        <v>4</v>
      </c>
      <c r="O233">
        <v>12</v>
      </c>
      <c r="W233"/>
    </row>
    <row r="234" spans="1:23" x14ac:dyDescent="0.25">
      <c r="A234">
        <v>24</v>
      </c>
      <c r="B234" s="23" t="s">
        <v>201</v>
      </c>
      <c r="D234" s="67">
        <v>1.22</v>
      </c>
      <c r="E234" s="67">
        <v>6.87</v>
      </c>
      <c r="F234" s="67">
        <v>14.02</v>
      </c>
      <c r="G234" s="67">
        <v>1.22</v>
      </c>
      <c r="H234" s="27"/>
      <c r="I234" s="27"/>
      <c r="J234" s="68">
        <v>8.4027777777777771E-2</v>
      </c>
      <c r="K234" s="68"/>
      <c r="M234">
        <v>21</v>
      </c>
      <c r="N234">
        <v>5</v>
      </c>
      <c r="O234">
        <v>12</v>
      </c>
      <c r="W234"/>
    </row>
    <row r="235" spans="1:23" x14ac:dyDescent="0.25">
      <c r="A235">
        <v>24</v>
      </c>
      <c r="B235" s="23" t="s">
        <v>201</v>
      </c>
      <c r="D235" s="67">
        <v>17.14</v>
      </c>
      <c r="E235" s="67">
        <v>8.1</v>
      </c>
      <c r="F235" s="67">
        <v>1.17</v>
      </c>
      <c r="G235" s="67">
        <v>17.14</v>
      </c>
      <c r="H235" s="27"/>
      <c r="I235" s="27"/>
      <c r="J235" s="68">
        <v>8.4027777777777771E-2</v>
      </c>
      <c r="K235" s="68"/>
      <c r="M235">
        <v>22</v>
      </c>
      <c r="N235">
        <v>4</v>
      </c>
      <c r="O235">
        <v>12</v>
      </c>
      <c r="W235"/>
    </row>
    <row r="236" spans="1:23" x14ac:dyDescent="0.25">
      <c r="A236">
        <v>24</v>
      </c>
      <c r="B236" s="23" t="s">
        <v>202</v>
      </c>
      <c r="D236" s="67">
        <v>1.34</v>
      </c>
      <c r="E236" s="67">
        <v>5.27</v>
      </c>
      <c r="F236" s="67">
        <v>9.99</v>
      </c>
      <c r="G236" s="67">
        <v>5.27</v>
      </c>
      <c r="H236" s="27"/>
      <c r="I236" s="27"/>
      <c r="J236" s="68">
        <v>8.4722222222222213E-2</v>
      </c>
      <c r="K236" s="68"/>
      <c r="M236">
        <v>16</v>
      </c>
      <c r="N236">
        <v>13</v>
      </c>
      <c r="O236">
        <v>9</v>
      </c>
      <c r="W236"/>
    </row>
    <row r="237" spans="1:23" x14ac:dyDescent="0.25">
      <c r="A237">
        <v>24</v>
      </c>
      <c r="B237" s="23" t="s">
        <v>202</v>
      </c>
      <c r="D237" s="67">
        <v>2.4900000000000002</v>
      </c>
      <c r="E237" s="67">
        <v>3.3</v>
      </c>
      <c r="F237" s="67">
        <v>3.06</v>
      </c>
      <c r="G237" s="67">
        <v>3.3</v>
      </c>
      <c r="H237" s="27"/>
      <c r="I237" s="27"/>
      <c r="J237" s="68">
        <v>4.2361111111111106E-2</v>
      </c>
      <c r="K237" s="68"/>
      <c r="M237">
        <v>19</v>
      </c>
      <c r="N237">
        <v>11</v>
      </c>
      <c r="O237">
        <v>8</v>
      </c>
      <c r="W237"/>
    </row>
    <row r="238" spans="1:23" x14ac:dyDescent="0.25">
      <c r="A238">
        <v>24</v>
      </c>
      <c r="B238" s="23" t="s">
        <v>201</v>
      </c>
      <c r="D238" s="67">
        <v>5.62</v>
      </c>
      <c r="E238" s="67">
        <v>4.24</v>
      </c>
      <c r="F238" s="67">
        <v>1.62</v>
      </c>
      <c r="G238" s="67">
        <v>5.62</v>
      </c>
      <c r="H238" s="27"/>
      <c r="I238" s="27"/>
      <c r="J238" s="68">
        <v>0.16666666666666666</v>
      </c>
      <c r="K238" s="68"/>
      <c r="M238">
        <v>15</v>
      </c>
      <c r="N238">
        <v>8</v>
      </c>
      <c r="O238">
        <v>15</v>
      </c>
      <c r="W238"/>
    </row>
    <row r="239" spans="1:23" x14ac:dyDescent="0.25">
      <c r="A239">
        <v>24</v>
      </c>
      <c r="B239" s="23" t="s">
        <v>201</v>
      </c>
      <c r="D239" s="67">
        <v>1.58</v>
      </c>
      <c r="E239" s="67">
        <v>4.13</v>
      </c>
      <c r="F239" s="67">
        <v>6.31</v>
      </c>
      <c r="G239" s="67">
        <v>1.58</v>
      </c>
      <c r="H239" s="27"/>
      <c r="I239" s="27"/>
      <c r="J239" s="68">
        <v>8.4027777777777771E-2</v>
      </c>
      <c r="K239" s="68"/>
      <c r="M239">
        <v>21</v>
      </c>
      <c r="N239">
        <v>4</v>
      </c>
      <c r="O239">
        <v>13</v>
      </c>
      <c r="W239"/>
    </row>
    <row r="240" spans="1:23" x14ac:dyDescent="0.25">
      <c r="A240">
        <v>24</v>
      </c>
      <c r="B240" s="23" t="s">
        <v>202</v>
      </c>
      <c r="D240" s="67">
        <v>1.24</v>
      </c>
      <c r="E240" s="67">
        <v>6.64</v>
      </c>
      <c r="F240" s="67">
        <v>12.37</v>
      </c>
      <c r="G240" s="67">
        <v>6.64</v>
      </c>
      <c r="H240" s="27"/>
      <c r="I240" s="27"/>
      <c r="J240" s="68">
        <v>4.2361111111111106E-2</v>
      </c>
      <c r="K240" s="68"/>
      <c r="L240" s="1">
        <f>G240*G239*G238*G237*G236*G235*G234*G233*G232*G231</f>
        <v>234072.14330034101</v>
      </c>
      <c r="M240">
        <v>14</v>
      </c>
      <c r="N240">
        <v>9</v>
      </c>
      <c r="O240">
        <v>15</v>
      </c>
      <c r="W240"/>
    </row>
    <row r="241" spans="1:23" x14ac:dyDescent="0.25">
      <c r="A241">
        <v>25</v>
      </c>
      <c r="B241" s="23" t="s">
        <v>201</v>
      </c>
      <c r="D241" s="67">
        <v>1.43</v>
      </c>
      <c r="E241" s="67">
        <v>4.45</v>
      </c>
      <c r="F241" s="67">
        <v>9.1</v>
      </c>
      <c r="G241" s="67">
        <v>1.43</v>
      </c>
      <c r="H241" s="27"/>
      <c r="I241" s="27"/>
      <c r="J241" s="68">
        <v>4.1666666666666664E-2</v>
      </c>
      <c r="K241" s="68"/>
      <c r="M241">
        <v>14</v>
      </c>
      <c r="N241">
        <v>7</v>
      </c>
      <c r="O241">
        <v>17</v>
      </c>
      <c r="W241"/>
    </row>
    <row r="242" spans="1:23" x14ac:dyDescent="0.25">
      <c r="A242">
        <v>25</v>
      </c>
      <c r="B242" s="23" t="s">
        <v>23</v>
      </c>
      <c r="D242" s="67">
        <v>2.67</v>
      </c>
      <c r="E242" s="67">
        <v>3.23</v>
      </c>
      <c r="F242" s="67">
        <v>2.87</v>
      </c>
      <c r="G242" s="67">
        <v>2.87</v>
      </c>
      <c r="H242" s="27"/>
      <c r="I242" s="27"/>
      <c r="J242" s="68">
        <v>4.3750000000000004E-2</v>
      </c>
      <c r="K242" s="68"/>
      <c r="M242">
        <v>14</v>
      </c>
      <c r="N242">
        <v>6</v>
      </c>
      <c r="O242">
        <v>18</v>
      </c>
      <c r="W242"/>
    </row>
    <row r="243" spans="1:23" x14ac:dyDescent="0.25">
      <c r="A243">
        <v>25</v>
      </c>
      <c r="B243" s="23" t="s">
        <v>201</v>
      </c>
      <c r="D243" s="67">
        <v>2.0099999999999998</v>
      </c>
      <c r="E243" s="67">
        <v>3.49</v>
      </c>
      <c r="F243" s="67">
        <v>4.04</v>
      </c>
      <c r="G243" s="67">
        <v>2.0099999999999998</v>
      </c>
      <c r="H243" s="27"/>
      <c r="I243" s="27"/>
      <c r="J243" s="68">
        <v>8.3333333333333329E-2</v>
      </c>
      <c r="K243" s="68"/>
      <c r="M243">
        <v>22</v>
      </c>
      <c r="N243">
        <v>4</v>
      </c>
      <c r="O243">
        <v>12</v>
      </c>
      <c r="W243"/>
    </row>
    <row r="244" spans="1:23" x14ac:dyDescent="0.25">
      <c r="A244">
        <v>25</v>
      </c>
      <c r="B244" s="23" t="s">
        <v>201</v>
      </c>
      <c r="D244" s="67">
        <v>1.23</v>
      </c>
      <c r="E244" s="67">
        <v>6.61</v>
      </c>
      <c r="F244" s="67">
        <v>14.77</v>
      </c>
      <c r="G244" s="67">
        <v>1.23</v>
      </c>
      <c r="H244" s="27"/>
      <c r="I244" s="27"/>
      <c r="J244" s="68">
        <v>0.20833333333333334</v>
      </c>
      <c r="K244" s="68"/>
      <c r="M244">
        <v>21</v>
      </c>
      <c r="N244">
        <v>5</v>
      </c>
      <c r="O244">
        <v>12</v>
      </c>
      <c r="W244"/>
    </row>
    <row r="245" spans="1:23" x14ac:dyDescent="0.25">
      <c r="A245">
        <v>25</v>
      </c>
      <c r="B245" s="23" t="s">
        <v>202</v>
      </c>
      <c r="D245" s="67">
        <v>2.56</v>
      </c>
      <c r="E245" s="67">
        <v>3.35</v>
      </c>
      <c r="F245" s="67">
        <v>2.91</v>
      </c>
      <c r="G245" s="67">
        <v>3.35</v>
      </c>
      <c r="H245" s="27"/>
      <c r="I245" s="27"/>
      <c r="J245" s="68">
        <v>4.2361111111111106E-2</v>
      </c>
      <c r="K245" s="68"/>
      <c r="M245">
        <v>22</v>
      </c>
      <c r="N245">
        <v>4</v>
      </c>
      <c r="O245">
        <v>12</v>
      </c>
      <c r="W245"/>
    </row>
    <row r="246" spans="1:23" x14ac:dyDescent="0.25">
      <c r="A246">
        <v>25</v>
      </c>
      <c r="B246" s="23" t="s">
        <v>202</v>
      </c>
      <c r="D246" s="67">
        <v>2.4500000000000002</v>
      </c>
      <c r="E246" s="67">
        <v>3.23</v>
      </c>
      <c r="F246" s="67">
        <v>3.17</v>
      </c>
      <c r="G246" s="67">
        <v>3.23</v>
      </c>
      <c r="H246" s="27"/>
      <c r="I246" s="27"/>
      <c r="J246" s="68">
        <v>0</v>
      </c>
      <c r="K246" s="68"/>
      <c r="M246">
        <v>16</v>
      </c>
      <c r="N246">
        <v>13</v>
      </c>
      <c r="O246">
        <v>9</v>
      </c>
      <c r="W246"/>
    </row>
    <row r="247" spans="1:23" x14ac:dyDescent="0.25">
      <c r="A247">
        <v>25</v>
      </c>
      <c r="B247" s="23" t="s">
        <v>201</v>
      </c>
      <c r="D247" s="67">
        <v>3.34</v>
      </c>
      <c r="E247" s="67">
        <v>3.45</v>
      </c>
      <c r="F247" s="67">
        <v>2.2599999999999998</v>
      </c>
      <c r="G247" s="67">
        <v>3.34</v>
      </c>
      <c r="H247" s="27"/>
      <c r="I247" s="27"/>
      <c r="J247" s="68">
        <v>8.3333333333333329E-2</v>
      </c>
      <c r="K247" s="68"/>
      <c r="M247">
        <v>19</v>
      </c>
      <c r="N247">
        <v>11</v>
      </c>
      <c r="O247">
        <v>8</v>
      </c>
      <c r="W247"/>
    </row>
    <row r="248" spans="1:23" x14ac:dyDescent="0.25">
      <c r="A248">
        <v>25</v>
      </c>
      <c r="B248" s="23" t="s">
        <v>23</v>
      </c>
      <c r="D248" s="67">
        <v>3.8</v>
      </c>
      <c r="E248" s="67">
        <v>3.6</v>
      </c>
      <c r="F248" s="67">
        <v>2.04</v>
      </c>
      <c r="G248" s="67">
        <v>2.04</v>
      </c>
      <c r="H248" s="27"/>
      <c r="I248" s="27"/>
      <c r="J248" s="68">
        <v>6.9444444444444447E-4</v>
      </c>
      <c r="K248" s="68"/>
      <c r="M248">
        <v>15</v>
      </c>
      <c r="N248">
        <v>8</v>
      </c>
      <c r="O248">
        <v>15</v>
      </c>
      <c r="W248"/>
    </row>
    <row r="249" spans="1:23" x14ac:dyDescent="0.25">
      <c r="A249">
        <v>25</v>
      </c>
      <c r="B249" s="23" t="s">
        <v>201</v>
      </c>
      <c r="D249" s="67">
        <v>1.25</v>
      </c>
      <c r="E249" s="67">
        <v>7.04</v>
      </c>
      <c r="F249" s="67">
        <v>10.44</v>
      </c>
      <c r="G249" s="67">
        <v>1.25</v>
      </c>
      <c r="H249" s="27"/>
      <c r="I249" s="27"/>
      <c r="J249" s="68">
        <v>0.12569444444444444</v>
      </c>
      <c r="K249" s="68"/>
      <c r="M249">
        <v>21</v>
      </c>
      <c r="N249">
        <v>4</v>
      </c>
      <c r="O249">
        <v>13</v>
      </c>
      <c r="W249"/>
    </row>
    <row r="250" spans="1:23" x14ac:dyDescent="0.25">
      <c r="A250">
        <v>25</v>
      </c>
      <c r="B250" s="23" t="s">
        <v>202</v>
      </c>
      <c r="D250" s="67">
        <v>9.15</v>
      </c>
      <c r="E250" s="67">
        <v>5.94</v>
      </c>
      <c r="F250" s="67">
        <v>1.32</v>
      </c>
      <c r="G250" s="67">
        <v>5.94</v>
      </c>
      <c r="H250" s="27"/>
      <c r="I250" s="27"/>
      <c r="J250" s="68">
        <v>4.2361111111111106E-2</v>
      </c>
      <c r="K250" s="68"/>
      <c r="L250" s="1">
        <f>G250*G249*G248*G247*G246*G245*G244*G243*G242*G241</f>
        <v>5554.4303419072958</v>
      </c>
      <c r="M250">
        <v>14</v>
      </c>
      <c r="N250">
        <v>9</v>
      </c>
      <c r="O250">
        <v>15</v>
      </c>
      <c r="W250"/>
    </row>
    <row r="251" spans="1:23" x14ac:dyDescent="0.25">
      <c r="A251">
        <v>26</v>
      </c>
      <c r="B251" s="23" t="s">
        <v>23</v>
      </c>
      <c r="D251" s="67">
        <v>10</v>
      </c>
      <c r="E251" s="67">
        <v>6.09</v>
      </c>
      <c r="F251" s="67">
        <v>1.3</v>
      </c>
      <c r="G251" s="67">
        <v>1.3</v>
      </c>
      <c r="H251" s="27"/>
      <c r="I251" s="27"/>
      <c r="J251" s="68">
        <v>1.3888888888888889E-3</v>
      </c>
      <c r="K251" s="68"/>
      <c r="M251">
        <v>14</v>
      </c>
      <c r="N251">
        <v>7</v>
      </c>
      <c r="O251">
        <v>17</v>
      </c>
      <c r="W251"/>
    </row>
    <row r="252" spans="1:23" x14ac:dyDescent="0.25">
      <c r="A252">
        <v>26</v>
      </c>
      <c r="B252" s="23" t="s">
        <v>23</v>
      </c>
      <c r="D252" s="67">
        <v>5.0599999999999996</v>
      </c>
      <c r="E252" s="67">
        <v>4.04</v>
      </c>
      <c r="F252" s="67">
        <v>1.71</v>
      </c>
      <c r="G252" s="67">
        <v>1.71</v>
      </c>
      <c r="H252" s="27"/>
      <c r="I252" s="27"/>
      <c r="J252" s="68">
        <v>2.0833333333333333E-3</v>
      </c>
      <c r="K252" s="68"/>
      <c r="M252">
        <v>14</v>
      </c>
      <c r="N252">
        <v>6</v>
      </c>
      <c r="O252">
        <v>18</v>
      </c>
      <c r="W252"/>
    </row>
    <row r="253" spans="1:23" x14ac:dyDescent="0.25">
      <c r="A253">
        <v>26</v>
      </c>
      <c r="B253" s="23" t="s">
        <v>201</v>
      </c>
      <c r="D253" s="67">
        <v>2.5299999999999998</v>
      </c>
      <c r="E253" s="67">
        <v>3.33</v>
      </c>
      <c r="F253" s="67">
        <v>2.98</v>
      </c>
      <c r="G253" s="67">
        <v>2.5299999999999998</v>
      </c>
      <c r="H253" s="27"/>
      <c r="I253" s="27"/>
      <c r="J253" s="68">
        <v>4.1666666666666664E-2</v>
      </c>
      <c r="K253" s="68"/>
      <c r="M253">
        <v>22</v>
      </c>
      <c r="N253">
        <v>4</v>
      </c>
      <c r="O253">
        <v>12</v>
      </c>
      <c r="W253"/>
    </row>
    <row r="254" spans="1:23" x14ac:dyDescent="0.25">
      <c r="A254">
        <v>26</v>
      </c>
      <c r="B254" s="23" t="s">
        <v>23</v>
      </c>
      <c r="D254" s="67">
        <v>1.83</v>
      </c>
      <c r="E254" s="67">
        <v>3.5</v>
      </c>
      <c r="F254" s="67">
        <v>4.99</v>
      </c>
      <c r="G254" s="67">
        <v>4.99</v>
      </c>
      <c r="H254" s="27"/>
      <c r="I254" s="27"/>
      <c r="J254" s="68">
        <v>4.3055555555555562E-2</v>
      </c>
      <c r="K254" s="68"/>
      <c r="M254">
        <v>21</v>
      </c>
      <c r="N254">
        <v>5</v>
      </c>
      <c r="O254">
        <v>12</v>
      </c>
      <c r="W254"/>
    </row>
    <row r="255" spans="1:23" x14ac:dyDescent="0.25">
      <c r="A255">
        <v>26</v>
      </c>
      <c r="B255" s="23" t="s">
        <v>201</v>
      </c>
      <c r="D255" s="67">
        <v>1.17</v>
      </c>
      <c r="E255" s="67">
        <v>8.42</v>
      </c>
      <c r="F255" s="67">
        <v>16.55</v>
      </c>
      <c r="G255" s="67">
        <v>1.17</v>
      </c>
      <c r="H255" s="27"/>
      <c r="I255" s="27"/>
      <c r="J255" s="68">
        <v>0.125</v>
      </c>
      <c r="K255" s="68"/>
      <c r="M255">
        <v>22</v>
      </c>
      <c r="N255">
        <v>4</v>
      </c>
      <c r="O255">
        <v>12</v>
      </c>
      <c r="W255"/>
    </row>
    <row r="256" spans="1:23" x14ac:dyDescent="0.25">
      <c r="A256">
        <v>26</v>
      </c>
      <c r="B256" s="23" t="s">
        <v>23</v>
      </c>
      <c r="D256" s="67">
        <v>5.54</v>
      </c>
      <c r="E256" s="67">
        <v>3.95</v>
      </c>
      <c r="F256" s="67">
        <v>1.67</v>
      </c>
      <c r="G256" s="67">
        <v>1.67</v>
      </c>
      <c r="H256" s="27"/>
      <c r="I256" s="27"/>
      <c r="J256" s="68">
        <v>4.3055555555555562E-2</v>
      </c>
      <c r="K256" s="68"/>
      <c r="M256">
        <v>16</v>
      </c>
      <c r="N256">
        <v>13</v>
      </c>
      <c r="O256">
        <v>9</v>
      </c>
      <c r="W256"/>
    </row>
    <row r="257" spans="1:23" x14ac:dyDescent="0.25">
      <c r="A257">
        <v>26</v>
      </c>
      <c r="B257" s="23" t="s">
        <v>202</v>
      </c>
      <c r="D257" s="67">
        <v>1.98</v>
      </c>
      <c r="E257" s="67">
        <v>3.56</v>
      </c>
      <c r="F257" s="67">
        <v>4.07</v>
      </c>
      <c r="G257" s="67">
        <v>3.56</v>
      </c>
      <c r="H257" s="27"/>
      <c r="I257" s="27"/>
      <c r="J257" s="68">
        <v>4.2361111111111106E-2</v>
      </c>
      <c r="K257" s="68"/>
      <c r="M257">
        <v>19</v>
      </c>
      <c r="N257">
        <v>11</v>
      </c>
      <c r="O257">
        <v>8</v>
      </c>
      <c r="W257"/>
    </row>
    <row r="258" spans="1:23" x14ac:dyDescent="0.25">
      <c r="A258">
        <v>26</v>
      </c>
      <c r="B258" s="23" t="s">
        <v>23</v>
      </c>
      <c r="D258" s="67">
        <v>2.0299999999999998</v>
      </c>
      <c r="E258" s="67">
        <v>3.29</v>
      </c>
      <c r="F258" s="67">
        <v>4.2300000000000004</v>
      </c>
      <c r="G258" s="67">
        <v>4.2300000000000004</v>
      </c>
      <c r="H258" s="27"/>
      <c r="I258" s="27"/>
      <c r="J258" s="68">
        <v>4.3750000000000004E-2</v>
      </c>
      <c r="K258" s="68"/>
      <c r="M258">
        <v>15</v>
      </c>
      <c r="N258">
        <v>8</v>
      </c>
      <c r="O258">
        <v>15</v>
      </c>
      <c r="W258"/>
    </row>
    <row r="259" spans="1:23" x14ac:dyDescent="0.25">
      <c r="A259">
        <v>26</v>
      </c>
      <c r="B259" s="23" t="s">
        <v>201</v>
      </c>
      <c r="D259" s="67">
        <v>1.71</v>
      </c>
      <c r="E259" s="67">
        <v>3.74</v>
      </c>
      <c r="F259" s="67">
        <v>5.57</v>
      </c>
      <c r="G259" s="67">
        <v>1.71</v>
      </c>
      <c r="H259" s="27"/>
      <c r="I259" s="27"/>
      <c r="J259" s="68">
        <v>0.12569444444444444</v>
      </c>
      <c r="K259" s="68"/>
      <c r="M259">
        <v>21</v>
      </c>
      <c r="N259">
        <v>4</v>
      </c>
      <c r="O259">
        <v>13</v>
      </c>
      <c r="W259"/>
    </row>
    <row r="260" spans="1:23" x14ac:dyDescent="0.25">
      <c r="A260">
        <v>26</v>
      </c>
      <c r="B260" s="23" t="s">
        <v>201</v>
      </c>
      <c r="D260" s="67">
        <v>1.56</v>
      </c>
      <c r="E260" s="67">
        <v>4.3</v>
      </c>
      <c r="F260" s="67">
        <v>6.31</v>
      </c>
      <c r="G260" s="67">
        <v>1.56</v>
      </c>
      <c r="H260" s="27"/>
      <c r="I260" s="27"/>
      <c r="J260" s="68">
        <v>0.25</v>
      </c>
      <c r="K260" s="68"/>
      <c r="L260" s="1">
        <f>G260*G259*G258*G257*G256*G255*G254*G253*G252*G251</f>
        <v>2202.7942617862932</v>
      </c>
      <c r="M260">
        <v>14</v>
      </c>
      <c r="N260">
        <v>9</v>
      </c>
      <c r="O260">
        <v>15</v>
      </c>
      <c r="W260"/>
    </row>
    <row r="261" spans="1:23" x14ac:dyDescent="0.25">
      <c r="A261">
        <v>27</v>
      </c>
      <c r="B261" s="23" t="s">
        <v>202</v>
      </c>
      <c r="D261" s="67">
        <v>1.77</v>
      </c>
      <c r="E261" s="67">
        <v>3.53</v>
      </c>
      <c r="F261" s="67">
        <v>5.45</v>
      </c>
      <c r="G261" s="67">
        <v>3.53</v>
      </c>
      <c r="H261" s="27"/>
      <c r="I261" s="27"/>
      <c r="J261" s="68">
        <v>4.2361111111111106E-2</v>
      </c>
      <c r="K261" s="68"/>
      <c r="M261">
        <v>14</v>
      </c>
      <c r="N261">
        <v>7</v>
      </c>
      <c r="O261">
        <v>17</v>
      </c>
      <c r="W261"/>
    </row>
    <row r="262" spans="1:23" x14ac:dyDescent="0.25">
      <c r="A262">
        <v>27</v>
      </c>
      <c r="B262" s="23" t="s">
        <v>201</v>
      </c>
      <c r="D262" s="67">
        <v>2.0099999999999998</v>
      </c>
      <c r="E262" s="67">
        <v>3.5</v>
      </c>
      <c r="F262" s="67">
        <v>4.0199999999999996</v>
      </c>
      <c r="G262" s="67">
        <v>2.0099999999999998</v>
      </c>
      <c r="H262" s="27"/>
      <c r="I262" s="27"/>
      <c r="J262" s="68">
        <v>0.12569444444444444</v>
      </c>
      <c r="K262" s="68"/>
      <c r="M262">
        <v>14</v>
      </c>
      <c r="N262">
        <v>6</v>
      </c>
      <c r="O262">
        <v>18</v>
      </c>
      <c r="W262"/>
    </row>
    <row r="263" spans="1:23" x14ac:dyDescent="0.25">
      <c r="A263">
        <v>27</v>
      </c>
      <c r="B263" s="23" t="s">
        <v>23</v>
      </c>
      <c r="D263" s="67">
        <v>3.16</v>
      </c>
      <c r="E263" s="67">
        <v>3.3</v>
      </c>
      <c r="F263" s="67">
        <v>2.4300000000000002</v>
      </c>
      <c r="G263" s="67">
        <v>2.4300000000000002</v>
      </c>
      <c r="H263" s="27"/>
      <c r="I263" s="27"/>
      <c r="J263" s="68">
        <v>4.5138888888888888E-2</v>
      </c>
      <c r="K263" s="68"/>
      <c r="M263">
        <v>22</v>
      </c>
      <c r="N263">
        <v>4</v>
      </c>
      <c r="O263">
        <v>12</v>
      </c>
      <c r="W263"/>
    </row>
    <row r="264" spans="1:23" x14ac:dyDescent="0.25">
      <c r="A264">
        <v>27</v>
      </c>
      <c r="B264" s="23" t="s">
        <v>201</v>
      </c>
      <c r="D264" s="67">
        <v>6.14</v>
      </c>
      <c r="E264" s="67">
        <v>4.07</v>
      </c>
      <c r="F264" s="67">
        <v>1.61</v>
      </c>
      <c r="G264" s="67">
        <v>6.14</v>
      </c>
      <c r="H264" s="27"/>
      <c r="I264" s="27"/>
      <c r="J264" s="68">
        <v>8.4027777777777771E-2</v>
      </c>
      <c r="K264" s="68"/>
      <c r="M264">
        <v>21</v>
      </c>
      <c r="N264">
        <v>5</v>
      </c>
      <c r="O264">
        <v>12</v>
      </c>
      <c r="W264"/>
    </row>
    <row r="265" spans="1:23" x14ac:dyDescent="0.25">
      <c r="A265">
        <v>27</v>
      </c>
      <c r="B265" s="23" t="s">
        <v>201</v>
      </c>
      <c r="D265" s="67">
        <v>1.89</v>
      </c>
      <c r="E265" s="67">
        <v>3.34</v>
      </c>
      <c r="F265" s="67">
        <v>4.8600000000000003</v>
      </c>
      <c r="G265" s="67">
        <v>1.89</v>
      </c>
      <c r="H265" s="27"/>
      <c r="I265" s="27"/>
      <c r="J265" s="68">
        <v>8.3333333333333329E-2</v>
      </c>
      <c r="K265" s="68"/>
      <c r="M265">
        <v>22</v>
      </c>
      <c r="N265">
        <v>4</v>
      </c>
      <c r="O265">
        <v>12</v>
      </c>
      <c r="W265"/>
    </row>
    <row r="266" spans="1:23" x14ac:dyDescent="0.25">
      <c r="A266">
        <v>27</v>
      </c>
      <c r="B266" s="23" t="s">
        <v>202</v>
      </c>
      <c r="D266" s="67">
        <v>3.13</v>
      </c>
      <c r="E266" s="67">
        <v>3.29</v>
      </c>
      <c r="F266" s="67">
        <v>2.4500000000000002</v>
      </c>
      <c r="G266" s="67">
        <v>3.29</v>
      </c>
      <c r="H266" s="27"/>
      <c r="I266" s="27"/>
      <c r="J266" s="68">
        <v>4.2361111111111106E-2</v>
      </c>
      <c r="K266" s="68"/>
      <c r="M266">
        <v>16</v>
      </c>
      <c r="N266">
        <v>13</v>
      </c>
      <c r="O266">
        <v>9</v>
      </c>
      <c r="W266"/>
    </row>
    <row r="267" spans="1:23" x14ac:dyDescent="0.25">
      <c r="A267">
        <v>27</v>
      </c>
      <c r="B267" s="23" t="s">
        <v>23</v>
      </c>
      <c r="D267" s="67">
        <v>2.2599999999999998</v>
      </c>
      <c r="E267" s="67">
        <v>3.35</v>
      </c>
      <c r="F267" s="67">
        <v>3.44</v>
      </c>
      <c r="G267" s="67">
        <v>3.44</v>
      </c>
      <c r="H267" s="27"/>
      <c r="I267" s="27"/>
      <c r="J267" s="68">
        <v>4.4444444444444446E-2</v>
      </c>
      <c r="K267" s="68"/>
      <c r="M267">
        <v>19</v>
      </c>
      <c r="N267">
        <v>11</v>
      </c>
      <c r="O267">
        <v>8</v>
      </c>
      <c r="W267"/>
    </row>
    <row r="268" spans="1:23" x14ac:dyDescent="0.25">
      <c r="A268">
        <v>27</v>
      </c>
      <c r="B268" s="23" t="s">
        <v>202</v>
      </c>
      <c r="D268" s="67">
        <v>3.5</v>
      </c>
      <c r="E268" s="67">
        <v>3.45</v>
      </c>
      <c r="F268" s="67">
        <v>2.19</v>
      </c>
      <c r="G268" s="67">
        <v>3.45</v>
      </c>
      <c r="H268" s="27"/>
      <c r="I268" s="27"/>
      <c r="J268" s="68">
        <v>0</v>
      </c>
      <c r="K268" s="68"/>
      <c r="M268">
        <v>15</v>
      </c>
      <c r="N268">
        <v>8</v>
      </c>
      <c r="O268">
        <v>15</v>
      </c>
      <c r="W268"/>
    </row>
    <row r="269" spans="1:23" x14ac:dyDescent="0.25">
      <c r="A269">
        <v>27</v>
      </c>
      <c r="B269" s="23" t="s">
        <v>201</v>
      </c>
      <c r="D269" s="67">
        <v>1.55</v>
      </c>
      <c r="E269" s="67">
        <v>4.25</v>
      </c>
      <c r="F269" s="67">
        <v>6.51</v>
      </c>
      <c r="G269" s="67">
        <v>1.55</v>
      </c>
      <c r="H269" s="27"/>
      <c r="I269" s="27"/>
      <c r="J269" s="68">
        <v>8.3333333333333329E-2</v>
      </c>
      <c r="K269" s="68"/>
      <c r="M269">
        <v>21</v>
      </c>
      <c r="N269">
        <v>4</v>
      </c>
      <c r="O269">
        <v>13</v>
      </c>
      <c r="W269"/>
    </row>
    <row r="270" spans="1:23" x14ac:dyDescent="0.25">
      <c r="A270">
        <v>27</v>
      </c>
      <c r="B270" s="23" t="s">
        <v>201</v>
      </c>
      <c r="D270" s="67">
        <v>1.82</v>
      </c>
      <c r="E270" s="67">
        <v>3.48</v>
      </c>
      <c r="F270" s="67">
        <v>5.12</v>
      </c>
      <c r="G270" s="67">
        <v>1.82</v>
      </c>
      <c r="H270" s="27"/>
      <c r="I270" s="27"/>
      <c r="J270" s="68">
        <v>8.4027777777777771E-2</v>
      </c>
      <c r="K270" s="68"/>
      <c r="L270" s="1">
        <f>G270*G269*G268*G267*G266*G265*G264*G263*G262*G261</f>
        <v>22038.586345918917</v>
      </c>
      <c r="M270">
        <v>14</v>
      </c>
      <c r="N270">
        <v>9</v>
      </c>
      <c r="O270">
        <v>15</v>
      </c>
      <c r="W270"/>
    </row>
    <row r="271" spans="1:23" x14ac:dyDescent="0.25">
      <c r="A271">
        <v>28</v>
      </c>
      <c r="B271" s="23" t="s">
        <v>201</v>
      </c>
      <c r="D271" s="67">
        <v>5.54</v>
      </c>
      <c r="E271" s="67">
        <v>3.59</v>
      </c>
      <c r="F271" s="67">
        <v>1.74</v>
      </c>
      <c r="G271" s="67">
        <v>5.54</v>
      </c>
      <c r="H271" s="27"/>
      <c r="I271" s="27"/>
      <c r="J271" s="68">
        <v>4.1666666666666664E-2</v>
      </c>
      <c r="K271" s="68"/>
      <c r="M271">
        <v>14</v>
      </c>
      <c r="N271">
        <v>7</v>
      </c>
      <c r="O271">
        <v>17</v>
      </c>
      <c r="W271"/>
    </row>
    <row r="272" spans="1:23" x14ac:dyDescent="0.25">
      <c r="A272">
        <v>28</v>
      </c>
      <c r="B272" s="23" t="s">
        <v>23</v>
      </c>
      <c r="D272" s="67">
        <v>3.93</v>
      </c>
      <c r="E272" s="67">
        <v>3.35</v>
      </c>
      <c r="F272" s="67">
        <v>2.08</v>
      </c>
      <c r="G272" s="67">
        <v>2.08</v>
      </c>
      <c r="H272" s="27"/>
      <c r="I272" s="27"/>
      <c r="J272" s="68">
        <v>2.0833333333333333E-3</v>
      </c>
      <c r="K272" s="68"/>
      <c r="M272">
        <v>14</v>
      </c>
      <c r="N272">
        <v>6</v>
      </c>
      <c r="O272">
        <v>18</v>
      </c>
      <c r="W272"/>
    </row>
    <row r="273" spans="1:23" x14ac:dyDescent="0.25">
      <c r="A273">
        <v>28</v>
      </c>
      <c r="B273" s="23" t="s">
        <v>201</v>
      </c>
      <c r="D273" s="67">
        <v>2.16</v>
      </c>
      <c r="E273" s="67">
        <v>3.23</v>
      </c>
      <c r="F273" s="67">
        <v>3.82</v>
      </c>
      <c r="G273" s="67">
        <v>2.16</v>
      </c>
      <c r="H273" s="27"/>
      <c r="I273" s="27"/>
      <c r="J273" s="68">
        <v>8.3333333333333329E-2</v>
      </c>
      <c r="K273" s="68"/>
      <c r="M273">
        <v>22</v>
      </c>
      <c r="N273">
        <v>4</v>
      </c>
      <c r="O273">
        <v>12</v>
      </c>
      <c r="W273"/>
    </row>
    <row r="274" spans="1:23" x14ac:dyDescent="0.25">
      <c r="A274">
        <v>28</v>
      </c>
      <c r="B274" s="23" t="s">
        <v>201</v>
      </c>
      <c r="D274" s="67">
        <v>1.99</v>
      </c>
      <c r="E274" s="67">
        <v>3.43</v>
      </c>
      <c r="F274" s="67">
        <v>4.16</v>
      </c>
      <c r="G274" s="67">
        <v>1.99</v>
      </c>
      <c r="H274" s="27"/>
      <c r="I274" s="27"/>
      <c r="J274" s="68">
        <v>8.3333333333333329E-2</v>
      </c>
      <c r="K274" s="68"/>
      <c r="M274">
        <v>21</v>
      </c>
      <c r="N274">
        <v>5</v>
      </c>
      <c r="O274">
        <v>12</v>
      </c>
      <c r="W274"/>
    </row>
    <row r="275" spans="1:23" x14ac:dyDescent="0.25">
      <c r="A275">
        <v>28</v>
      </c>
      <c r="B275" s="23" t="s">
        <v>201</v>
      </c>
      <c r="D275" s="67">
        <v>1.39</v>
      </c>
      <c r="E275" s="67">
        <v>5.2</v>
      </c>
      <c r="F275" s="67">
        <v>8.09</v>
      </c>
      <c r="G275" s="67">
        <v>1.39</v>
      </c>
      <c r="H275" s="27"/>
      <c r="I275" s="27"/>
      <c r="J275" s="68">
        <v>0.20902777777777778</v>
      </c>
      <c r="K275" s="68"/>
      <c r="M275">
        <v>22</v>
      </c>
      <c r="N275">
        <v>4</v>
      </c>
      <c r="O275">
        <v>12</v>
      </c>
      <c r="W275"/>
    </row>
    <row r="276" spans="1:23" x14ac:dyDescent="0.25">
      <c r="A276">
        <v>28</v>
      </c>
      <c r="B276" s="23" t="s">
        <v>201</v>
      </c>
      <c r="D276" s="67">
        <v>1.1100000000000001</v>
      </c>
      <c r="E276" s="67">
        <v>11.34</v>
      </c>
      <c r="F276" s="67">
        <v>23.48</v>
      </c>
      <c r="G276" s="67">
        <v>1.1100000000000001</v>
      </c>
      <c r="H276" s="27"/>
      <c r="I276" s="27"/>
      <c r="J276" s="68">
        <v>4.1666666666666664E-2</v>
      </c>
      <c r="K276" s="68"/>
      <c r="M276">
        <v>16</v>
      </c>
      <c r="N276">
        <v>13</v>
      </c>
      <c r="O276">
        <v>9</v>
      </c>
      <c r="W276"/>
    </row>
    <row r="277" spans="1:23" x14ac:dyDescent="0.25">
      <c r="A277">
        <v>28</v>
      </c>
      <c r="B277" s="23" t="s">
        <v>201</v>
      </c>
      <c r="D277" s="67">
        <v>1.27</v>
      </c>
      <c r="E277" s="67">
        <v>5.95</v>
      </c>
      <c r="F277" s="67">
        <v>12.48</v>
      </c>
      <c r="G277" s="67">
        <v>1.27</v>
      </c>
      <c r="H277" s="27"/>
      <c r="I277" s="27"/>
      <c r="J277" s="68">
        <v>0.20833333333333334</v>
      </c>
      <c r="K277" s="68"/>
      <c r="M277">
        <v>19</v>
      </c>
      <c r="N277">
        <v>11</v>
      </c>
      <c r="O277">
        <v>8</v>
      </c>
      <c r="W277"/>
    </row>
    <row r="278" spans="1:23" x14ac:dyDescent="0.25">
      <c r="A278">
        <v>28</v>
      </c>
      <c r="B278" s="23" t="s">
        <v>23</v>
      </c>
      <c r="D278" s="67">
        <v>3.35</v>
      </c>
      <c r="E278" s="67">
        <v>3.28</v>
      </c>
      <c r="F278" s="67">
        <v>2.33</v>
      </c>
      <c r="G278" s="67">
        <v>2.33</v>
      </c>
      <c r="H278" s="27"/>
      <c r="I278" s="27"/>
      <c r="J278" s="68">
        <v>4.3750000000000004E-2</v>
      </c>
      <c r="K278" s="68"/>
      <c r="M278">
        <v>15</v>
      </c>
      <c r="N278">
        <v>8</v>
      </c>
      <c r="O278">
        <v>15</v>
      </c>
      <c r="W278"/>
    </row>
    <row r="279" spans="1:23" x14ac:dyDescent="0.25">
      <c r="A279">
        <v>28</v>
      </c>
      <c r="B279" s="23" t="s">
        <v>201</v>
      </c>
      <c r="D279" s="67">
        <v>2.37</v>
      </c>
      <c r="E279" s="67">
        <v>3.26</v>
      </c>
      <c r="F279" s="67">
        <v>3.29</v>
      </c>
      <c r="G279" s="67">
        <v>2.37</v>
      </c>
      <c r="H279" s="27"/>
      <c r="I279" s="27"/>
      <c r="J279" s="68">
        <v>8.3333333333333329E-2</v>
      </c>
      <c r="K279" s="68"/>
      <c r="M279">
        <v>21</v>
      </c>
      <c r="N279">
        <v>4</v>
      </c>
      <c r="O279">
        <v>13</v>
      </c>
      <c r="W279"/>
    </row>
    <row r="280" spans="1:23" x14ac:dyDescent="0.25">
      <c r="A280">
        <v>28</v>
      </c>
      <c r="B280" s="23" t="s">
        <v>202</v>
      </c>
      <c r="D280" s="67">
        <v>2</v>
      </c>
      <c r="E280" s="67">
        <v>3.56</v>
      </c>
      <c r="F280" s="67">
        <v>3.97</v>
      </c>
      <c r="G280" s="67">
        <v>3.56</v>
      </c>
      <c r="H280" s="27"/>
      <c r="I280" s="27"/>
      <c r="J280" s="68">
        <v>4.2361111111111106E-2</v>
      </c>
      <c r="K280" s="68"/>
      <c r="L280" s="1">
        <f>G280*G279*G278*G277*G276*G275*G274*G273*G272*G271</f>
        <v>1907.988234206585</v>
      </c>
      <c r="M280">
        <v>14</v>
      </c>
      <c r="N280">
        <v>9</v>
      </c>
      <c r="O280">
        <v>15</v>
      </c>
      <c r="W280"/>
    </row>
    <row r="281" spans="1:23" x14ac:dyDescent="0.25">
      <c r="A281">
        <v>29</v>
      </c>
      <c r="B281" s="23" t="s">
        <v>201</v>
      </c>
      <c r="D281" s="67">
        <v>1.75</v>
      </c>
      <c r="E281" s="67">
        <v>3.54</v>
      </c>
      <c r="F281" s="67">
        <v>5.64</v>
      </c>
      <c r="G281" s="67">
        <v>1.75</v>
      </c>
      <c r="H281" s="27"/>
      <c r="I281" s="27"/>
      <c r="J281" s="68">
        <v>8.3333333333333329E-2</v>
      </c>
      <c r="K281" s="68"/>
      <c r="M281">
        <v>14</v>
      </c>
      <c r="N281">
        <v>7</v>
      </c>
      <c r="O281">
        <v>17</v>
      </c>
      <c r="W281"/>
    </row>
    <row r="282" spans="1:23" x14ac:dyDescent="0.25">
      <c r="A282">
        <v>29</v>
      </c>
      <c r="B282" s="23" t="s">
        <v>201</v>
      </c>
      <c r="D282" s="67">
        <v>1.45</v>
      </c>
      <c r="E282" s="67">
        <v>4.54</v>
      </c>
      <c r="F282" s="67">
        <v>8.08</v>
      </c>
      <c r="G282" s="67">
        <v>1.45</v>
      </c>
      <c r="H282" s="27"/>
      <c r="I282" s="27"/>
      <c r="J282" s="68">
        <v>0.12638888888888888</v>
      </c>
      <c r="K282" s="68"/>
      <c r="M282">
        <v>14</v>
      </c>
      <c r="N282">
        <v>6</v>
      </c>
      <c r="O282">
        <v>18</v>
      </c>
      <c r="W282"/>
    </row>
    <row r="283" spans="1:23" x14ac:dyDescent="0.25">
      <c r="A283">
        <v>29</v>
      </c>
      <c r="B283" s="23" t="s">
        <v>23</v>
      </c>
      <c r="D283" s="67">
        <v>2.91</v>
      </c>
      <c r="E283" s="67">
        <v>3.24</v>
      </c>
      <c r="F283" s="67">
        <v>2.62</v>
      </c>
      <c r="G283" s="67">
        <v>2.62</v>
      </c>
      <c r="H283" s="27"/>
      <c r="I283" s="27"/>
      <c r="J283" s="68">
        <v>4.3750000000000004E-2</v>
      </c>
      <c r="K283" s="68"/>
      <c r="M283">
        <v>22</v>
      </c>
      <c r="N283">
        <v>4</v>
      </c>
      <c r="O283">
        <v>12</v>
      </c>
      <c r="W283"/>
    </row>
    <row r="284" spans="1:23" x14ac:dyDescent="0.25">
      <c r="A284">
        <v>29</v>
      </c>
      <c r="B284" s="23" t="s">
        <v>201</v>
      </c>
      <c r="D284" s="67">
        <v>1.78</v>
      </c>
      <c r="E284" s="67">
        <v>3.38</v>
      </c>
      <c r="F284" s="67">
        <v>5.67</v>
      </c>
      <c r="G284" s="67">
        <v>1.78</v>
      </c>
      <c r="H284" s="27"/>
      <c r="I284" s="27"/>
      <c r="J284" s="68">
        <v>4.1666666666666664E-2</v>
      </c>
      <c r="K284" s="68"/>
      <c r="M284">
        <v>21</v>
      </c>
      <c r="N284">
        <v>5</v>
      </c>
      <c r="O284">
        <v>12</v>
      </c>
      <c r="W284"/>
    </row>
    <row r="285" spans="1:23" x14ac:dyDescent="0.25">
      <c r="A285">
        <v>29</v>
      </c>
      <c r="B285" s="23" t="s">
        <v>23</v>
      </c>
      <c r="D285" s="67">
        <v>14.54</v>
      </c>
      <c r="E285" s="67">
        <v>8.3800000000000008</v>
      </c>
      <c r="F285" s="67">
        <v>1.18</v>
      </c>
      <c r="G285" s="67">
        <v>1.18</v>
      </c>
      <c r="H285" s="27"/>
      <c r="I285" s="27"/>
      <c r="J285" s="68">
        <v>6.9444444444444447E-4</v>
      </c>
      <c r="K285" s="68"/>
      <c r="M285">
        <v>22</v>
      </c>
      <c r="N285">
        <v>4</v>
      </c>
      <c r="O285">
        <v>12</v>
      </c>
      <c r="W285"/>
    </row>
    <row r="286" spans="1:23" x14ac:dyDescent="0.25">
      <c r="A286">
        <v>29</v>
      </c>
      <c r="B286" s="23" t="s">
        <v>201</v>
      </c>
      <c r="D286" s="67">
        <v>2.1800000000000002</v>
      </c>
      <c r="E286" s="67">
        <v>3.35</v>
      </c>
      <c r="F286" s="67">
        <v>3.63</v>
      </c>
      <c r="G286" s="67">
        <v>2.1800000000000002</v>
      </c>
      <c r="H286" s="27"/>
      <c r="I286" s="27"/>
      <c r="J286" s="68">
        <v>8.3333333333333329E-2</v>
      </c>
      <c r="K286" s="68"/>
      <c r="M286">
        <v>16</v>
      </c>
      <c r="N286">
        <v>13</v>
      </c>
      <c r="O286">
        <v>9</v>
      </c>
      <c r="W286"/>
    </row>
    <row r="287" spans="1:23" x14ac:dyDescent="0.25">
      <c r="A287">
        <v>29</v>
      </c>
      <c r="B287" s="23" t="s">
        <v>201</v>
      </c>
      <c r="D287" s="67">
        <v>2.75</v>
      </c>
      <c r="E287" s="67">
        <v>3.29</v>
      </c>
      <c r="F287" s="67">
        <v>2.74</v>
      </c>
      <c r="G287" s="67">
        <v>2.75</v>
      </c>
      <c r="H287" s="27"/>
      <c r="I287" s="27"/>
      <c r="J287" s="68">
        <v>8.4027777777777771E-2</v>
      </c>
      <c r="K287" s="68"/>
      <c r="M287">
        <v>19</v>
      </c>
      <c r="N287">
        <v>11</v>
      </c>
      <c r="O287">
        <v>8</v>
      </c>
      <c r="W287"/>
    </row>
    <row r="288" spans="1:23" x14ac:dyDescent="0.25">
      <c r="A288">
        <v>29</v>
      </c>
      <c r="B288" s="23" t="s">
        <v>23</v>
      </c>
      <c r="D288" s="67">
        <v>8.4</v>
      </c>
      <c r="E288" s="67">
        <v>4.79</v>
      </c>
      <c r="F288" s="67">
        <v>1.42</v>
      </c>
      <c r="G288" s="67">
        <v>1.42</v>
      </c>
      <c r="H288" s="27"/>
      <c r="I288" s="27"/>
      <c r="J288" s="68">
        <v>4.3055555555555562E-2</v>
      </c>
      <c r="K288" s="68"/>
      <c r="M288">
        <v>15</v>
      </c>
      <c r="N288">
        <v>8</v>
      </c>
      <c r="O288">
        <v>15</v>
      </c>
      <c r="W288"/>
    </row>
    <row r="289" spans="1:23" x14ac:dyDescent="0.25">
      <c r="A289">
        <v>29</v>
      </c>
      <c r="B289" s="23" t="s">
        <v>202</v>
      </c>
      <c r="D289" s="67">
        <v>6.37</v>
      </c>
      <c r="E289" s="67">
        <v>4.0199999999999996</v>
      </c>
      <c r="F289" s="67">
        <v>1.59</v>
      </c>
      <c r="G289" s="67">
        <v>4.0199999999999996</v>
      </c>
      <c r="H289" s="27"/>
      <c r="I289" s="27"/>
      <c r="J289" s="68">
        <v>0</v>
      </c>
      <c r="K289" s="68"/>
      <c r="M289">
        <v>21</v>
      </c>
      <c r="N289">
        <v>4</v>
      </c>
      <c r="O289">
        <v>13</v>
      </c>
      <c r="W289"/>
    </row>
    <row r="290" spans="1:23" x14ac:dyDescent="0.25">
      <c r="A290">
        <v>29</v>
      </c>
      <c r="B290" s="23" t="s">
        <v>23</v>
      </c>
      <c r="D290" s="67">
        <v>1.89</v>
      </c>
      <c r="E290" s="67">
        <v>3.29</v>
      </c>
      <c r="F290" s="67">
        <v>5.0599999999999996</v>
      </c>
      <c r="G290" s="67">
        <v>5.0599999999999996</v>
      </c>
      <c r="H290" s="27"/>
      <c r="I290" s="27"/>
      <c r="J290" s="68">
        <v>4.3055555555555562E-2</v>
      </c>
      <c r="K290" s="68"/>
      <c r="L290" s="1">
        <f>G290*G289*G288*G287*G286*G285*G284*G283*G282*G281</f>
        <v>2418.0398484138764</v>
      </c>
      <c r="M290">
        <v>14</v>
      </c>
      <c r="N290">
        <v>9</v>
      </c>
      <c r="O290">
        <v>15</v>
      </c>
      <c r="W290"/>
    </row>
    <row r="291" spans="1:23" x14ac:dyDescent="0.25">
      <c r="A291">
        <v>30</v>
      </c>
      <c r="B291" s="23" t="s">
        <v>201</v>
      </c>
      <c r="D291" s="67">
        <v>4.53</v>
      </c>
      <c r="E291" s="67">
        <v>3.83</v>
      </c>
      <c r="F291" s="67">
        <v>1.82</v>
      </c>
      <c r="G291" s="67">
        <v>4.53</v>
      </c>
      <c r="H291" s="27"/>
      <c r="I291" s="27"/>
      <c r="J291" s="68">
        <v>8.4027777777777771E-2</v>
      </c>
      <c r="K291" s="68"/>
      <c r="M291">
        <v>14</v>
      </c>
      <c r="N291">
        <v>7</v>
      </c>
      <c r="O291">
        <v>17</v>
      </c>
      <c r="W291"/>
    </row>
    <row r="292" spans="1:23" x14ac:dyDescent="0.25">
      <c r="A292">
        <v>30</v>
      </c>
      <c r="B292" s="23" t="s">
        <v>201</v>
      </c>
      <c r="D292" s="67">
        <v>2.72</v>
      </c>
      <c r="E292" s="67">
        <v>3.12</v>
      </c>
      <c r="F292" s="67">
        <v>2.92</v>
      </c>
      <c r="G292" s="67">
        <v>2.72</v>
      </c>
      <c r="H292" s="27"/>
      <c r="I292" s="27"/>
      <c r="J292" s="68">
        <v>0.12638888888888888</v>
      </c>
      <c r="K292" s="68"/>
      <c r="M292">
        <v>14</v>
      </c>
      <c r="N292">
        <v>6</v>
      </c>
      <c r="O292">
        <v>18</v>
      </c>
      <c r="W292"/>
    </row>
    <row r="293" spans="1:23" x14ac:dyDescent="0.25">
      <c r="A293">
        <v>30</v>
      </c>
      <c r="B293" s="23" t="s">
        <v>201</v>
      </c>
      <c r="D293" s="67">
        <v>1.59</v>
      </c>
      <c r="E293" s="67">
        <v>4.34</v>
      </c>
      <c r="F293" s="67">
        <v>5.84</v>
      </c>
      <c r="G293" s="67">
        <v>1.59</v>
      </c>
      <c r="H293" s="27"/>
      <c r="I293" s="27"/>
      <c r="J293" s="68">
        <v>0.12569444444444444</v>
      </c>
      <c r="K293" s="68"/>
      <c r="M293">
        <v>22</v>
      </c>
      <c r="N293">
        <v>4</v>
      </c>
      <c r="O293">
        <v>12</v>
      </c>
      <c r="W293"/>
    </row>
    <row r="294" spans="1:23" x14ac:dyDescent="0.25">
      <c r="A294">
        <v>30</v>
      </c>
      <c r="B294" s="23" t="s">
        <v>23</v>
      </c>
      <c r="D294" s="67">
        <v>3.12</v>
      </c>
      <c r="E294" s="67">
        <v>3.3</v>
      </c>
      <c r="F294" s="67">
        <v>2.46</v>
      </c>
      <c r="G294" s="67">
        <v>2.46</v>
      </c>
      <c r="H294" s="27"/>
      <c r="I294" s="27"/>
      <c r="J294" s="68">
        <v>1.3888888888888889E-3</v>
      </c>
      <c r="K294" s="68"/>
      <c r="M294">
        <v>21</v>
      </c>
      <c r="N294">
        <v>5</v>
      </c>
      <c r="O294">
        <v>12</v>
      </c>
      <c r="W294"/>
    </row>
    <row r="295" spans="1:23" x14ac:dyDescent="0.25">
      <c r="A295">
        <v>30</v>
      </c>
      <c r="B295" s="23" t="s">
        <v>201</v>
      </c>
      <c r="D295" s="67">
        <v>3.01</v>
      </c>
      <c r="E295" s="67">
        <v>3.43</v>
      </c>
      <c r="F295" s="67">
        <v>2.46</v>
      </c>
      <c r="G295" s="67">
        <v>3.01</v>
      </c>
      <c r="H295" s="27"/>
      <c r="I295" s="27"/>
      <c r="J295" s="68">
        <v>8.3333333333333329E-2</v>
      </c>
      <c r="K295" s="68"/>
      <c r="M295">
        <v>22</v>
      </c>
      <c r="N295">
        <v>4</v>
      </c>
      <c r="O295">
        <v>12</v>
      </c>
      <c r="W295"/>
    </row>
    <row r="296" spans="1:23" x14ac:dyDescent="0.25">
      <c r="A296">
        <v>30</v>
      </c>
      <c r="B296" s="23" t="s">
        <v>201</v>
      </c>
      <c r="D296" s="67">
        <v>1.1100000000000001</v>
      </c>
      <c r="E296" s="67">
        <v>10.74</v>
      </c>
      <c r="F296" s="67">
        <v>23.42</v>
      </c>
      <c r="G296" s="67">
        <v>1.1100000000000001</v>
      </c>
      <c r="H296" s="27"/>
      <c r="I296" s="27"/>
      <c r="J296" s="68">
        <v>0.12569444444444444</v>
      </c>
      <c r="K296" s="68"/>
      <c r="M296">
        <v>16</v>
      </c>
      <c r="N296">
        <v>13</v>
      </c>
      <c r="O296">
        <v>9</v>
      </c>
      <c r="W296"/>
    </row>
    <row r="297" spans="1:23" x14ac:dyDescent="0.25">
      <c r="A297">
        <v>30</v>
      </c>
      <c r="B297" s="23" t="s">
        <v>201</v>
      </c>
      <c r="D297" s="67">
        <v>1.17</v>
      </c>
      <c r="E297" s="67">
        <v>7.96</v>
      </c>
      <c r="F297" s="67">
        <v>18.46</v>
      </c>
      <c r="G297" s="67">
        <v>1.17</v>
      </c>
      <c r="H297" s="27"/>
      <c r="I297" s="27"/>
      <c r="J297" s="68">
        <v>0.16805555555555554</v>
      </c>
      <c r="K297" s="68"/>
      <c r="M297">
        <v>19</v>
      </c>
      <c r="N297">
        <v>11</v>
      </c>
      <c r="O297">
        <v>8</v>
      </c>
      <c r="W297"/>
    </row>
    <row r="298" spans="1:23" x14ac:dyDescent="0.25">
      <c r="A298">
        <v>30</v>
      </c>
      <c r="B298" s="23" t="s">
        <v>202</v>
      </c>
      <c r="D298" s="67">
        <v>1.58</v>
      </c>
      <c r="E298" s="67">
        <v>3.91</v>
      </c>
      <c r="F298" s="67">
        <v>6.96</v>
      </c>
      <c r="G298" s="67">
        <v>3.91</v>
      </c>
      <c r="H298" s="27"/>
      <c r="I298" s="27"/>
      <c r="J298" s="68">
        <v>4.2361111111111106E-2</v>
      </c>
      <c r="K298" s="68"/>
      <c r="M298">
        <v>15</v>
      </c>
      <c r="N298">
        <v>8</v>
      </c>
      <c r="O298">
        <v>15</v>
      </c>
      <c r="W298"/>
    </row>
    <row r="299" spans="1:23" x14ac:dyDescent="0.25">
      <c r="A299">
        <v>30</v>
      </c>
      <c r="B299" s="23" t="s">
        <v>201</v>
      </c>
      <c r="D299" s="67">
        <v>2.39</v>
      </c>
      <c r="E299" s="67">
        <v>3.54</v>
      </c>
      <c r="F299" s="67">
        <v>3.03</v>
      </c>
      <c r="G299" s="67">
        <v>2.39</v>
      </c>
      <c r="H299" s="27"/>
      <c r="I299" s="27"/>
      <c r="J299" s="68">
        <v>8.3333333333333329E-2</v>
      </c>
      <c r="K299" s="68"/>
      <c r="M299">
        <v>21</v>
      </c>
      <c r="N299">
        <v>4</v>
      </c>
      <c r="O299">
        <v>13</v>
      </c>
      <c r="W299"/>
    </row>
    <row r="300" spans="1:23" x14ac:dyDescent="0.25">
      <c r="A300">
        <v>30</v>
      </c>
      <c r="B300" s="23" t="s">
        <v>201</v>
      </c>
      <c r="D300" s="67">
        <v>1.54</v>
      </c>
      <c r="E300" s="67">
        <v>4.25</v>
      </c>
      <c r="F300" s="67">
        <v>6.75</v>
      </c>
      <c r="G300" s="67">
        <v>1.54</v>
      </c>
      <c r="H300" s="27"/>
      <c r="I300" s="27"/>
      <c r="J300" s="68">
        <v>0.16874999999999998</v>
      </c>
      <c r="K300" s="68"/>
      <c r="L300" s="1">
        <f>G300*G299*G298*G297*G296*G295*G294*G293*G292*G291</f>
        <v>2711.253045004144</v>
      </c>
      <c r="M300">
        <v>14</v>
      </c>
      <c r="N300">
        <v>9</v>
      </c>
      <c r="O300">
        <v>15</v>
      </c>
      <c r="W300"/>
    </row>
    <row r="301" spans="1:23" x14ac:dyDescent="0.25">
      <c r="A301">
        <v>31</v>
      </c>
      <c r="B301" s="23" t="s">
        <v>23</v>
      </c>
      <c r="D301" s="67">
        <v>3.12</v>
      </c>
      <c r="E301" s="67">
        <v>3.4</v>
      </c>
      <c r="F301" s="67">
        <v>2.37</v>
      </c>
      <c r="G301" s="67">
        <v>2.37</v>
      </c>
      <c r="H301" s="27"/>
      <c r="I301" s="27"/>
      <c r="J301" s="68">
        <v>4.3055555555555562E-2</v>
      </c>
      <c r="K301" s="68"/>
      <c r="M301">
        <v>14</v>
      </c>
      <c r="N301">
        <v>7</v>
      </c>
      <c r="O301">
        <v>17</v>
      </c>
      <c r="W301"/>
    </row>
    <row r="302" spans="1:23" x14ac:dyDescent="0.25">
      <c r="A302">
        <v>31</v>
      </c>
      <c r="B302" s="23" t="s">
        <v>202</v>
      </c>
      <c r="D302" s="67">
        <v>2.12</v>
      </c>
      <c r="E302" s="67">
        <v>3.51</v>
      </c>
      <c r="F302" s="67">
        <v>3.59</v>
      </c>
      <c r="G302" s="67">
        <v>3.51</v>
      </c>
      <c r="H302" s="27"/>
      <c r="I302" s="27"/>
      <c r="J302" s="68">
        <v>8.4722222222222213E-2</v>
      </c>
      <c r="K302" s="68"/>
      <c r="M302">
        <v>14</v>
      </c>
      <c r="N302">
        <v>6</v>
      </c>
      <c r="O302">
        <v>18</v>
      </c>
      <c r="W302"/>
    </row>
    <row r="303" spans="1:23" x14ac:dyDescent="0.25">
      <c r="A303">
        <v>31</v>
      </c>
      <c r="B303" s="23" t="s">
        <v>23</v>
      </c>
      <c r="D303" s="67">
        <v>12.7</v>
      </c>
      <c r="E303" s="67">
        <v>7.71</v>
      </c>
      <c r="F303" s="67">
        <v>1.21</v>
      </c>
      <c r="G303" s="67">
        <v>1.21</v>
      </c>
      <c r="H303" s="27"/>
      <c r="I303" s="27"/>
      <c r="J303" s="68">
        <v>4.3055555555555562E-2</v>
      </c>
      <c r="K303" s="68"/>
      <c r="M303">
        <v>22</v>
      </c>
      <c r="N303">
        <v>4</v>
      </c>
      <c r="O303">
        <v>12</v>
      </c>
      <c r="W303"/>
    </row>
    <row r="304" spans="1:23" x14ac:dyDescent="0.25">
      <c r="A304">
        <v>31</v>
      </c>
      <c r="B304" s="23" t="s">
        <v>201</v>
      </c>
      <c r="D304" s="67">
        <v>4.3899999999999997</v>
      </c>
      <c r="E304" s="67">
        <v>3.73</v>
      </c>
      <c r="F304" s="67">
        <v>1.89</v>
      </c>
      <c r="G304" s="67">
        <v>4.3899999999999997</v>
      </c>
      <c r="H304" s="27"/>
      <c r="I304" s="27"/>
      <c r="J304" s="68">
        <v>8.3333333333333329E-2</v>
      </c>
      <c r="K304" s="68"/>
      <c r="M304">
        <v>21</v>
      </c>
      <c r="N304">
        <v>5</v>
      </c>
      <c r="O304">
        <v>12</v>
      </c>
      <c r="W304"/>
    </row>
    <row r="305" spans="1:23" x14ac:dyDescent="0.25">
      <c r="A305">
        <v>31</v>
      </c>
      <c r="B305" s="23" t="s">
        <v>23</v>
      </c>
      <c r="D305" s="67">
        <v>20.34</v>
      </c>
      <c r="E305" s="67">
        <v>11.18</v>
      </c>
      <c r="F305" s="67">
        <v>1.1200000000000001</v>
      </c>
      <c r="G305" s="67">
        <v>1.1200000000000001</v>
      </c>
      <c r="H305" s="27"/>
      <c r="I305" s="27"/>
      <c r="J305" s="68">
        <v>1.3888888888888889E-3</v>
      </c>
      <c r="K305" s="68"/>
      <c r="M305">
        <v>22</v>
      </c>
      <c r="N305">
        <v>4</v>
      </c>
      <c r="O305">
        <v>12</v>
      </c>
      <c r="W305"/>
    </row>
    <row r="306" spans="1:23" x14ac:dyDescent="0.25">
      <c r="A306">
        <v>31</v>
      </c>
      <c r="B306" s="23" t="s">
        <v>201</v>
      </c>
      <c r="D306" s="67">
        <v>1.4</v>
      </c>
      <c r="E306" s="67">
        <v>5.12</v>
      </c>
      <c r="F306" s="67">
        <v>8.2799999999999994</v>
      </c>
      <c r="G306" s="67">
        <v>1.4</v>
      </c>
      <c r="H306" s="27"/>
      <c r="I306" s="27"/>
      <c r="J306" s="68">
        <v>8.4027777777777771E-2</v>
      </c>
      <c r="K306" s="68"/>
      <c r="M306">
        <v>16</v>
      </c>
      <c r="N306">
        <v>13</v>
      </c>
      <c r="O306">
        <v>9</v>
      </c>
      <c r="W306"/>
    </row>
    <row r="307" spans="1:23" x14ac:dyDescent="0.25">
      <c r="A307">
        <v>31</v>
      </c>
      <c r="B307" s="23" t="s">
        <v>201</v>
      </c>
      <c r="D307" s="67">
        <v>1.8</v>
      </c>
      <c r="E307" s="67">
        <v>3.9</v>
      </c>
      <c r="F307" s="67">
        <v>4.5199999999999996</v>
      </c>
      <c r="G307" s="67">
        <v>1.8</v>
      </c>
      <c r="H307" s="27"/>
      <c r="I307" s="27"/>
      <c r="J307" s="68">
        <v>8.3333333333333329E-2</v>
      </c>
      <c r="K307" s="68"/>
      <c r="M307">
        <v>19</v>
      </c>
      <c r="N307">
        <v>11</v>
      </c>
      <c r="O307">
        <v>8</v>
      </c>
      <c r="W307"/>
    </row>
    <row r="308" spans="1:23" x14ac:dyDescent="0.25">
      <c r="A308">
        <v>31</v>
      </c>
      <c r="B308" s="23" t="s">
        <v>201</v>
      </c>
      <c r="D308" s="67">
        <v>1.46</v>
      </c>
      <c r="E308" s="67">
        <v>4.37</v>
      </c>
      <c r="F308" s="67">
        <v>8.2200000000000006</v>
      </c>
      <c r="G308" s="67">
        <v>1.46</v>
      </c>
      <c r="H308" s="27"/>
      <c r="I308" s="27"/>
      <c r="J308" s="68">
        <v>8.3333333333333329E-2</v>
      </c>
      <c r="K308" s="68"/>
      <c r="M308">
        <v>15</v>
      </c>
      <c r="N308">
        <v>8</v>
      </c>
      <c r="O308">
        <v>15</v>
      </c>
      <c r="W308"/>
    </row>
    <row r="309" spans="1:23" x14ac:dyDescent="0.25">
      <c r="A309">
        <v>31</v>
      </c>
      <c r="B309" s="23" t="s">
        <v>201</v>
      </c>
      <c r="D309" s="67">
        <v>2.9</v>
      </c>
      <c r="E309" s="67">
        <v>3.15</v>
      </c>
      <c r="F309" s="67">
        <v>2.71</v>
      </c>
      <c r="G309" s="67">
        <v>2.9</v>
      </c>
      <c r="H309" s="27"/>
      <c r="I309" s="27"/>
      <c r="J309" s="68">
        <v>8.3333333333333329E-2</v>
      </c>
      <c r="K309" s="68"/>
      <c r="M309">
        <v>21</v>
      </c>
      <c r="N309">
        <v>4</v>
      </c>
      <c r="O309">
        <v>13</v>
      </c>
      <c r="W309"/>
    </row>
    <row r="310" spans="1:23" x14ac:dyDescent="0.25">
      <c r="A310">
        <v>31</v>
      </c>
      <c r="B310" s="23" t="s">
        <v>23</v>
      </c>
      <c r="D310" s="67">
        <v>2.54</v>
      </c>
      <c r="E310" s="67">
        <v>3.11</v>
      </c>
      <c r="F310" s="67">
        <v>3.16</v>
      </c>
      <c r="G310" s="67">
        <v>3.16</v>
      </c>
      <c r="H310" s="27"/>
      <c r="I310" s="27"/>
      <c r="J310" s="68">
        <v>6.9444444444444447E-4</v>
      </c>
      <c r="K310" s="68"/>
      <c r="L310" s="1">
        <f>G310*G309*G308*G307*G306*G305*G304*G303*G302*G301</f>
        <v>1668.6369365290655</v>
      </c>
      <c r="M310">
        <v>14</v>
      </c>
      <c r="N310">
        <v>9</v>
      </c>
      <c r="O310">
        <v>15</v>
      </c>
      <c r="W310"/>
    </row>
    <row r="311" spans="1:23" x14ac:dyDescent="0.25">
      <c r="A311">
        <v>32</v>
      </c>
      <c r="B311" s="23" t="s">
        <v>23</v>
      </c>
      <c r="D311" s="67">
        <v>2.67</v>
      </c>
      <c r="E311" s="67">
        <v>3.33</v>
      </c>
      <c r="F311" s="67">
        <v>2.79</v>
      </c>
      <c r="G311" s="67">
        <v>2.79</v>
      </c>
      <c r="H311" s="27"/>
      <c r="I311" s="27"/>
      <c r="J311" s="68">
        <v>1.3888888888888889E-3</v>
      </c>
      <c r="K311" s="68"/>
      <c r="M311">
        <v>14</v>
      </c>
      <c r="N311">
        <v>7</v>
      </c>
      <c r="O311">
        <v>17</v>
      </c>
      <c r="W311"/>
    </row>
    <row r="312" spans="1:23" x14ac:dyDescent="0.25">
      <c r="A312">
        <v>32</v>
      </c>
      <c r="B312" s="23" t="s">
        <v>23</v>
      </c>
      <c r="D312" s="67">
        <v>8.99</v>
      </c>
      <c r="E312" s="67">
        <v>4.67</v>
      </c>
      <c r="F312" s="67">
        <v>1.41</v>
      </c>
      <c r="G312" s="67">
        <v>1.41</v>
      </c>
      <c r="H312" s="27"/>
      <c r="I312" s="27"/>
      <c r="J312" s="68">
        <v>4.3055555555555562E-2</v>
      </c>
      <c r="K312" s="68"/>
      <c r="M312">
        <v>14</v>
      </c>
      <c r="N312">
        <v>6</v>
      </c>
      <c r="O312">
        <v>18</v>
      </c>
      <c r="W312"/>
    </row>
    <row r="313" spans="1:23" x14ac:dyDescent="0.25">
      <c r="A313">
        <v>32</v>
      </c>
      <c r="B313" s="23" t="s">
        <v>201</v>
      </c>
      <c r="D313" s="67">
        <v>1.57</v>
      </c>
      <c r="E313" s="67">
        <v>4.37</v>
      </c>
      <c r="F313" s="67">
        <v>6</v>
      </c>
      <c r="G313" s="67">
        <v>1.57</v>
      </c>
      <c r="H313" s="27"/>
      <c r="I313" s="27"/>
      <c r="J313" s="68">
        <v>8.4027777777777771E-2</v>
      </c>
      <c r="K313" s="68"/>
      <c r="M313">
        <v>22</v>
      </c>
      <c r="N313">
        <v>4</v>
      </c>
      <c r="O313">
        <v>12</v>
      </c>
      <c r="W313"/>
    </row>
    <row r="314" spans="1:23" x14ac:dyDescent="0.25">
      <c r="A314">
        <v>32</v>
      </c>
      <c r="B314" s="23" t="s">
        <v>201</v>
      </c>
      <c r="D314" s="67">
        <v>1.43</v>
      </c>
      <c r="E314" s="67">
        <v>4.74</v>
      </c>
      <c r="F314" s="67">
        <v>8.25</v>
      </c>
      <c r="G314" s="67">
        <v>1.43</v>
      </c>
      <c r="H314" s="27"/>
      <c r="I314" s="27"/>
      <c r="J314" s="68">
        <v>8.3333333333333329E-2</v>
      </c>
      <c r="K314" s="68"/>
      <c r="M314">
        <v>21</v>
      </c>
      <c r="N314">
        <v>5</v>
      </c>
      <c r="O314">
        <v>12</v>
      </c>
      <c r="W314"/>
    </row>
    <row r="315" spans="1:23" x14ac:dyDescent="0.25">
      <c r="A315">
        <v>32</v>
      </c>
      <c r="B315" s="23" t="s">
        <v>201</v>
      </c>
      <c r="D315" s="67">
        <v>3.26</v>
      </c>
      <c r="E315" s="67">
        <v>3.21</v>
      </c>
      <c r="F315" s="67">
        <v>2.42</v>
      </c>
      <c r="G315" s="67">
        <v>3.26</v>
      </c>
      <c r="H315" s="27"/>
      <c r="I315" s="27"/>
      <c r="J315" s="68">
        <v>8.4027777777777771E-2</v>
      </c>
      <c r="K315" s="68"/>
      <c r="M315">
        <v>22</v>
      </c>
      <c r="N315">
        <v>4</v>
      </c>
      <c r="O315">
        <v>12</v>
      </c>
      <c r="W315"/>
    </row>
    <row r="316" spans="1:23" x14ac:dyDescent="0.25">
      <c r="A316">
        <v>32</v>
      </c>
      <c r="B316" s="23" t="s">
        <v>201</v>
      </c>
      <c r="D316" s="67">
        <v>1.73</v>
      </c>
      <c r="E316" s="67">
        <v>3.86</v>
      </c>
      <c r="F316" s="67">
        <v>5.16</v>
      </c>
      <c r="G316" s="67">
        <v>1.73</v>
      </c>
      <c r="H316" s="27"/>
      <c r="I316" s="27"/>
      <c r="J316" s="68">
        <v>0.1673611111111111</v>
      </c>
      <c r="K316" s="68"/>
      <c r="M316">
        <v>16</v>
      </c>
      <c r="N316">
        <v>13</v>
      </c>
      <c r="O316">
        <v>9</v>
      </c>
      <c r="W316"/>
    </row>
    <row r="317" spans="1:23" x14ac:dyDescent="0.25">
      <c r="A317">
        <v>32</v>
      </c>
      <c r="B317" s="23" t="s">
        <v>201</v>
      </c>
      <c r="D317" s="67">
        <v>1.47</v>
      </c>
      <c r="E317" s="67">
        <v>4.58</v>
      </c>
      <c r="F317" s="67">
        <v>7.42</v>
      </c>
      <c r="G317" s="67">
        <v>1.47</v>
      </c>
      <c r="H317" s="27"/>
      <c r="I317" s="27"/>
      <c r="J317" s="68">
        <v>8.3333333333333329E-2</v>
      </c>
      <c r="K317" s="68"/>
      <c r="M317">
        <v>19</v>
      </c>
      <c r="N317">
        <v>11</v>
      </c>
      <c r="O317">
        <v>8</v>
      </c>
      <c r="W317"/>
    </row>
    <row r="318" spans="1:23" x14ac:dyDescent="0.25">
      <c r="A318">
        <v>32</v>
      </c>
      <c r="B318" s="23" t="s">
        <v>201</v>
      </c>
      <c r="D318" s="67">
        <v>1.07</v>
      </c>
      <c r="E318" s="67">
        <v>15.04</v>
      </c>
      <c r="F318" s="67">
        <v>32.18</v>
      </c>
      <c r="G318" s="67">
        <v>1.07</v>
      </c>
      <c r="H318" s="27"/>
      <c r="I318" s="27"/>
      <c r="J318" s="68">
        <v>8.3333333333333329E-2</v>
      </c>
      <c r="K318" s="68"/>
      <c r="M318">
        <v>15</v>
      </c>
      <c r="N318">
        <v>8</v>
      </c>
      <c r="O318">
        <v>15</v>
      </c>
      <c r="W318"/>
    </row>
    <row r="319" spans="1:23" x14ac:dyDescent="0.25">
      <c r="A319">
        <v>32</v>
      </c>
      <c r="B319" s="23" t="s">
        <v>201</v>
      </c>
      <c r="D319" s="67">
        <v>1.29</v>
      </c>
      <c r="E319" s="67">
        <v>5.59</v>
      </c>
      <c r="F319" s="67">
        <v>12.62</v>
      </c>
      <c r="G319" s="67">
        <v>1.29</v>
      </c>
      <c r="H319" s="27"/>
      <c r="I319" s="27"/>
      <c r="J319" s="68">
        <v>0.125</v>
      </c>
      <c r="K319" s="68"/>
      <c r="M319">
        <v>21</v>
      </c>
      <c r="N319">
        <v>4</v>
      </c>
      <c r="O319">
        <v>13</v>
      </c>
      <c r="W319"/>
    </row>
    <row r="320" spans="1:23" x14ac:dyDescent="0.25">
      <c r="A320">
        <v>32</v>
      </c>
      <c r="B320" s="23" t="s">
        <v>23</v>
      </c>
      <c r="D320" s="67">
        <v>8.7799999999999994</v>
      </c>
      <c r="E320" s="67">
        <v>5.22</v>
      </c>
      <c r="F320" s="67">
        <v>1.37</v>
      </c>
      <c r="G320" s="67">
        <v>1.37</v>
      </c>
      <c r="H320" s="27"/>
      <c r="I320" s="27"/>
      <c r="J320" s="68">
        <v>4.3750000000000004E-2</v>
      </c>
      <c r="K320" s="68"/>
      <c r="L320" s="1">
        <f>G320*G319*G318*G317*G316*G315*G314*G313*G312*G311</f>
        <v>138.46311538115469</v>
      </c>
      <c r="M320">
        <v>14</v>
      </c>
      <c r="N320">
        <v>9</v>
      </c>
      <c r="O320">
        <v>15</v>
      </c>
      <c r="W320"/>
    </row>
    <row r="321" spans="1:23" x14ac:dyDescent="0.25">
      <c r="A321">
        <v>33</v>
      </c>
      <c r="B321" s="23" t="s">
        <v>23</v>
      </c>
      <c r="D321" s="67">
        <v>2.72</v>
      </c>
      <c r="E321" s="67">
        <v>3.13</v>
      </c>
      <c r="F321" s="67">
        <v>2.89</v>
      </c>
      <c r="G321" s="67">
        <v>2.89</v>
      </c>
      <c r="H321" s="27"/>
      <c r="I321" s="27"/>
      <c r="J321" s="68">
        <v>6.9444444444444447E-4</v>
      </c>
      <c r="K321" s="68"/>
      <c r="M321">
        <v>14</v>
      </c>
      <c r="N321">
        <v>7</v>
      </c>
      <c r="O321">
        <v>17</v>
      </c>
      <c r="W321"/>
    </row>
    <row r="322" spans="1:23" x14ac:dyDescent="0.25">
      <c r="A322">
        <v>33</v>
      </c>
      <c r="B322" s="23" t="s">
        <v>23</v>
      </c>
      <c r="D322" s="67">
        <v>5.42</v>
      </c>
      <c r="E322" s="67">
        <v>4.05</v>
      </c>
      <c r="F322" s="67">
        <v>1.66</v>
      </c>
      <c r="G322" s="67">
        <v>1.66</v>
      </c>
      <c r="H322" s="27"/>
      <c r="I322" s="27"/>
      <c r="J322" s="68">
        <v>4.4444444444444446E-2</v>
      </c>
      <c r="K322" s="68"/>
      <c r="M322">
        <v>14</v>
      </c>
      <c r="N322">
        <v>6</v>
      </c>
      <c r="O322">
        <v>18</v>
      </c>
      <c r="W322"/>
    </row>
    <row r="323" spans="1:23" x14ac:dyDescent="0.25">
      <c r="A323">
        <v>33</v>
      </c>
      <c r="B323" s="23" t="s">
        <v>23</v>
      </c>
      <c r="D323" s="67">
        <v>2.06</v>
      </c>
      <c r="E323" s="67">
        <v>3.52</v>
      </c>
      <c r="F323" s="67">
        <v>3.78</v>
      </c>
      <c r="G323" s="67">
        <v>3.78</v>
      </c>
      <c r="H323" s="27"/>
      <c r="I323" s="27"/>
      <c r="J323" s="68">
        <v>4.3750000000000004E-2</v>
      </c>
      <c r="K323" s="68"/>
      <c r="M323">
        <v>22</v>
      </c>
      <c r="N323">
        <v>4</v>
      </c>
      <c r="O323">
        <v>12</v>
      </c>
      <c r="W323"/>
    </row>
    <row r="324" spans="1:23" x14ac:dyDescent="0.25">
      <c r="A324">
        <v>33</v>
      </c>
      <c r="B324" s="23" t="s">
        <v>201</v>
      </c>
      <c r="D324" s="67">
        <v>2.86</v>
      </c>
      <c r="E324" s="67">
        <v>3.52</v>
      </c>
      <c r="F324" s="67">
        <v>2.5099999999999998</v>
      </c>
      <c r="G324" s="67">
        <v>2.86</v>
      </c>
      <c r="H324" s="27"/>
      <c r="I324" s="27"/>
      <c r="J324" s="68">
        <v>4.1666666666666664E-2</v>
      </c>
      <c r="K324" s="68"/>
      <c r="M324">
        <v>21</v>
      </c>
      <c r="N324">
        <v>5</v>
      </c>
      <c r="O324">
        <v>12</v>
      </c>
      <c r="W324"/>
    </row>
    <row r="325" spans="1:23" x14ac:dyDescent="0.25">
      <c r="A325">
        <v>33</v>
      </c>
      <c r="B325" s="23" t="s">
        <v>201</v>
      </c>
      <c r="D325" s="67">
        <v>1.24</v>
      </c>
      <c r="E325" s="67">
        <v>6.75</v>
      </c>
      <c r="F325" s="67">
        <v>13.18</v>
      </c>
      <c r="G325" s="67">
        <v>1.24</v>
      </c>
      <c r="H325" s="27"/>
      <c r="I325" s="27"/>
      <c r="J325" s="68">
        <v>8.3333333333333329E-2</v>
      </c>
      <c r="K325" s="68"/>
      <c r="M325">
        <v>22</v>
      </c>
      <c r="N325">
        <v>4</v>
      </c>
      <c r="O325">
        <v>12</v>
      </c>
      <c r="W325"/>
    </row>
    <row r="326" spans="1:23" x14ac:dyDescent="0.25">
      <c r="A326">
        <v>33</v>
      </c>
      <c r="B326" s="23" t="s">
        <v>23</v>
      </c>
      <c r="D326" s="67">
        <v>1.66</v>
      </c>
      <c r="E326" s="67">
        <v>3.84</v>
      </c>
      <c r="F326" s="67">
        <v>5.85</v>
      </c>
      <c r="G326" s="67">
        <v>5.85</v>
      </c>
      <c r="H326" s="27"/>
      <c r="I326" s="27"/>
      <c r="J326" s="68">
        <v>6.9444444444444447E-4</v>
      </c>
      <c r="K326" s="68"/>
      <c r="M326">
        <v>16</v>
      </c>
      <c r="N326">
        <v>13</v>
      </c>
      <c r="O326">
        <v>9</v>
      </c>
      <c r="W326"/>
    </row>
    <row r="327" spans="1:23" x14ac:dyDescent="0.25">
      <c r="A327">
        <v>33</v>
      </c>
      <c r="B327" s="23" t="s">
        <v>201</v>
      </c>
      <c r="D327" s="67">
        <v>1.2</v>
      </c>
      <c r="E327" s="67">
        <v>6.96</v>
      </c>
      <c r="F327" s="67">
        <v>16.87</v>
      </c>
      <c r="G327" s="67">
        <v>1.2</v>
      </c>
      <c r="H327" s="27"/>
      <c r="I327" s="27"/>
      <c r="J327" s="68">
        <v>0.16666666666666666</v>
      </c>
      <c r="K327" s="68"/>
      <c r="M327">
        <v>19</v>
      </c>
      <c r="N327">
        <v>11</v>
      </c>
      <c r="O327">
        <v>8</v>
      </c>
      <c r="W327"/>
    </row>
    <row r="328" spans="1:23" x14ac:dyDescent="0.25">
      <c r="A328">
        <v>33</v>
      </c>
      <c r="B328" s="23" t="s">
        <v>201</v>
      </c>
      <c r="D328" s="67">
        <v>2.73</v>
      </c>
      <c r="E328" s="67">
        <v>3.16</v>
      </c>
      <c r="F328" s="67">
        <v>2.85</v>
      </c>
      <c r="G328" s="67">
        <v>2.73</v>
      </c>
      <c r="H328" s="27"/>
      <c r="I328" s="27"/>
      <c r="J328" s="68">
        <v>0.12569444444444444</v>
      </c>
      <c r="K328" s="68"/>
      <c r="M328">
        <v>15</v>
      </c>
      <c r="N328">
        <v>8</v>
      </c>
      <c r="O328">
        <v>15</v>
      </c>
      <c r="W328"/>
    </row>
    <row r="329" spans="1:23" x14ac:dyDescent="0.25">
      <c r="A329">
        <v>33</v>
      </c>
      <c r="B329" s="23" t="s">
        <v>201</v>
      </c>
      <c r="D329" s="67">
        <v>4.92</v>
      </c>
      <c r="E329" s="67">
        <v>4.1900000000000004</v>
      </c>
      <c r="F329" s="67">
        <v>1.69</v>
      </c>
      <c r="G329" s="67">
        <v>4.92</v>
      </c>
      <c r="H329" s="27"/>
      <c r="I329" s="27"/>
      <c r="J329" s="68">
        <v>8.3333333333333329E-2</v>
      </c>
      <c r="K329" s="68"/>
      <c r="M329">
        <v>21</v>
      </c>
      <c r="N329">
        <v>4</v>
      </c>
      <c r="O329">
        <v>13</v>
      </c>
      <c r="W329"/>
    </row>
    <row r="330" spans="1:23" x14ac:dyDescent="0.25">
      <c r="A330">
        <v>33</v>
      </c>
      <c r="B330" s="23" t="s">
        <v>201</v>
      </c>
      <c r="D330" s="67">
        <v>1.85</v>
      </c>
      <c r="E330" s="67">
        <v>3.57</v>
      </c>
      <c r="F330" s="67">
        <v>4.6900000000000004</v>
      </c>
      <c r="G330" s="67">
        <v>1.85</v>
      </c>
      <c r="H330" s="27"/>
      <c r="I330" s="27"/>
      <c r="J330" s="68">
        <v>8.3333333333333329E-2</v>
      </c>
      <c r="K330" s="68"/>
      <c r="L330" s="1">
        <f>G330*G329*G328*G327*G326*G325*G324*G323*G322*G321</f>
        <v>11218.170574730844</v>
      </c>
      <c r="M330">
        <v>14</v>
      </c>
      <c r="N330">
        <v>9</v>
      </c>
      <c r="O330">
        <v>15</v>
      </c>
      <c r="W330"/>
    </row>
    <row r="331" spans="1:23" x14ac:dyDescent="0.25">
      <c r="A331">
        <v>34</v>
      </c>
      <c r="B331" s="23" t="s">
        <v>23</v>
      </c>
      <c r="D331" s="67">
        <v>2.2999999999999998</v>
      </c>
      <c r="E331" s="67">
        <v>3.27</v>
      </c>
      <c r="F331" s="67">
        <v>3.42</v>
      </c>
      <c r="G331" s="67">
        <v>3.42</v>
      </c>
      <c r="H331" s="27"/>
      <c r="I331" s="27"/>
      <c r="J331" s="68">
        <v>3.472222222222222E-3</v>
      </c>
      <c r="K331" s="68"/>
      <c r="M331">
        <v>14</v>
      </c>
      <c r="N331">
        <v>7</v>
      </c>
      <c r="O331">
        <v>17</v>
      </c>
      <c r="W331"/>
    </row>
    <row r="332" spans="1:23" x14ac:dyDescent="0.25">
      <c r="A332">
        <v>34</v>
      </c>
      <c r="B332" s="23" t="s">
        <v>201</v>
      </c>
      <c r="D332" s="67">
        <v>1.32</v>
      </c>
      <c r="E332" s="67">
        <v>5.83</v>
      </c>
      <c r="F332" s="67">
        <v>9.64</v>
      </c>
      <c r="G332" s="67">
        <v>1.32</v>
      </c>
      <c r="H332" s="27"/>
      <c r="I332" s="27"/>
      <c r="J332" s="68">
        <v>8.4027777777777771E-2</v>
      </c>
      <c r="K332" s="68"/>
      <c r="M332">
        <v>14</v>
      </c>
      <c r="N332">
        <v>6</v>
      </c>
      <c r="O332">
        <v>18</v>
      </c>
      <c r="W332"/>
    </row>
    <row r="333" spans="1:23" x14ac:dyDescent="0.25">
      <c r="A333">
        <v>34</v>
      </c>
      <c r="B333" s="23" t="s">
        <v>23</v>
      </c>
      <c r="D333" s="67">
        <v>12.91</v>
      </c>
      <c r="E333" s="67">
        <v>6.74</v>
      </c>
      <c r="F333" s="67">
        <v>1.24</v>
      </c>
      <c r="G333" s="67">
        <v>1.24</v>
      </c>
      <c r="H333" s="27"/>
      <c r="I333" s="27"/>
      <c r="J333" s="68">
        <v>4.3750000000000004E-2</v>
      </c>
      <c r="K333" s="68"/>
      <c r="M333">
        <v>22</v>
      </c>
      <c r="N333">
        <v>4</v>
      </c>
      <c r="O333">
        <v>12</v>
      </c>
      <c r="W333"/>
    </row>
    <row r="334" spans="1:23" x14ac:dyDescent="0.25">
      <c r="A334">
        <v>34</v>
      </c>
      <c r="B334" s="23" t="s">
        <v>201</v>
      </c>
      <c r="D334" s="67">
        <v>1.73</v>
      </c>
      <c r="E334" s="67">
        <v>3.8</v>
      </c>
      <c r="F334" s="67">
        <v>5.28</v>
      </c>
      <c r="G334" s="67">
        <v>1.73</v>
      </c>
      <c r="H334" s="27"/>
      <c r="I334" s="27"/>
      <c r="J334" s="68">
        <v>8.3333333333333329E-2</v>
      </c>
      <c r="K334" s="68"/>
      <c r="M334">
        <v>21</v>
      </c>
      <c r="N334">
        <v>5</v>
      </c>
      <c r="O334">
        <v>12</v>
      </c>
      <c r="W334"/>
    </row>
    <row r="335" spans="1:23" x14ac:dyDescent="0.25">
      <c r="A335">
        <v>34</v>
      </c>
      <c r="B335" s="23" t="s">
        <v>23</v>
      </c>
      <c r="D335" s="67">
        <v>3.62</v>
      </c>
      <c r="E335" s="67">
        <v>3.7</v>
      </c>
      <c r="F335" s="67">
        <v>2.0499999999999998</v>
      </c>
      <c r="G335" s="67">
        <v>2.0499999999999998</v>
      </c>
      <c r="H335" s="27"/>
      <c r="I335" s="27"/>
      <c r="J335" s="68">
        <v>6.9444444444444447E-4</v>
      </c>
      <c r="K335" s="68"/>
      <c r="M335">
        <v>22</v>
      </c>
      <c r="N335">
        <v>4</v>
      </c>
      <c r="O335">
        <v>12</v>
      </c>
      <c r="W335"/>
    </row>
    <row r="336" spans="1:23" x14ac:dyDescent="0.25">
      <c r="A336">
        <v>34</v>
      </c>
      <c r="B336" s="23" t="s">
        <v>23</v>
      </c>
      <c r="D336" s="67">
        <v>1.99</v>
      </c>
      <c r="E336" s="67">
        <v>3.25</v>
      </c>
      <c r="F336" s="67">
        <v>4.4400000000000004</v>
      </c>
      <c r="G336" s="67">
        <v>4.4400000000000004</v>
      </c>
      <c r="H336" s="27"/>
      <c r="I336" s="27"/>
      <c r="J336" s="68">
        <v>1.3888888888888889E-3</v>
      </c>
      <c r="K336" s="68"/>
      <c r="M336">
        <v>16</v>
      </c>
      <c r="N336">
        <v>13</v>
      </c>
      <c r="O336">
        <v>9</v>
      </c>
      <c r="W336"/>
    </row>
    <row r="337" spans="1:23" x14ac:dyDescent="0.25">
      <c r="A337">
        <v>34</v>
      </c>
      <c r="B337" s="23" t="s">
        <v>201</v>
      </c>
      <c r="D337" s="67">
        <v>1.27</v>
      </c>
      <c r="E337" s="67">
        <v>6.37</v>
      </c>
      <c r="F337" s="67">
        <v>10.95</v>
      </c>
      <c r="G337" s="67">
        <v>1.27</v>
      </c>
      <c r="H337" s="27"/>
      <c r="I337" s="27"/>
      <c r="J337" s="68">
        <v>4.1666666666666664E-2</v>
      </c>
      <c r="K337" s="68"/>
      <c r="M337">
        <v>19</v>
      </c>
      <c r="N337">
        <v>11</v>
      </c>
      <c r="O337">
        <v>8</v>
      </c>
      <c r="W337"/>
    </row>
    <row r="338" spans="1:23" x14ac:dyDescent="0.25">
      <c r="A338">
        <v>34</v>
      </c>
      <c r="B338" s="23" t="s">
        <v>202</v>
      </c>
      <c r="D338" s="67">
        <v>1.94</v>
      </c>
      <c r="E338" s="67">
        <v>3.17</v>
      </c>
      <c r="F338" s="67">
        <v>4.93</v>
      </c>
      <c r="G338" s="67">
        <v>3.17</v>
      </c>
      <c r="H338" s="27"/>
      <c r="I338" s="27"/>
      <c r="J338" s="68">
        <v>0</v>
      </c>
      <c r="K338" s="68"/>
      <c r="M338">
        <v>15</v>
      </c>
      <c r="N338">
        <v>8</v>
      </c>
      <c r="O338">
        <v>15</v>
      </c>
      <c r="W338"/>
    </row>
    <row r="339" spans="1:23" x14ac:dyDescent="0.25">
      <c r="A339">
        <v>34</v>
      </c>
      <c r="B339" s="23" t="s">
        <v>202</v>
      </c>
      <c r="D339" s="67">
        <v>3.24</v>
      </c>
      <c r="E339" s="67">
        <v>3.55</v>
      </c>
      <c r="F339" s="67">
        <v>2.25</v>
      </c>
      <c r="G339" s="67">
        <v>3.55</v>
      </c>
      <c r="H339" s="27"/>
      <c r="I339" s="27"/>
      <c r="J339" s="68">
        <v>8.4722222222222213E-2</v>
      </c>
      <c r="K339" s="68"/>
      <c r="M339">
        <v>21</v>
      </c>
      <c r="N339">
        <v>4</v>
      </c>
      <c r="O339">
        <v>13</v>
      </c>
      <c r="W339"/>
    </row>
    <row r="340" spans="1:23" x14ac:dyDescent="0.25">
      <c r="A340">
        <v>34</v>
      </c>
      <c r="B340" s="23" t="s">
        <v>23</v>
      </c>
      <c r="D340" s="67">
        <v>4.0599999999999996</v>
      </c>
      <c r="E340" s="67">
        <v>3.57</v>
      </c>
      <c r="F340" s="67">
        <v>1.96</v>
      </c>
      <c r="G340" s="67">
        <v>1.96</v>
      </c>
      <c r="H340" s="27"/>
      <c r="I340" s="27"/>
      <c r="J340" s="68">
        <v>4.3055555555555562E-2</v>
      </c>
      <c r="K340" s="68"/>
      <c r="L340" s="1">
        <f>G340*G339*G338*G337*G336*G335*G334*G333*G332*G331</f>
        <v>2469.1760981697453</v>
      </c>
      <c r="M340">
        <v>14</v>
      </c>
      <c r="N340">
        <v>9</v>
      </c>
      <c r="O340">
        <v>15</v>
      </c>
      <c r="W340"/>
    </row>
    <row r="341" spans="1:23" x14ac:dyDescent="0.25">
      <c r="A341">
        <v>35</v>
      </c>
      <c r="B341" s="23" t="s">
        <v>23</v>
      </c>
      <c r="D341" s="67">
        <v>1.71</v>
      </c>
      <c r="E341" s="67">
        <v>4.17</v>
      </c>
      <c r="F341" s="67">
        <v>4.7699999999999996</v>
      </c>
      <c r="G341" s="67">
        <v>4.7699999999999996</v>
      </c>
      <c r="H341" s="27"/>
      <c r="I341" s="27"/>
      <c r="J341" s="68">
        <v>6.9444444444444447E-4</v>
      </c>
      <c r="K341" s="68"/>
      <c r="M341">
        <v>14</v>
      </c>
      <c r="N341">
        <v>7</v>
      </c>
      <c r="O341">
        <v>17</v>
      </c>
      <c r="W341"/>
    </row>
    <row r="342" spans="1:23" x14ac:dyDescent="0.25">
      <c r="A342">
        <v>35</v>
      </c>
      <c r="B342" s="23" t="s">
        <v>201</v>
      </c>
      <c r="D342" s="67">
        <v>2.4500000000000002</v>
      </c>
      <c r="E342" s="67">
        <v>3.06</v>
      </c>
      <c r="F342" s="67">
        <v>3.37</v>
      </c>
      <c r="G342" s="67">
        <v>2.4500000000000002</v>
      </c>
      <c r="H342" s="27"/>
      <c r="I342" s="27"/>
      <c r="J342" s="68">
        <v>0.12569444444444444</v>
      </c>
      <c r="K342" s="68"/>
      <c r="M342">
        <v>14</v>
      </c>
      <c r="N342">
        <v>6</v>
      </c>
      <c r="O342">
        <v>18</v>
      </c>
      <c r="W342"/>
    </row>
    <row r="343" spans="1:23" x14ac:dyDescent="0.25">
      <c r="A343">
        <v>35</v>
      </c>
      <c r="B343" s="23" t="s">
        <v>201</v>
      </c>
      <c r="D343" s="67">
        <v>3.23</v>
      </c>
      <c r="E343" s="67">
        <v>3.51</v>
      </c>
      <c r="F343" s="67">
        <v>2.2799999999999998</v>
      </c>
      <c r="G343" s="67">
        <v>3.23</v>
      </c>
      <c r="H343" s="27"/>
      <c r="I343" s="27"/>
      <c r="J343" s="68">
        <v>0.16666666666666666</v>
      </c>
      <c r="K343" s="68"/>
      <c r="M343">
        <v>22</v>
      </c>
      <c r="N343">
        <v>4</v>
      </c>
      <c r="O343">
        <v>12</v>
      </c>
      <c r="W343"/>
    </row>
    <row r="344" spans="1:23" x14ac:dyDescent="0.25">
      <c r="A344">
        <v>35</v>
      </c>
      <c r="B344" s="23" t="s">
        <v>23</v>
      </c>
      <c r="D344" s="67">
        <v>16.2</v>
      </c>
      <c r="E344" s="67">
        <v>7.79</v>
      </c>
      <c r="F344" s="67">
        <v>1.18</v>
      </c>
      <c r="G344" s="67">
        <v>1.18</v>
      </c>
      <c r="H344" s="27"/>
      <c r="I344" s="27"/>
      <c r="J344" s="68">
        <v>1.3888888888888889E-3</v>
      </c>
      <c r="K344" s="68"/>
      <c r="M344">
        <v>21</v>
      </c>
      <c r="N344">
        <v>5</v>
      </c>
      <c r="O344">
        <v>12</v>
      </c>
      <c r="W344"/>
    </row>
    <row r="345" spans="1:23" x14ac:dyDescent="0.25">
      <c r="A345">
        <v>35</v>
      </c>
      <c r="B345" s="23" t="s">
        <v>23</v>
      </c>
      <c r="D345" s="67">
        <v>1.51</v>
      </c>
      <c r="E345" s="67">
        <v>4.6500000000000004</v>
      </c>
      <c r="F345" s="67">
        <v>6.39</v>
      </c>
      <c r="G345" s="67">
        <v>6.39</v>
      </c>
      <c r="H345" s="27"/>
      <c r="I345" s="27"/>
      <c r="J345" s="68">
        <v>8.5416666666666655E-2</v>
      </c>
      <c r="K345" s="68"/>
      <c r="M345">
        <v>22</v>
      </c>
      <c r="N345">
        <v>4</v>
      </c>
      <c r="O345">
        <v>12</v>
      </c>
      <c r="W345"/>
    </row>
    <row r="346" spans="1:23" x14ac:dyDescent="0.25">
      <c r="A346">
        <v>35</v>
      </c>
      <c r="B346" s="23" t="s">
        <v>202</v>
      </c>
      <c r="D346" s="67">
        <v>1.23</v>
      </c>
      <c r="E346" s="67">
        <v>6.55</v>
      </c>
      <c r="F346" s="67">
        <v>14.75</v>
      </c>
      <c r="G346" s="67">
        <v>6.55</v>
      </c>
      <c r="H346" s="27"/>
      <c r="I346" s="27"/>
      <c r="J346" s="68">
        <v>8.4722222222222213E-2</v>
      </c>
      <c r="K346" s="68"/>
      <c r="M346">
        <v>16</v>
      </c>
      <c r="N346">
        <v>13</v>
      </c>
      <c r="O346">
        <v>9</v>
      </c>
      <c r="W346"/>
    </row>
    <row r="347" spans="1:23" x14ac:dyDescent="0.25">
      <c r="A347">
        <v>35</v>
      </c>
      <c r="B347" s="23" t="s">
        <v>202</v>
      </c>
      <c r="D347" s="67">
        <v>2.19</v>
      </c>
      <c r="E347" s="67">
        <v>3.44</v>
      </c>
      <c r="F347" s="67">
        <v>3.5</v>
      </c>
      <c r="G347" s="67">
        <v>3.44</v>
      </c>
      <c r="H347" s="27"/>
      <c r="I347" s="27"/>
      <c r="J347" s="68">
        <v>4.2361111111111106E-2</v>
      </c>
      <c r="K347" s="68"/>
      <c r="M347">
        <v>19</v>
      </c>
      <c r="N347">
        <v>11</v>
      </c>
      <c r="O347">
        <v>8</v>
      </c>
      <c r="W347"/>
    </row>
    <row r="348" spans="1:23" x14ac:dyDescent="0.25">
      <c r="A348">
        <v>35</v>
      </c>
      <c r="B348" s="23" t="s">
        <v>201</v>
      </c>
      <c r="D348" s="67">
        <v>1.26</v>
      </c>
      <c r="E348" s="67">
        <v>6.2</v>
      </c>
      <c r="F348" s="67">
        <v>13.19</v>
      </c>
      <c r="G348" s="67">
        <v>1.26</v>
      </c>
      <c r="H348" s="27"/>
      <c r="I348" s="27"/>
      <c r="J348" s="68">
        <v>4.1666666666666664E-2</v>
      </c>
      <c r="K348" s="68"/>
      <c r="M348">
        <v>15</v>
      </c>
      <c r="N348">
        <v>8</v>
      </c>
      <c r="O348">
        <v>15</v>
      </c>
      <c r="W348"/>
    </row>
    <row r="349" spans="1:23" x14ac:dyDescent="0.25">
      <c r="A349">
        <v>35</v>
      </c>
      <c r="B349" s="23" t="s">
        <v>201</v>
      </c>
      <c r="D349" s="67">
        <v>2.72</v>
      </c>
      <c r="E349" s="67">
        <v>3.4</v>
      </c>
      <c r="F349" s="67">
        <v>2.7</v>
      </c>
      <c r="G349" s="67">
        <v>2.72</v>
      </c>
      <c r="H349" s="27"/>
      <c r="I349" s="27"/>
      <c r="J349" s="68">
        <v>0.12569444444444444</v>
      </c>
      <c r="K349" s="68"/>
      <c r="M349">
        <v>21</v>
      </c>
      <c r="N349">
        <v>4</v>
      </c>
      <c r="O349">
        <v>13</v>
      </c>
      <c r="W349"/>
    </row>
    <row r="350" spans="1:23" x14ac:dyDescent="0.25">
      <c r="A350">
        <v>35</v>
      </c>
      <c r="B350" s="23" t="s">
        <v>23</v>
      </c>
      <c r="D350" s="67">
        <v>6.47</v>
      </c>
      <c r="E350" s="67">
        <v>4.7</v>
      </c>
      <c r="F350" s="67">
        <v>1.5</v>
      </c>
      <c r="G350" s="67">
        <v>1.5</v>
      </c>
      <c r="H350" s="27"/>
      <c r="I350" s="27"/>
      <c r="J350" s="68">
        <v>1.3888888888888889E-3</v>
      </c>
      <c r="K350" s="68"/>
      <c r="L350" s="1">
        <f>G350*G349*G348*G347*G346*G345*G344*G343*G342*G341</f>
        <v>32968.584559199298</v>
      </c>
      <c r="M350">
        <v>14</v>
      </c>
      <c r="N350">
        <v>9</v>
      </c>
      <c r="O350">
        <v>15</v>
      </c>
      <c r="W350"/>
    </row>
    <row r="351" spans="1:23" x14ac:dyDescent="0.25">
      <c r="A351">
        <v>36</v>
      </c>
      <c r="B351" s="23" t="s">
        <v>201</v>
      </c>
      <c r="D351" s="67">
        <v>1.07</v>
      </c>
      <c r="E351" s="67">
        <v>15.36</v>
      </c>
      <c r="F351" s="67">
        <v>34.6</v>
      </c>
      <c r="G351" s="67">
        <v>1.07</v>
      </c>
      <c r="H351" s="27"/>
      <c r="I351" s="27"/>
      <c r="J351" s="68">
        <v>0.20833333333333334</v>
      </c>
      <c r="K351" s="68"/>
      <c r="M351">
        <v>14</v>
      </c>
      <c r="N351">
        <v>7</v>
      </c>
      <c r="O351">
        <v>17</v>
      </c>
      <c r="W351"/>
    </row>
    <row r="352" spans="1:23" x14ac:dyDescent="0.25">
      <c r="A352">
        <v>36</v>
      </c>
      <c r="B352" s="23" t="s">
        <v>23</v>
      </c>
      <c r="D352" s="67">
        <v>1.36</v>
      </c>
      <c r="E352" s="67">
        <v>5.44</v>
      </c>
      <c r="F352" s="67">
        <v>8.82</v>
      </c>
      <c r="G352" s="67">
        <v>8.82</v>
      </c>
      <c r="H352" s="27"/>
      <c r="I352" s="27"/>
      <c r="J352" s="68">
        <v>6.9444444444444447E-4</v>
      </c>
      <c r="K352" s="68"/>
      <c r="M352">
        <v>14</v>
      </c>
      <c r="N352">
        <v>6</v>
      </c>
      <c r="O352">
        <v>18</v>
      </c>
      <c r="W352"/>
    </row>
    <row r="353" spans="1:23" x14ac:dyDescent="0.25">
      <c r="A353">
        <v>36</v>
      </c>
      <c r="B353" s="23" t="s">
        <v>23</v>
      </c>
      <c r="D353" s="67">
        <v>2.68</v>
      </c>
      <c r="E353" s="67">
        <v>3.22</v>
      </c>
      <c r="F353" s="67">
        <v>2.86</v>
      </c>
      <c r="G353" s="67">
        <v>2.86</v>
      </c>
      <c r="H353" s="27"/>
      <c r="I353" s="27"/>
      <c r="J353" s="68">
        <v>4.3055555555555562E-2</v>
      </c>
      <c r="K353" s="68"/>
      <c r="M353">
        <v>22</v>
      </c>
      <c r="N353">
        <v>4</v>
      </c>
      <c r="O353">
        <v>12</v>
      </c>
      <c r="W353"/>
    </row>
    <row r="354" spans="1:23" x14ac:dyDescent="0.25">
      <c r="A354">
        <v>36</v>
      </c>
      <c r="B354" s="23" t="s">
        <v>202</v>
      </c>
      <c r="D354" s="67">
        <v>1.8</v>
      </c>
      <c r="E354" s="67">
        <v>3.93</v>
      </c>
      <c r="F354" s="67">
        <v>4.5</v>
      </c>
      <c r="G354" s="67">
        <v>3.93</v>
      </c>
      <c r="H354" s="27"/>
      <c r="I354" s="27"/>
      <c r="J354" s="68">
        <v>0.12708333333333333</v>
      </c>
      <c r="K354" s="68"/>
      <c r="M354">
        <v>21</v>
      </c>
      <c r="N354">
        <v>5</v>
      </c>
      <c r="O354">
        <v>12</v>
      </c>
      <c r="W354"/>
    </row>
    <row r="355" spans="1:23" x14ac:dyDescent="0.25">
      <c r="A355">
        <v>36</v>
      </c>
      <c r="B355" s="23" t="s">
        <v>201</v>
      </c>
      <c r="D355" s="67">
        <v>2.21</v>
      </c>
      <c r="E355" s="67">
        <v>3.64</v>
      </c>
      <c r="F355" s="67">
        <v>3.28</v>
      </c>
      <c r="G355" s="67">
        <v>2.21</v>
      </c>
      <c r="H355" s="27"/>
      <c r="I355" s="27"/>
      <c r="J355" s="68">
        <v>4.1666666666666664E-2</v>
      </c>
      <c r="K355" s="68"/>
      <c r="M355">
        <v>22</v>
      </c>
      <c r="N355">
        <v>4</v>
      </c>
      <c r="O355">
        <v>12</v>
      </c>
      <c r="W355"/>
    </row>
    <row r="356" spans="1:23" x14ac:dyDescent="0.25">
      <c r="A356">
        <v>36</v>
      </c>
      <c r="B356" s="23" t="s">
        <v>202</v>
      </c>
      <c r="D356" s="67">
        <v>2.99</v>
      </c>
      <c r="E356" s="67">
        <v>3.43</v>
      </c>
      <c r="F356" s="67">
        <v>2.4500000000000002</v>
      </c>
      <c r="G356" s="67">
        <v>3.43</v>
      </c>
      <c r="H356" s="27"/>
      <c r="I356" s="27"/>
      <c r="J356" s="68">
        <v>0</v>
      </c>
      <c r="K356" s="68"/>
      <c r="M356">
        <v>16</v>
      </c>
      <c r="N356">
        <v>13</v>
      </c>
      <c r="O356">
        <v>9</v>
      </c>
      <c r="W356"/>
    </row>
    <row r="357" spans="1:23" x14ac:dyDescent="0.25">
      <c r="A357">
        <v>36</v>
      </c>
      <c r="B357" s="23" t="s">
        <v>202</v>
      </c>
      <c r="D357" s="67">
        <v>2.21</v>
      </c>
      <c r="E357" s="67">
        <v>3.27</v>
      </c>
      <c r="F357" s="67">
        <v>3.65</v>
      </c>
      <c r="G357" s="67">
        <v>3.27</v>
      </c>
      <c r="H357" s="27"/>
      <c r="I357" s="27"/>
      <c r="J357" s="68">
        <v>4.2361111111111106E-2</v>
      </c>
      <c r="K357" s="68"/>
      <c r="M357">
        <v>19</v>
      </c>
      <c r="N357">
        <v>11</v>
      </c>
      <c r="O357">
        <v>8</v>
      </c>
      <c r="W357"/>
    </row>
    <row r="358" spans="1:23" x14ac:dyDescent="0.25">
      <c r="A358">
        <v>36</v>
      </c>
      <c r="B358" s="23" t="s">
        <v>201</v>
      </c>
      <c r="D358" s="67">
        <v>2.66</v>
      </c>
      <c r="E358" s="67">
        <v>3.62</v>
      </c>
      <c r="F358" s="67">
        <v>2.64</v>
      </c>
      <c r="G358" s="67">
        <v>2.66</v>
      </c>
      <c r="H358" s="27"/>
      <c r="I358" s="27"/>
      <c r="J358" s="68">
        <v>0.125</v>
      </c>
      <c r="K358" s="68"/>
      <c r="M358">
        <v>15</v>
      </c>
      <c r="N358">
        <v>8</v>
      </c>
      <c r="O358">
        <v>15</v>
      </c>
      <c r="W358"/>
    </row>
    <row r="359" spans="1:23" x14ac:dyDescent="0.25">
      <c r="A359">
        <v>36</v>
      </c>
      <c r="B359" s="23" t="s">
        <v>23</v>
      </c>
      <c r="D359" s="67">
        <v>17.53</v>
      </c>
      <c r="E359" s="67">
        <v>8.9499999999999993</v>
      </c>
      <c r="F359" s="67">
        <v>1.1599999999999999</v>
      </c>
      <c r="G359" s="67">
        <v>1.1599999999999999</v>
      </c>
      <c r="H359" s="27"/>
      <c r="I359" s="27"/>
      <c r="J359" s="68">
        <v>6.9444444444444447E-4</v>
      </c>
      <c r="K359" s="68"/>
      <c r="M359">
        <v>21</v>
      </c>
      <c r="N359">
        <v>4</v>
      </c>
      <c r="O359">
        <v>13</v>
      </c>
      <c r="W359"/>
    </row>
    <row r="360" spans="1:23" x14ac:dyDescent="0.25">
      <c r="A360">
        <v>36</v>
      </c>
      <c r="B360" s="23" t="s">
        <v>202</v>
      </c>
      <c r="D360" s="67">
        <v>2.69</v>
      </c>
      <c r="E360" s="67">
        <v>3.35</v>
      </c>
      <c r="F360" s="67">
        <v>2.75</v>
      </c>
      <c r="G360" s="67">
        <v>3.35</v>
      </c>
      <c r="H360" s="27"/>
      <c r="I360" s="27"/>
      <c r="J360" s="68">
        <v>4.2361111111111106E-2</v>
      </c>
      <c r="K360" s="68"/>
      <c r="L360" s="1">
        <f>G360*G359*G358*G357*G356*G355*G354*G353*G352*G351</f>
        <v>27178.752925023582</v>
      </c>
      <c r="M360">
        <v>14</v>
      </c>
      <c r="N360">
        <v>9</v>
      </c>
      <c r="O360">
        <v>15</v>
      </c>
      <c r="W360"/>
    </row>
    <row r="361" spans="1:23" x14ac:dyDescent="0.25">
      <c r="A361">
        <v>37</v>
      </c>
      <c r="B361" s="23" t="s">
        <v>201</v>
      </c>
      <c r="D361" s="67">
        <v>1.67</v>
      </c>
      <c r="E361" s="67">
        <v>3.9</v>
      </c>
      <c r="F361" s="67">
        <v>5.68</v>
      </c>
      <c r="G361" s="67">
        <v>1.67</v>
      </c>
      <c r="H361" s="27"/>
      <c r="I361" s="27"/>
      <c r="J361" s="68">
        <v>8.3333333333333329E-2</v>
      </c>
      <c r="K361" s="68"/>
      <c r="M361">
        <v>14</v>
      </c>
      <c r="N361">
        <v>7</v>
      </c>
      <c r="O361">
        <v>17</v>
      </c>
      <c r="W361"/>
    </row>
    <row r="362" spans="1:23" x14ac:dyDescent="0.25">
      <c r="A362">
        <v>37</v>
      </c>
      <c r="B362" s="23" t="s">
        <v>201</v>
      </c>
      <c r="D362" s="67">
        <v>5.81</v>
      </c>
      <c r="E362" s="67">
        <v>4.5999999999999996</v>
      </c>
      <c r="F362" s="67">
        <v>1.55</v>
      </c>
      <c r="G362" s="67">
        <v>5.81</v>
      </c>
      <c r="H362" s="27"/>
      <c r="I362" s="27"/>
      <c r="J362" s="68">
        <v>4.1666666666666664E-2</v>
      </c>
      <c r="K362" s="68"/>
      <c r="M362">
        <v>14</v>
      </c>
      <c r="N362">
        <v>6</v>
      </c>
      <c r="O362">
        <v>18</v>
      </c>
      <c r="W362"/>
    </row>
    <row r="363" spans="1:23" x14ac:dyDescent="0.25">
      <c r="A363">
        <v>37</v>
      </c>
      <c r="B363" s="23" t="s">
        <v>201</v>
      </c>
      <c r="D363" s="67">
        <v>1.49</v>
      </c>
      <c r="E363" s="67">
        <v>4.37</v>
      </c>
      <c r="F363" s="67">
        <v>7.45</v>
      </c>
      <c r="G363" s="67">
        <v>1.49</v>
      </c>
      <c r="H363" s="27"/>
      <c r="I363" s="27"/>
      <c r="J363" s="68">
        <v>4.1666666666666664E-2</v>
      </c>
      <c r="K363" s="68"/>
      <c r="M363">
        <v>22</v>
      </c>
      <c r="N363">
        <v>4</v>
      </c>
      <c r="O363">
        <v>12</v>
      </c>
      <c r="W363"/>
    </row>
    <row r="364" spans="1:23" x14ac:dyDescent="0.25">
      <c r="A364">
        <v>37</v>
      </c>
      <c r="B364" s="23" t="s">
        <v>201</v>
      </c>
      <c r="D364" s="67">
        <v>2.33</v>
      </c>
      <c r="E364" s="67">
        <v>3.61</v>
      </c>
      <c r="F364" s="67">
        <v>3.06</v>
      </c>
      <c r="G364" s="67">
        <v>2.33</v>
      </c>
      <c r="H364" s="27"/>
      <c r="I364" s="27"/>
      <c r="J364" s="68">
        <v>0.125</v>
      </c>
      <c r="K364" s="68"/>
      <c r="M364">
        <v>21</v>
      </c>
      <c r="N364">
        <v>5</v>
      </c>
      <c r="O364">
        <v>12</v>
      </c>
      <c r="W364"/>
    </row>
    <row r="365" spans="1:23" x14ac:dyDescent="0.25">
      <c r="A365">
        <v>37</v>
      </c>
      <c r="B365" s="23" t="s">
        <v>23</v>
      </c>
      <c r="D365" s="67">
        <v>2.56</v>
      </c>
      <c r="E365" s="67">
        <v>3.72</v>
      </c>
      <c r="F365" s="67">
        <v>2.69</v>
      </c>
      <c r="G365" s="67">
        <v>2.69</v>
      </c>
      <c r="H365" s="27"/>
      <c r="I365" s="27"/>
      <c r="J365" s="68">
        <v>8.5416666666666655E-2</v>
      </c>
      <c r="K365" s="68"/>
      <c r="M365">
        <v>22</v>
      </c>
      <c r="N365">
        <v>4</v>
      </c>
      <c r="O365">
        <v>12</v>
      </c>
      <c r="W365"/>
    </row>
    <row r="366" spans="1:23" x14ac:dyDescent="0.25">
      <c r="A366">
        <v>37</v>
      </c>
      <c r="B366" s="23" t="s">
        <v>23</v>
      </c>
      <c r="D366" s="67">
        <v>9.36</v>
      </c>
      <c r="E366" s="67">
        <v>5.48</v>
      </c>
      <c r="F366" s="67">
        <v>1.34</v>
      </c>
      <c r="G366" s="67">
        <v>1.34</v>
      </c>
      <c r="H366" s="27"/>
      <c r="I366" s="27"/>
      <c r="J366" s="68">
        <v>8.5416666666666655E-2</v>
      </c>
      <c r="K366" s="68"/>
      <c r="M366">
        <v>16</v>
      </c>
      <c r="N366">
        <v>13</v>
      </c>
      <c r="O366">
        <v>9</v>
      </c>
      <c r="W366"/>
    </row>
    <row r="367" spans="1:23" x14ac:dyDescent="0.25">
      <c r="A367">
        <v>37</v>
      </c>
      <c r="B367" s="23" t="s">
        <v>202</v>
      </c>
      <c r="D367" s="67">
        <v>9.69</v>
      </c>
      <c r="E367" s="67">
        <v>5.65</v>
      </c>
      <c r="F367" s="67">
        <v>1.33</v>
      </c>
      <c r="G367" s="67">
        <v>5.65</v>
      </c>
      <c r="H367" s="27"/>
      <c r="I367" s="27"/>
      <c r="J367" s="68">
        <v>4.2361111111111106E-2</v>
      </c>
      <c r="K367" s="68"/>
      <c r="M367">
        <v>19</v>
      </c>
      <c r="N367">
        <v>11</v>
      </c>
      <c r="O367">
        <v>8</v>
      </c>
      <c r="W367"/>
    </row>
    <row r="368" spans="1:23" x14ac:dyDescent="0.25">
      <c r="A368">
        <v>37</v>
      </c>
      <c r="B368" s="23" t="s">
        <v>201</v>
      </c>
      <c r="D368" s="67">
        <v>1.3</v>
      </c>
      <c r="E368" s="67">
        <v>5.9</v>
      </c>
      <c r="F368" s="67">
        <v>10.5</v>
      </c>
      <c r="G368" s="67">
        <v>1.3</v>
      </c>
      <c r="H368" s="27"/>
      <c r="I368" s="27"/>
      <c r="J368" s="68">
        <v>0.125</v>
      </c>
      <c r="K368" s="68"/>
      <c r="M368">
        <v>15</v>
      </c>
      <c r="N368">
        <v>8</v>
      </c>
      <c r="O368">
        <v>15</v>
      </c>
      <c r="W368"/>
    </row>
    <row r="369" spans="1:23" x14ac:dyDescent="0.25">
      <c r="A369">
        <v>37</v>
      </c>
      <c r="B369" s="23" t="s">
        <v>202</v>
      </c>
      <c r="D369" s="67">
        <v>1.28</v>
      </c>
      <c r="E369" s="67">
        <v>6</v>
      </c>
      <c r="F369" s="67">
        <v>11.95</v>
      </c>
      <c r="G369" s="67">
        <v>6</v>
      </c>
      <c r="H369" s="27"/>
      <c r="I369" s="27"/>
      <c r="J369" s="68">
        <v>4.2361111111111106E-2</v>
      </c>
      <c r="K369" s="68"/>
      <c r="M369">
        <v>21</v>
      </c>
      <c r="N369">
        <v>4</v>
      </c>
      <c r="O369">
        <v>13</v>
      </c>
      <c r="W369"/>
    </row>
    <row r="370" spans="1:23" x14ac:dyDescent="0.25">
      <c r="A370">
        <v>37</v>
      </c>
      <c r="B370" s="23" t="s">
        <v>201</v>
      </c>
      <c r="D370" s="67">
        <v>1.17</v>
      </c>
      <c r="E370" s="67">
        <v>8.9499999999999993</v>
      </c>
      <c r="F370" s="67">
        <v>15.45</v>
      </c>
      <c r="G370" s="67">
        <v>1.17</v>
      </c>
      <c r="H370" s="27"/>
      <c r="I370" s="27"/>
      <c r="J370" s="68">
        <v>4.1666666666666664E-2</v>
      </c>
      <c r="K370" s="68"/>
      <c r="L370" s="1">
        <f>G370*G369*G368*G367*G366*G365*G364*G363*G362*G361</f>
        <v>6260.6695802009253</v>
      </c>
      <c r="M370">
        <v>14</v>
      </c>
      <c r="N370">
        <v>9</v>
      </c>
      <c r="O370">
        <v>15</v>
      </c>
      <c r="W370"/>
    </row>
    <row r="371" spans="1:23" x14ac:dyDescent="0.25">
      <c r="A371">
        <v>38</v>
      </c>
      <c r="B371" s="23" t="s">
        <v>23</v>
      </c>
      <c r="D371" s="67">
        <v>2.1</v>
      </c>
      <c r="E371" s="67">
        <v>3.81</v>
      </c>
      <c r="F371" s="67">
        <v>3.41</v>
      </c>
      <c r="G371" s="67">
        <v>3.41</v>
      </c>
      <c r="H371" s="27"/>
      <c r="I371" s="27"/>
      <c r="J371" s="68">
        <v>4.4444444444444446E-2</v>
      </c>
      <c r="K371" s="68"/>
      <c r="M371">
        <v>14</v>
      </c>
      <c r="N371">
        <v>7</v>
      </c>
      <c r="O371">
        <v>17</v>
      </c>
      <c r="W371"/>
    </row>
    <row r="372" spans="1:23" x14ac:dyDescent="0.25">
      <c r="A372">
        <v>38</v>
      </c>
      <c r="B372" s="23" t="s">
        <v>202</v>
      </c>
      <c r="D372" s="67">
        <v>1.9</v>
      </c>
      <c r="E372" s="67">
        <v>3.75</v>
      </c>
      <c r="F372" s="67">
        <v>4.1500000000000004</v>
      </c>
      <c r="G372" s="67">
        <v>3.75</v>
      </c>
      <c r="H372" s="27"/>
      <c r="I372" s="27"/>
      <c r="J372" s="68">
        <v>8.4722222222222213E-2</v>
      </c>
      <c r="K372" s="68"/>
      <c r="M372">
        <v>14</v>
      </c>
      <c r="N372">
        <v>6</v>
      </c>
      <c r="O372">
        <v>18</v>
      </c>
      <c r="W372"/>
    </row>
    <row r="373" spans="1:23" x14ac:dyDescent="0.25">
      <c r="A373">
        <v>38</v>
      </c>
      <c r="B373" s="23" t="s">
        <v>202</v>
      </c>
      <c r="D373" s="67">
        <v>1.39</v>
      </c>
      <c r="E373" s="67">
        <v>5.0999999999999996</v>
      </c>
      <c r="F373" s="67">
        <v>8.35</v>
      </c>
      <c r="G373" s="67">
        <v>5.0999999999999996</v>
      </c>
      <c r="H373" s="27"/>
      <c r="I373" s="27"/>
      <c r="J373" s="68">
        <v>4.2361111111111106E-2</v>
      </c>
      <c r="K373" s="68"/>
      <c r="M373">
        <v>22</v>
      </c>
      <c r="N373">
        <v>4</v>
      </c>
      <c r="O373">
        <v>12</v>
      </c>
      <c r="W373"/>
    </row>
    <row r="374" spans="1:23" x14ac:dyDescent="0.25">
      <c r="A374">
        <v>38</v>
      </c>
      <c r="B374" s="23" t="s">
        <v>23</v>
      </c>
      <c r="D374" s="67">
        <v>1.3</v>
      </c>
      <c r="E374" s="67">
        <v>6.08</v>
      </c>
      <c r="F374" s="67">
        <v>9.7200000000000006</v>
      </c>
      <c r="G374" s="67">
        <v>9.7200000000000006</v>
      </c>
      <c r="H374" s="27"/>
      <c r="I374" s="27"/>
      <c r="J374" s="68">
        <v>1.3888888888888889E-3</v>
      </c>
      <c r="K374" s="68"/>
      <c r="M374">
        <v>21</v>
      </c>
      <c r="N374">
        <v>5</v>
      </c>
      <c r="O374">
        <v>12</v>
      </c>
      <c r="W374"/>
    </row>
    <row r="375" spans="1:23" x14ac:dyDescent="0.25">
      <c r="A375">
        <v>38</v>
      </c>
      <c r="B375" s="23" t="s">
        <v>201</v>
      </c>
      <c r="D375" s="67">
        <v>1.31</v>
      </c>
      <c r="E375" s="67">
        <v>5.83</v>
      </c>
      <c r="F375" s="67">
        <v>10.08</v>
      </c>
      <c r="G375" s="67">
        <v>1.31</v>
      </c>
      <c r="H375" s="27"/>
      <c r="I375" s="27"/>
      <c r="J375" s="68">
        <v>8.3333333333333329E-2</v>
      </c>
      <c r="K375" s="68"/>
      <c r="M375">
        <v>22</v>
      </c>
      <c r="N375">
        <v>4</v>
      </c>
      <c r="O375">
        <v>12</v>
      </c>
      <c r="W375"/>
    </row>
    <row r="376" spans="1:23" x14ac:dyDescent="0.25">
      <c r="A376">
        <v>38</v>
      </c>
      <c r="B376" s="23" t="s">
        <v>202</v>
      </c>
      <c r="D376" s="67">
        <v>2.41</v>
      </c>
      <c r="E376" s="67">
        <v>3.64</v>
      </c>
      <c r="F376" s="67">
        <v>2.91</v>
      </c>
      <c r="G376" s="67">
        <v>3.64</v>
      </c>
      <c r="H376" s="27"/>
      <c r="I376" s="27"/>
      <c r="J376" s="68">
        <v>0</v>
      </c>
      <c r="K376" s="68"/>
      <c r="M376">
        <v>16</v>
      </c>
      <c r="N376">
        <v>13</v>
      </c>
      <c r="O376">
        <v>9</v>
      </c>
      <c r="W376"/>
    </row>
    <row r="377" spans="1:23" x14ac:dyDescent="0.25">
      <c r="A377">
        <v>38</v>
      </c>
      <c r="B377" s="23" t="s">
        <v>23</v>
      </c>
      <c r="D377" s="67">
        <v>2.4500000000000002</v>
      </c>
      <c r="E377" s="67">
        <v>3.55</v>
      </c>
      <c r="F377" s="67">
        <v>2.91</v>
      </c>
      <c r="G377" s="67">
        <v>2.91</v>
      </c>
      <c r="H377" s="27"/>
      <c r="I377" s="27"/>
      <c r="J377" s="68">
        <v>2.7777777777777779E-3</v>
      </c>
      <c r="K377" s="68"/>
      <c r="M377">
        <v>19</v>
      </c>
      <c r="N377">
        <v>11</v>
      </c>
      <c r="O377">
        <v>8</v>
      </c>
      <c r="W377"/>
    </row>
    <row r="378" spans="1:23" x14ac:dyDescent="0.25">
      <c r="A378">
        <v>38</v>
      </c>
      <c r="B378" s="23" t="s">
        <v>201</v>
      </c>
      <c r="D378" s="67">
        <v>1.77</v>
      </c>
      <c r="E378" s="67">
        <v>4.3099999999999996</v>
      </c>
      <c r="F378" s="67">
        <v>4.21</v>
      </c>
      <c r="G378" s="67">
        <v>1.77</v>
      </c>
      <c r="H378" s="27"/>
      <c r="I378" s="27"/>
      <c r="J378" s="68">
        <v>0.21041666666666667</v>
      </c>
      <c r="K378" s="68"/>
      <c r="M378">
        <v>15</v>
      </c>
      <c r="N378">
        <v>8</v>
      </c>
      <c r="O378">
        <v>15</v>
      </c>
      <c r="W378"/>
    </row>
    <row r="379" spans="1:23" x14ac:dyDescent="0.25">
      <c r="A379">
        <v>38</v>
      </c>
      <c r="B379" s="23" t="s">
        <v>23</v>
      </c>
      <c r="D379" s="67">
        <v>2.54</v>
      </c>
      <c r="E379" s="67">
        <v>3.65</v>
      </c>
      <c r="F379" s="67">
        <v>2.74</v>
      </c>
      <c r="G379" s="67">
        <v>2.74</v>
      </c>
      <c r="H379" s="27"/>
      <c r="I379" s="27"/>
      <c r="J379" s="68">
        <v>4.3750000000000004E-2</v>
      </c>
      <c r="K379" s="68"/>
      <c r="M379">
        <v>21</v>
      </c>
      <c r="N379">
        <v>4</v>
      </c>
      <c r="O379">
        <v>13</v>
      </c>
      <c r="W379"/>
    </row>
    <row r="380" spans="1:23" x14ac:dyDescent="0.25">
      <c r="A380">
        <v>38</v>
      </c>
      <c r="B380" s="23" t="s">
        <v>23</v>
      </c>
      <c r="D380" s="67">
        <v>15.03</v>
      </c>
      <c r="E380" s="67">
        <v>7.73</v>
      </c>
      <c r="F380" s="67">
        <v>1.19</v>
      </c>
      <c r="G380" s="67">
        <v>1.19</v>
      </c>
      <c r="H380" s="27"/>
      <c r="I380" s="27"/>
      <c r="J380" s="68">
        <v>4.4444444444444446E-2</v>
      </c>
      <c r="K380" s="68"/>
      <c r="L380" s="1">
        <f>G380*G379*G378*G377*G376*G375*G374*G373*G372*G371</f>
        <v>50764.316905644628</v>
      </c>
      <c r="M380">
        <v>14</v>
      </c>
      <c r="N380">
        <v>9</v>
      </c>
      <c r="O380">
        <v>15</v>
      </c>
      <c r="W380"/>
    </row>
    <row r="381" spans="1:23" x14ac:dyDescent="0.25">
      <c r="B381" s="7"/>
      <c r="D381" s="67"/>
      <c r="E381" s="67"/>
      <c r="F381" s="67"/>
      <c r="G381" s="27"/>
      <c r="H381" s="27"/>
      <c r="I381" s="27"/>
      <c r="J381" s="7"/>
      <c r="K381" s="7"/>
      <c r="W381"/>
    </row>
    <row r="382" spans="1:23" x14ac:dyDescent="0.25">
      <c r="D382" s="67"/>
      <c r="E382" s="67"/>
      <c r="F382" s="67"/>
      <c r="G382"/>
      <c r="H382" s="27"/>
      <c r="I382" s="27"/>
      <c r="W382"/>
    </row>
    <row r="383" spans="1:23" x14ac:dyDescent="0.25">
      <c r="D383" s="67"/>
      <c r="E383" s="67"/>
      <c r="F383" s="67"/>
      <c r="G383"/>
      <c r="H383" s="27"/>
      <c r="I383" s="27"/>
      <c r="W383"/>
    </row>
    <row r="384" spans="1:23" x14ac:dyDescent="0.25">
      <c r="D384" s="67"/>
      <c r="E384" s="67"/>
      <c r="F384" s="67"/>
      <c r="G384"/>
      <c r="H384" s="27"/>
      <c r="I384" s="27"/>
      <c r="W384"/>
    </row>
    <row r="385" spans="4:23" x14ac:dyDescent="0.25">
      <c r="D385" s="67"/>
      <c r="E385" s="67"/>
      <c r="F385" s="67"/>
      <c r="G385"/>
      <c r="H385" s="27"/>
      <c r="I385" s="27"/>
      <c r="W385"/>
    </row>
    <row r="386" spans="4:23" x14ac:dyDescent="0.25">
      <c r="D386" s="67"/>
      <c r="E386" s="67"/>
      <c r="F386" s="67"/>
      <c r="G386"/>
      <c r="H386" s="27"/>
      <c r="I386" s="27"/>
      <c r="W386"/>
    </row>
    <row r="387" spans="4:23" x14ac:dyDescent="0.25">
      <c r="D387" s="67"/>
      <c r="E387" s="67"/>
      <c r="F387" s="67"/>
      <c r="G387"/>
      <c r="H387" s="27"/>
      <c r="I387" s="27"/>
      <c r="W387"/>
    </row>
    <row r="388" spans="4:23" x14ac:dyDescent="0.25">
      <c r="D388" s="67"/>
      <c r="E388" s="67"/>
      <c r="F388" s="67"/>
      <c r="G388"/>
      <c r="H388" s="27"/>
      <c r="I388" s="27"/>
      <c r="W388"/>
    </row>
    <row r="389" spans="4:23" x14ac:dyDescent="0.25">
      <c r="D389" s="67"/>
      <c r="E389" s="67"/>
      <c r="F389" s="67"/>
      <c r="G389"/>
      <c r="H389" s="27"/>
      <c r="I389" s="27"/>
      <c r="W389"/>
    </row>
    <row r="390" spans="4:23" x14ac:dyDescent="0.25">
      <c r="D390" s="67"/>
      <c r="E390" s="67"/>
      <c r="F390" s="67"/>
      <c r="G390"/>
      <c r="H390" s="27"/>
      <c r="I390" s="27"/>
      <c r="W390"/>
    </row>
    <row r="391" spans="4:23" x14ac:dyDescent="0.25">
      <c r="D391" s="67"/>
      <c r="E391" s="67"/>
      <c r="F391" s="67"/>
      <c r="G391"/>
      <c r="H391" s="27"/>
      <c r="I391" s="27"/>
      <c r="W391"/>
    </row>
    <row r="392" spans="4:23" x14ac:dyDescent="0.25">
      <c r="D392" s="67"/>
      <c r="E392" s="67"/>
      <c r="F392" s="67"/>
      <c r="G392"/>
      <c r="H392" s="27"/>
      <c r="I392" s="27"/>
      <c r="W392"/>
    </row>
    <row r="393" spans="4:23" x14ac:dyDescent="0.25">
      <c r="D393" s="67"/>
      <c r="E393" s="67"/>
      <c r="F393" s="67"/>
      <c r="G393"/>
      <c r="H393" s="27"/>
      <c r="I393" s="27"/>
      <c r="W393"/>
    </row>
    <row r="394" spans="4:23" x14ac:dyDescent="0.25">
      <c r="D394" s="67"/>
      <c r="E394" s="67"/>
      <c r="F394" s="67"/>
      <c r="G394"/>
      <c r="H394" s="27"/>
      <c r="I394" s="27"/>
      <c r="W394"/>
    </row>
    <row r="395" spans="4:23" x14ac:dyDescent="0.25">
      <c r="D395" s="67"/>
      <c r="E395" s="67"/>
      <c r="F395" s="67"/>
      <c r="G395"/>
      <c r="H395" s="27"/>
      <c r="I395" s="27"/>
      <c r="W395"/>
    </row>
    <row r="396" spans="4:23" x14ac:dyDescent="0.25">
      <c r="D396" s="67"/>
      <c r="E396" s="67"/>
      <c r="F396" s="67"/>
      <c r="G396"/>
      <c r="H396" s="27"/>
      <c r="I396" s="27"/>
      <c r="W396"/>
    </row>
    <row r="397" spans="4:23" x14ac:dyDescent="0.25">
      <c r="D397" s="67"/>
      <c r="E397" s="67"/>
      <c r="F397" s="67"/>
      <c r="G397"/>
      <c r="H397" s="27"/>
      <c r="I397" s="27"/>
      <c r="W397"/>
    </row>
    <row r="398" spans="4:23" x14ac:dyDescent="0.25">
      <c r="D398" s="67"/>
      <c r="E398" s="67"/>
      <c r="F398" s="67"/>
      <c r="G398"/>
      <c r="H398" s="27"/>
      <c r="I398" s="27"/>
      <c r="W398"/>
    </row>
    <row r="399" spans="4:23" x14ac:dyDescent="0.25">
      <c r="D399" s="67"/>
      <c r="E399" s="67"/>
      <c r="F399" s="67"/>
      <c r="G399"/>
      <c r="H399" s="27"/>
      <c r="I399" s="27"/>
      <c r="W399"/>
    </row>
    <row r="400" spans="4:23" x14ac:dyDescent="0.25">
      <c r="D400" s="67"/>
      <c r="E400" s="67"/>
      <c r="F400" s="67"/>
      <c r="G400"/>
      <c r="H400" s="27"/>
      <c r="I400" s="27"/>
      <c r="W400"/>
    </row>
    <row r="401" spans="4:23" x14ac:dyDescent="0.25">
      <c r="D401" s="67"/>
      <c r="E401" s="67"/>
      <c r="F401" s="67"/>
      <c r="G401"/>
      <c r="H401" s="27"/>
      <c r="I401" s="27"/>
      <c r="L401"/>
      <c r="W401"/>
    </row>
    <row r="402" spans="4:23" x14ac:dyDescent="0.25">
      <c r="D402" s="67"/>
      <c r="E402" s="67"/>
      <c r="F402" s="67"/>
      <c r="G402"/>
      <c r="H402" s="27"/>
      <c r="I402" s="27"/>
      <c r="L402"/>
      <c r="W402"/>
    </row>
    <row r="403" spans="4:23" x14ac:dyDescent="0.25">
      <c r="D403" s="67"/>
      <c r="E403" s="67"/>
      <c r="F403" s="67"/>
      <c r="G403"/>
      <c r="H403" s="27"/>
      <c r="I403" s="27"/>
      <c r="L403"/>
      <c r="W403"/>
    </row>
    <row r="404" spans="4:23" x14ac:dyDescent="0.25">
      <c r="D404" s="67"/>
      <c r="E404" s="67"/>
      <c r="F404" s="67"/>
      <c r="G404"/>
      <c r="H404" s="27"/>
      <c r="I404" s="27"/>
      <c r="L404"/>
      <c r="W404"/>
    </row>
    <row r="405" spans="4:23" x14ac:dyDescent="0.25">
      <c r="D405" s="67"/>
      <c r="E405" s="67"/>
      <c r="F405" s="67"/>
      <c r="G405"/>
      <c r="H405" s="27"/>
      <c r="I405" s="27"/>
      <c r="L405"/>
      <c r="W405"/>
    </row>
    <row r="406" spans="4:23" x14ac:dyDescent="0.25">
      <c r="D406" s="67"/>
      <c r="E406" s="67"/>
      <c r="F406" s="67"/>
      <c r="G406"/>
      <c r="H406" s="27"/>
      <c r="I406" s="27"/>
      <c r="L406"/>
      <c r="W406"/>
    </row>
    <row r="407" spans="4:23" x14ac:dyDescent="0.25">
      <c r="D407" s="67"/>
      <c r="E407" s="67"/>
      <c r="F407" s="67"/>
      <c r="G407"/>
      <c r="H407" s="27"/>
      <c r="I407" s="27"/>
      <c r="L407"/>
      <c r="W407"/>
    </row>
    <row r="408" spans="4:23" x14ac:dyDescent="0.25">
      <c r="D408" s="67"/>
      <c r="E408" s="67"/>
      <c r="F408" s="67"/>
      <c r="G408"/>
      <c r="H408" s="27"/>
      <c r="I408" s="27"/>
      <c r="L408"/>
      <c r="W408"/>
    </row>
    <row r="409" spans="4:23" x14ac:dyDescent="0.25">
      <c r="D409" s="67"/>
      <c r="E409" s="67"/>
      <c r="F409" s="67"/>
      <c r="G409"/>
      <c r="H409" s="27"/>
      <c r="I409" s="27"/>
      <c r="L409"/>
      <c r="W409"/>
    </row>
    <row r="410" spans="4:23" x14ac:dyDescent="0.25">
      <c r="D410" s="67"/>
      <c r="E410" s="67"/>
      <c r="F410" s="67"/>
      <c r="G410"/>
      <c r="H410" s="27"/>
      <c r="I410" s="27"/>
      <c r="L410"/>
      <c r="W410"/>
    </row>
    <row r="411" spans="4:23" x14ac:dyDescent="0.25">
      <c r="D411" s="67"/>
      <c r="E411" s="67"/>
      <c r="F411" s="67"/>
      <c r="G411"/>
      <c r="H411" s="27"/>
      <c r="I411" s="27"/>
      <c r="L411"/>
      <c r="W411"/>
    </row>
    <row r="412" spans="4:23" x14ac:dyDescent="0.25">
      <c r="D412" s="67"/>
      <c r="E412" s="67"/>
      <c r="F412" s="67"/>
      <c r="G412"/>
      <c r="H412" s="27"/>
      <c r="I412" s="27"/>
      <c r="L412"/>
      <c r="W412"/>
    </row>
    <row r="413" spans="4:23" x14ac:dyDescent="0.25">
      <c r="D413" s="67"/>
      <c r="E413" s="67"/>
      <c r="F413" s="67"/>
      <c r="G413"/>
      <c r="H413" s="27"/>
      <c r="I413" s="27"/>
      <c r="L413"/>
      <c r="W413"/>
    </row>
    <row r="414" spans="4:23" x14ac:dyDescent="0.25">
      <c r="D414" s="67"/>
      <c r="E414" s="67"/>
      <c r="F414" s="67"/>
      <c r="G414"/>
      <c r="H414" s="27"/>
      <c r="I414" s="27"/>
      <c r="L414"/>
      <c r="W414"/>
    </row>
    <row r="415" spans="4:23" x14ac:dyDescent="0.25">
      <c r="D415" s="67"/>
      <c r="E415" s="67"/>
      <c r="F415" s="67"/>
      <c r="G415"/>
      <c r="H415" s="27"/>
      <c r="I415" s="27"/>
      <c r="L415"/>
      <c r="W415"/>
    </row>
    <row r="416" spans="4:23" x14ac:dyDescent="0.25">
      <c r="D416" s="67"/>
      <c r="E416" s="67"/>
      <c r="F416" s="67"/>
      <c r="G416"/>
      <c r="H416" s="27"/>
      <c r="I416" s="27"/>
      <c r="L416"/>
      <c r="W416"/>
    </row>
    <row r="417" spans="4:23" x14ac:dyDescent="0.25">
      <c r="D417" s="67"/>
      <c r="E417" s="67"/>
      <c r="F417" s="67"/>
      <c r="G417"/>
      <c r="H417" s="27"/>
      <c r="I417" s="27"/>
      <c r="L417"/>
      <c r="W417"/>
    </row>
    <row r="418" spans="4:23" x14ac:dyDescent="0.25">
      <c r="D418" s="67"/>
      <c r="E418" s="67"/>
      <c r="F418" s="67"/>
      <c r="G418"/>
      <c r="H418" s="27"/>
      <c r="I418" s="27"/>
      <c r="L418"/>
      <c r="W418"/>
    </row>
    <row r="419" spans="4:23" x14ac:dyDescent="0.25">
      <c r="D419" s="67"/>
      <c r="E419" s="67"/>
      <c r="F419" s="67"/>
      <c r="G419"/>
      <c r="H419" s="27"/>
      <c r="I419" s="27"/>
      <c r="L419"/>
      <c r="W419"/>
    </row>
    <row r="420" spans="4:23" x14ac:dyDescent="0.25">
      <c r="D420" s="67"/>
      <c r="E420" s="67"/>
      <c r="F420" s="67"/>
      <c r="G420"/>
      <c r="H420" s="27"/>
      <c r="I420" s="27"/>
      <c r="L420"/>
      <c r="W420"/>
    </row>
    <row r="421" spans="4:23" x14ac:dyDescent="0.25">
      <c r="D421" s="67"/>
      <c r="E421" s="67"/>
      <c r="F421" s="67"/>
      <c r="G421"/>
      <c r="H421" s="27"/>
      <c r="I421" s="27"/>
      <c r="L421"/>
      <c r="W421"/>
    </row>
    <row r="422" spans="4:23" x14ac:dyDescent="0.25">
      <c r="D422" s="67"/>
      <c r="E422" s="67"/>
      <c r="F422" s="67"/>
      <c r="G422"/>
      <c r="H422" s="27"/>
      <c r="I422" s="27"/>
      <c r="L422"/>
      <c r="W422"/>
    </row>
    <row r="423" spans="4:23" x14ac:dyDescent="0.25">
      <c r="D423" s="67"/>
      <c r="E423" s="67"/>
      <c r="F423" s="67"/>
      <c r="G423"/>
      <c r="H423" s="27"/>
      <c r="I423" s="27"/>
      <c r="L423"/>
      <c r="W423"/>
    </row>
    <row r="424" spans="4:23" x14ac:dyDescent="0.25">
      <c r="D424" s="67"/>
      <c r="E424" s="67"/>
      <c r="F424" s="67"/>
      <c r="G424"/>
      <c r="H424" s="27"/>
      <c r="I424" s="27"/>
      <c r="L424"/>
      <c r="W424"/>
    </row>
    <row r="425" spans="4:23" x14ac:dyDescent="0.25">
      <c r="D425" s="67"/>
      <c r="E425" s="67"/>
      <c r="F425" s="67"/>
      <c r="G425"/>
      <c r="H425" s="27"/>
      <c r="I425" s="27"/>
      <c r="L425"/>
      <c r="W425"/>
    </row>
    <row r="426" spans="4:23" x14ac:dyDescent="0.25">
      <c r="D426" s="67"/>
      <c r="E426" s="67"/>
      <c r="F426" s="67"/>
      <c r="G426"/>
      <c r="H426" s="27"/>
      <c r="I426" s="27"/>
      <c r="L426"/>
      <c r="W426"/>
    </row>
    <row r="427" spans="4:23" x14ac:dyDescent="0.25">
      <c r="D427" s="67"/>
      <c r="E427" s="67"/>
      <c r="F427" s="67"/>
      <c r="G427"/>
      <c r="H427" s="27"/>
      <c r="I427" s="27"/>
      <c r="L427"/>
      <c r="W427"/>
    </row>
    <row r="428" spans="4:23" x14ac:dyDescent="0.25">
      <c r="D428" s="67"/>
      <c r="E428" s="67"/>
      <c r="F428" s="67"/>
      <c r="G428"/>
      <c r="H428" s="27"/>
      <c r="I428" s="27"/>
      <c r="L428"/>
      <c r="W428"/>
    </row>
    <row r="429" spans="4:23" x14ac:dyDescent="0.25">
      <c r="D429" s="67"/>
      <c r="E429" s="67"/>
      <c r="F429" s="67"/>
      <c r="G429"/>
      <c r="H429" s="27"/>
      <c r="I429" s="27"/>
      <c r="L429"/>
      <c r="W429"/>
    </row>
    <row r="430" spans="4:23" x14ac:dyDescent="0.25">
      <c r="D430" s="67"/>
      <c r="E430" s="67"/>
      <c r="F430" s="67"/>
      <c r="G430"/>
      <c r="H430" s="27"/>
      <c r="I430" s="27"/>
      <c r="L430"/>
      <c r="W430"/>
    </row>
    <row r="431" spans="4:23" x14ac:dyDescent="0.25">
      <c r="D431" s="67"/>
      <c r="E431" s="67"/>
      <c r="F431" s="67"/>
      <c r="G431"/>
      <c r="H431" s="27"/>
      <c r="I431" s="27"/>
      <c r="L431"/>
      <c r="W431"/>
    </row>
    <row r="432" spans="4:23" x14ac:dyDescent="0.25">
      <c r="D432" s="67"/>
      <c r="E432" s="67"/>
      <c r="F432" s="67"/>
      <c r="G432"/>
      <c r="H432" s="27"/>
      <c r="I432" s="27"/>
      <c r="L432"/>
      <c r="W432"/>
    </row>
    <row r="433" spans="4:23" x14ac:dyDescent="0.25">
      <c r="D433" s="67"/>
      <c r="E433" s="67"/>
      <c r="F433" s="67"/>
      <c r="G433"/>
      <c r="H433" s="27"/>
      <c r="I433" s="27"/>
      <c r="L433"/>
      <c r="W433"/>
    </row>
    <row r="434" spans="4:23" x14ac:dyDescent="0.25">
      <c r="D434" s="67"/>
      <c r="E434" s="67"/>
      <c r="F434" s="67"/>
      <c r="G434"/>
      <c r="H434" s="27"/>
      <c r="I434" s="27"/>
      <c r="L434"/>
      <c r="W434"/>
    </row>
    <row r="435" spans="4:23" x14ac:dyDescent="0.25">
      <c r="D435" s="67"/>
      <c r="E435" s="67"/>
      <c r="F435" s="67"/>
      <c r="G435"/>
      <c r="H435" s="27"/>
      <c r="I435" s="27"/>
      <c r="L435"/>
      <c r="W435"/>
    </row>
    <row r="436" spans="4:23" x14ac:dyDescent="0.25">
      <c r="D436" s="67"/>
      <c r="E436" s="67"/>
      <c r="F436" s="67"/>
      <c r="G436"/>
      <c r="H436" s="27"/>
      <c r="I436" s="27"/>
      <c r="L436"/>
      <c r="W436"/>
    </row>
    <row r="437" spans="4:23" x14ac:dyDescent="0.25">
      <c r="D437" s="67"/>
      <c r="E437" s="67"/>
      <c r="F437" s="67"/>
      <c r="G437"/>
      <c r="H437" s="27"/>
      <c r="I437" s="27"/>
      <c r="L437"/>
      <c r="W437"/>
    </row>
    <row r="438" spans="4:23" x14ac:dyDescent="0.25">
      <c r="D438" s="67"/>
      <c r="E438" s="67"/>
      <c r="F438" s="67"/>
      <c r="G438"/>
      <c r="H438" s="27"/>
      <c r="I438" s="27"/>
      <c r="L438"/>
      <c r="W438"/>
    </row>
    <row r="439" spans="4:23" x14ac:dyDescent="0.25">
      <c r="D439" s="67"/>
      <c r="E439" s="67"/>
      <c r="F439" s="67"/>
      <c r="G439"/>
      <c r="H439" s="27"/>
      <c r="I439" s="27"/>
      <c r="L439"/>
      <c r="W439"/>
    </row>
    <row r="440" spans="4:23" x14ac:dyDescent="0.25">
      <c r="D440" s="67"/>
      <c r="E440" s="67"/>
      <c r="F440" s="67"/>
      <c r="G440"/>
      <c r="H440" s="27"/>
      <c r="I440" s="27"/>
      <c r="L440"/>
      <c r="W440"/>
    </row>
    <row r="441" spans="4:23" x14ac:dyDescent="0.25">
      <c r="D441" s="67"/>
      <c r="E441" s="67"/>
      <c r="F441" s="67"/>
      <c r="G441"/>
      <c r="H441" s="27"/>
      <c r="I441" s="27"/>
      <c r="L441"/>
      <c r="W441"/>
    </row>
    <row r="442" spans="4:23" x14ac:dyDescent="0.25">
      <c r="D442" s="67"/>
      <c r="E442" s="67"/>
      <c r="F442" s="67"/>
      <c r="G442"/>
      <c r="H442" s="27"/>
      <c r="I442" s="27"/>
      <c r="L442"/>
      <c r="W442"/>
    </row>
    <row r="443" spans="4:23" x14ac:dyDescent="0.25">
      <c r="D443" s="67"/>
      <c r="E443" s="67"/>
      <c r="F443" s="67"/>
      <c r="G443"/>
      <c r="H443" s="27"/>
      <c r="I443" s="27"/>
      <c r="L443"/>
      <c r="W443"/>
    </row>
    <row r="444" spans="4:23" x14ac:dyDescent="0.25">
      <c r="D444" s="67"/>
      <c r="E444" s="67"/>
      <c r="F444" s="67"/>
      <c r="G444"/>
      <c r="H444" s="27"/>
      <c r="I444" s="27"/>
      <c r="L444"/>
      <c r="W444"/>
    </row>
    <row r="445" spans="4:23" x14ac:dyDescent="0.25">
      <c r="D445" s="67"/>
      <c r="E445" s="67"/>
      <c r="F445" s="67"/>
      <c r="G445"/>
      <c r="H445" s="27"/>
      <c r="I445" s="27"/>
      <c r="L445"/>
      <c r="W445"/>
    </row>
    <row r="446" spans="4:23" x14ac:dyDescent="0.25">
      <c r="D446" s="67"/>
      <c r="E446" s="67"/>
      <c r="F446" s="67"/>
      <c r="G446"/>
      <c r="H446" s="27"/>
      <c r="I446" s="27"/>
      <c r="L446"/>
      <c r="W446"/>
    </row>
    <row r="447" spans="4:23" x14ac:dyDescent="0.25">
      <c r="D447" s="67"/>
      <c r="E447" s="67"/>
      <c r="F447" s="67"/>
      <c r="G447"/>
      <c r="H447" s="27"/>
      <c r="I447" s="27"/>
      <c r="L447"/>
      <c r="W447"/>
    </row>
    <row r="448" spans="4:23" x14ac:dyDescent="0.25">
      <c r="D448" s="67"/>
      <c r="E448" s="67"/>
      <c r="F448" s="67"/>
      <c r="G448"/>
      <c r="H448" s="27"/>
      <c r="I448" s="27"/>
      <c r="L448"/>
      <c r="W448"/>
    </row>
    <row r="449" spans="4:23" x14ac:dyDescent="0.25">
      <c r="D449" s="67"/>
      <c r="E449" s="67"/>
      <c r="F449" s="67"/>
      <c r="G449"/>
      <c r="H449" s="27"/>
      <c r="I449" s="27"/>
      <c r="L449"/>
      <c r="W449"/>
    </row>
    <row r="450" spans="4:23" x14ac:dyDescent="0.25">
      <c r="D450" s="67"/>
      <c r="E450" s="67"/>
      <c r="F450" s="67"/>
      <c r="G450"/>
      <c r="H450" s="27"/>
      <c r="I450" s="27"/>
      <c r="L450"/>
      <c r="W450"/>
    </row>
    <row r="451" spans="4:23" x14ac:dyDescent="0.25">
      <c r="D451" s="67"/>
      <c r="E451" s="67"/>
      <c r="F451" s="67"/>
      <c r="G451"/>
      <c r="H451" s="27"/>
      <c r="I451" s="27"/>
      <c r="L451"/>
      <c r="W451"/>
    </row>
    <row r="452" spans="4:23" x14ac:dyDescent="0.25">
      <c r="D452" s="67"/>
      <c r="E452" s="67"/>
      <c r="F452" s="67"/>
      <c r="G452"/>
      <c r="H452" s="27"/>
      <c r="I452" s="27"/>
      <c r="L452"/>
      <c r="W452"/>
    </row>
    <row r="453" spans="4:23" x14ac:dyDescent="0.25">
      <c r="D453" s="67"/>
      <c r="E453" s="67"/>
      <c r="F453" s="67"/>
      <c r="G453"/>
      <c r="H453" s="27"/>
      <c r="I453" s="27"/>
      <c r="L453"/>
      <c r="W453"/>
    </row>
    <row r="454" spans="4:23" x14ac:dyDescent="0.25">
      <c r="D454" s="67"/>
      <c r="E454" s="67"/>
      <c r="F454" s="67"/>
      <c r="G454"/>
      <c r="H454" s="27"/>
      <c r="I454" s="27"/>
      <c r="L454"/>
      <c r="W454"/>
    </row>
    <row r="455" spans="4:23" x14ac:dyDescent="0.25">
      <c r="D455" s="67"/>
      <c r="E455" s="67"/>
      <c r="F455" s="67"/>
      <c r="G455"/>
      <c r="H455" s="27"/>
      <c r="I455" s="27"/>
      <c r="L455"/>
      <c r="W455"/>
    </row>
    <row r="456" spans="4:23" x14ac:dyDescent="0.25">
      <c r="D456" s="67"/>
      <c r="E456" s="67"/>
      <c r="F456" s="67"/>
      <c r="G456"/>
      <c r="H456" s="27"/>
      <c r="I456" s="27"/>
      <c r="L456"/>
      <c r="W456"/>
    </row>
    <row r="457" spans="4:23" x14ac:dyDescent="0.25">
      <c r="D457" s="67"/>
      <c r="E457" s="67"/>
      <c r="F457" s="67"/>
      <c r="G457"/>
      <c r="H457" s="27"/>
      <c r="I457" s="27"/>
      <c r="L457"/>
      <c r="W457"/>
    </row>
    <row r="458" spans="4:23" x14ac:dyDescent="0.25">
      <c r="D458" s="67"/>
      <c r="E458" s="67"/>
      <c r="F458" s="67"/>
      <c r="G458"/>
      <c r="H458" s="27"/>
      <c r="I458" s="27"/>
      <c r="L458"/>
      <c r="W458"/>
    </row>
    <row r="459" spans="4:23" x14ac:dyDescent="0.25">
      <c r="D459" s="67"/>
      <c r="E459" s="67"/>
      <c r="F459" s="67"/>
      <c r="G459"/>
      <c r="H459" s="27"/>
      <c r="I459" s="27"/>
      <c r="L459"/>
      <c r="W459"/>
    </row>
    <row r="460" spans="4:23" x14ac:dyDescent="0.25">
      <c r="D460" s="67"/>
      <c r="E460" s="67"/>
      <c r="F460" s="67"/>
      <c r="G460"/>
      <c r="H460" s="27"/>
      <c r="I460" s="27"/>
      <c r="L460"/>
      <c r="W460"/>
    </row>
    <row r="461" spans="4:23" x14ac:dyDescent="0.25">
      <c r="D461" s="67"/>
      <c r="E461" s="67"/>
      <c r="F461" s="67"/>
      <c r="G461"/>
      <c r="H461" s="27"/>
      <c r="I461" s="27"/>
      <c r="L461"/>
      <c r="W461"/>
    </row>
    <row r="462" spans="4:23" x14ac:dyDescent="0.25">
      <c r="D462" s="67"/>
      <c r="E462" s="67"/>
      <c r="F462" s="67"/>
      <c r="G462"/>
      <c r="H462" s="27"/>
      <c r="I462" s="27"/>
      <c r="L462"/>
      <c r="W462"/>
    </row>
    <row r="463" spans="4:23" x14ac:dyDescent="0.25">
      <c r="D463" s="67"/>
      <c r="E463" s="67"/>
      <c r="F463" s="67"/>
      <c r="G463"/>
      <c r="H463" s="27"/>
      <c r="I463" s="27"/>
      <c r="L463"/>
      <c r="W463"/>
    </row>
    <row r="464" spans="4:23" x14ac:dyDescent="0.25">
      <c r="D464" s="67"/>
      <c r="E464" s="67"/>
      <c r="F464" s="67"/>
      <c r="G464"/>
      <c r="H464" s="27"/>
      <c r="I464" s="27"/>
      <c r="L464"/>
      <c r="W464"/>
    </row>
    <row r="465" spans="4:23" x14ac:dyDescent="0.25">
      <c r="D465" s="67"/>
      <c r="E465" s="67"/>
      <c r="F465" s="67"/>
      <c r="G465"/>
      <c r="H465" s="27"/>
      <c r="I465" s="27"/>
      <c r="L465"/>
      <c r="W465"/>
    </row>
    <row r="466" spans="4:23" x14ac:dyDescent="0.25">
      <c r="D466" s="67"/>
      <c r="E466" s="67"/>
      <c r="F466" s="67"/>
      <c r="G466"/>
      <c r="H466" s="27"/>
      <c r="I466" s="27"/>
      <c r="L466"/>
      <c r="W466"/>
    </row>
    <row r="467" spans="4:23" x14ac:dyDescent="0.25">
      <c r="D467" s="67"/>
      <c r="E467" s="67"/>
      <c r="F467" s="67"/>
      <c r="G467"/>
      <c r="H467" s="27"/>
      <c r="I467" s="27"/>
      <c r="L467"/>
      <c r="W467"/>
    </row>
    <row r="468" spans="4:23" x14ac:dyDescent="0.25">
      <c r="D468" s="67"/>
      <c r="E468" s="67"/>
      <c r="F468" s="67"/>
      <c r="G468"/>
      <c r="H468" s="27"/>
      <c r="I468" s="27"/>
      <c r="L468"/>
      <c r="W468"/>
    </row>
    <row r="469" spans="4:23" x14ac:dyDescent="0.25">
      <c r="D469" s="67"/>
      <c r="E469" s="67"/>
      <c r="F469" s="67"/>
      <c r="G469"/>
      <c r="H469" s="27"/>
      <c r="I469" s="27"/>
      <c r="L469"/>
      <c r="W469"/>
    </row>
    <row r="470" spans="4:23" x14ac:dyDescent="0.25">
      <c r="D470" s="67"/>
      <c r="E470" s="67"/>
      <c r="F470" s="67"/>
      <c r="G470"/>
      <c r="H470" s="27"/>
      <c r="I470" s="27"/>
      <c r="L470"/>
      <c r="W470"/>
    </row>
    <row r="471" spans="4:23" x14ac:dyDescent="0.25">
      <c r="D471" s="67"/>
      <c r="E471" s="67"/>
      <c r="F471" s="67"/>
      <c r="G471"/>
      <c r="H471" s="27"/>
      <c r="I471" s="27"/>
      <c r="L471"/>
      <c r="W471"/>
    </row>
    <row r="472" spans="4:23" x14ac:dyDescent="0.25">
      <c r="D472" s="67"/>
      <c r="E472" s="67"/>
      <c r="F472" s="67"/>
      <c r="G472"/>
      <c r="H472" s="27"/>
      <c r="I472" s="27"/>
      <c r="L472"/>
      <c r="W472"/>
    </row>
    <row r="473" spans="4:23" x14ac:dyDescent="0.25">
      <c r="D473" s="67"/>
      <c r="E473" s="67"/>
      <c r="F473" s="67"/>
      <c r="G473"/>
      <c r="H473" s="27"/>
      <c r="I473" s="27"/>
      <c r="L473"/>
      <c r="W473"/>
    </row>
    <row r="474" spans="4:23" x14ac:dyDescent="0.25">
      <c r="D474" s="67"/>
      <c r="E474" s="67"/>
      <c r="F474" s="67"/>
      <c r="G474"/>
      <c r="H474" s="27"/>
      <c r="I474" s="27"/>
      <c r="L474"/>
      <c r="W474"/>
    </row>
    <row r="475" spans="4:23" x14ac:dyDescent="0.25">
      <c r="D475" s="67"/>
      <c r="E475" s="67"/>
      <c r="F475" s="67"/>
      <c r="G475"/>
      <c r="H475" s="27"/>
      <c r="I475" s="27"/>
      <c r="L475"/>
      <c r="W475"/>
    </row>
    <row r="476" spans="4:23" x14ac:dyDescent="0.25">
      <c r="D476" s="67"/>
      <c r="E476" s="67"/>
      <c r="F476" s="67"/>
      <c r="G476"/>
      <c r="H476" s="27"/>
      <c r="I476" s="27"/>
      <c r="L476"/>
      <c r="W476"/>
    </row>
    <row r="477" spans="4:23" x14ac:dyDescent="0.25">
      <c r="D477" s="67"/>
      <c r="E477" s="67"/>
      <c r="F477" s="67"/>
      <c r="G477"/>
      <c r="H477" s="27"/>
      <c r="I477" s="27"/>
      <c r="L477"/>
      <c r="W477"/>
    </row>
    <row r="478" spans="4:23" x14ac:dyDescent="0.25">
      <c r="D478" s="67"/>
      <c r="E478" s="67"/>
      <c r="F478" s="67"/>
      <c r="G478"/>
      <c r="H478" s="27"/>
      <c r="I478" s="27"/>
      <c r="L478"/>
      <c r="W478"/>
    </row>
    <row r="479" spans="4:23" x14ac:dyDescent="0.25">
      <c r="D479" s="67"/>
      <c r="E479" s="67"/>
      <c r="F479" s="67"/>
      <c r="G479"/>
      <c r="H479" s="27"/>
      <c r="I479" s="27"/>
      <c r="L479"/>
      <c r="W479"/>
    </row>
    <row r="480" spans="4:23" x14ac:dyDescent="0.25">
      <c r="D480" s="67"/>
      <c r="E480" s="67"/>
      <c r="F480" s="67"/>
      <c r="G480"/>
      <c r="H480" s="27"/>
      <c r="I480" s="27"/>
      <c r="L480"/>
      <c r="W480"/>
    </row>
    <row r="481" spans="4:23" x14ac:dyDescent="0.25">
      <c r="D481" s="67"/>
      <c r="E481" s="67"/>
      <c r="F481" s="67"/>
      <c r="G481"/>
      <c r="H481" s="27"/>
      <c r="I481" s="27"/>
      <c r="L481"/>
      <c r="W481"/>
    </row>
    <row r="482" spans="4:23" x14ac:dyDescent="0.25">
      <c r="D482" s="67"/>
      <c r="E482" s="67"/>
      <c r="F482" s="67"/>
      <c r="G482"/>
      <c r="H482" s="27"/>
      <c r="I482" s="27"/>
      <c r="L482"/>
      <c r="W482"/>
    </row>
    <row r="483" spans="4:23" x14ac:dyDescent="0.25">
      <c r="D483" s="67"/>
      <c r="E483" s="67"/>
      <c r="F483" s="67"/>
      <c r="G483"/>
      <c r="H483" s="27"/>
      <c r="I483" s="27"/>
      <c r="L483"/>
      <c r="W483"/>
    </row>
    <row r="484" spans="4:23" x14ac:dyDescent="0.25">
      <c r="D484" s="67"/>
      <c r="E484" s="67"/>
      <c r="F484" s="67"/>
      <c r="G484"/>
      <c r="H484" s="27"/>
      <c r="I484" s="27"/>
      <c r="L484"/>
      <c r="W484"/>
    </row>
    <row r="485" spans="4:23" x14ac:dyDescent="0.25">
      <c r="D485" s="67"/>
      <c r="E485" s="67"/>
      <c r="F485" s="67"/>
      <c r="G485"/>
      <c r="H485" s="27"/>
      <c r="I485" s="27"/>
      <c r="L485"/>
      <c r="W485"/>
    </row>
    <row r="486" spans="4:23" x14ac:dyDescent="0.25">
      <c r="D486" s="67"/>
      <c r="E486" s="67"/>
      <c r="F486" s="67"/>
      <c r="G486"/>
      <c r="H486" s="27"/>
      <c r="I486" s="27"/>
      <c r="L486"/>
      <c r="W486"/>
    </row>
    <row r="487" spans="4:23" x14ac:dyDescent="0.25">
      <c r="D487" s="67"/>
      <c r="E487" s="67"/>
      <c r="F487" s="67"/>
      <c r="G487"/>
      <c r="H487" s="27"/>
      <c r="I487" s="27"/>
      <c r="L487"/>
      <c r="W487"/>
    </row>
    <row r="488" spans="4:23" x14ac:dyDescent="0.25">
      <c r="D488" s="67"/>
      <c r="E488" s="67"/>
      <c r="F488" s="67"/>
      <c r="G488"/>
      <c r="H488" s="27"/>
      <c r="I488" s="27"/>
      <c r="L488"/>
      <c r="W488"/>
    </row>
    <row r="489" spans="4:23" x14ac:dyDescent="0.25">
      <c r="D489" s="67"/>
      <c r="E489" s="67"/>
      <c r="F489" s="67"/>
      <c r="G489"/>
      <c r="H489" s="27"/>
      <c r="I489" s="27"/>
      <c r="L489"/>
      <c r="W489"/>
    </row>
    <row r="490" spans="4:23" x14ac:dyDescent="0.25">
      <c r="D490" s="67"/>
      <c r="E490" s="67"/>
      <c r="F490" s="67"/>
      <c r="G490"/>
      <c r="H490" s="27"/>
      <c r="I490" s="27"/>
      <c r="L490"/>
      <c r="W490"/>
    </row>
    <row r="491" spans="4:23" x14ac:dyDescent="0.25">
      <c r="D491" s="67"/>
      <c r="E491" s="67"/>
      <c r="F491" s="67"/>
      <c r="G491"/>
      <c r="H491" s="27"/>
      <c r="I491" s="27"/>
      <c r="L491"/>
      <c r="W491"/>
    </row>
    <row r="492" spans="4:23" x14ac:dyDescent="0.25">
      <c r="D492" s="67"/>
      <c r="E492" s="67"/>
      <c r="F492" s="67"/>
      <c r="G492"/>
      <c r="H492" s="27"/>
      <c r="I492" s="27"/>
      <c r="L492"/>
      <c r="W492"/>
    </row>
    <row r="493" spans="4:23" x14ac:dyDescent="0.25">
      <c r="D493" s="67"/>
      <c r="E493" s="67"/>
      <c r="F493" s="67"/>
      <c r="G493"/>
      <c r="H493" s="27"/>
      <c r="I493" s="27"/>
      <c r="L493"/>
      <c r="W493"/>
    </row>
    <row r="494" spans="4:23" x14ac:dyDescent="0.25">
      <c r="D494" s="67"/>
      <c r="E494" s="67"/>
      <c r="F494" s="67"/>
      <c r="G494"/>
      <c r="H494" s="27"/>
      <c r="I494" s="27"/>
      <c r="L494"/>
      <c r="W494"/>
    </row>
    <row r="495" spans="4:23" x14ac:dyDescent="0.25">
      <c r="D495" s="67"/>
      <c r="E495" s="67"/>
      <c r="F495" s="67"/>
      <c r="G495"/>
      <c r="H495" s="27"/>
      <c r="I495" s="27"/>
      <c r="L495"/>
      <c r="W495"/>
    </row>
    <row r="496" spans="4:23" x14ac:dyDescent="0.25">
      <c r="D496" s="67"/>
      <c r="E496" s="67"/>
      <c r="F496" s="67"/>
      <c r="G496"/>
      <c r="H496" s="27"/>
      <c r="I496" s="27"/>
      <c r="L496"/>
      <c r="W496"/>
    </row>
    <row r="497" spans="4:23" x14ac:dyDescent="0.25">
      <c r="D497" s="67"/>
      <c r="E497" s="67"/>
      <c r="F497" s="67"/>
      <c r="G497"/>
      <c r="H497" s="27"/>
      <c r="I497" s="27"/>
      <c r="L497"/>
      <c r="W497"/>
    </row>
    <row r="498" spans="4:23" x14ac:dyDescent="0.25">
      <c r="D498" s="67"/>
      <c r="E498" s="67"/>
      <c r="F498" s="67"/>
      <c r="G498"/>
      <c r="H498" s="27"/>
      <c r="I498" s="27"/>
      <c r="L498"/>
      <c r="W498"/>
    </row>
    <row r="499" spans="4:23" x14ac:dyDescent="0.25">
      <c r="D499" s="67"/>
      <c r="E499" s="67"/>
      <c r="F499" s="67"/>
      <c r="G499"/>
      <c r="H499" s="27"/>
      <c r="I499" s="27"/>
      <c r="L499"/>
      <c r="W499"/>
    </row>
    <row r="500" spans="4:23" x14ac:dyDescent="0.25">
      <c r="D500" s="67"/>
      <c r="E500" s="67"/>
      <c r="F500" s="67"/>
      <c r="G500"/>
      <c r="H500" s="27"/>
      <c r="I500" s="27"/>
      <c r="L500"/>
      <c r="W500"/>
    </row>
    <row r="501" spans="4:23" x14ac:dyDescent="0.25">
      <c r="D501" s="67"/>
      <c r="E501" s="67"/>
      <c r="F501" s="67"/>
      <c r="G501"/>
      <c r="H501" s="27"/>
      <c r="I501" s="27"/>
      <c r="L501"/>
      <c r="W501"/>
    </row>
    <row r="502" spans="4:23" x14ac:dyDescent="0.25">
      <c r="D502" s="67"/>
      <c r="E502" s="67"/>
      <c r="F502" s="67"/>
      <c r="G502"/>
      <c r="H502" s="27"/>
      <c r="I502" s="27"/>
      <c r="L502"/>
      <c r="W502"/>
    </row>
    <row r="503" spans="4:23" x14ac:dyDescent="0.25">
      <c r="D503" s="67"/>
      <c r="E503" s="67"/>
      <c r="F503" s="67"/>
      <c r="G503"/>
      <c r="H503" s="27"/>
      <c r="I503" s="27"/>
      <c r="L503"/>
      <c r="W503"/>
    </row>
    <row r="504" spans="4:23" x14ac:dyDescent="0.25">
      <c r="D504" s="67"/>
      <c r="E504" s="67"/>
      <c r="F504" s="67"/>
      <c r="G504"/>
      <c r="H504" s="27"/>
      <c r="I504" s="27"/>
      <c r="L504"/>
      <c r="W504"/>
    </row>
    <row r="505" spans="4:23" x14ac:dyDescent="0.25">
      <c r="D505" s="67"/>
      <c r="E505" s="67"/>
      <c r="F505" s="67"/>
      <c r="G505"/>
      <c r="H505" s="27"/>
      <c r="I505" s="27"/>
      <c r="L505"/>
      <c r="W505"/>
    </row>
    <row r="506" spans="4:23" x14ac:dyDescent="0.25">
      <c r="D506" s="67"/>
      <c r="E506" s="67"/>
      <c r="F506" s="67"/>
      <c r="G506"/>
      <c r="H506" s="27"/>
      <c r="I506" s="27"/>
      <c r="L506"/>
      <c r="W506"/>
    </row>
    <row r="507" spans="4:23" x14ac:dyDescent="0.25">
      <c r="D507" s="67"/>
      <c r="E507" s="67"/>
      <c r="F507" s="67"/>
      <c r="G507"/>
      <c r="H507" s="27"/>
      <c r="I507" s="27"/>
      <c r="L507"/>
      <c r="W507"/>
    </row>
    <row r="508" spans="4:23" x14ac:dyDescent="0.25">
      <c r="D508" s="67"/>
      <c r="E508" s="67"/>
      <c r="F508" s="67"/>
      <c r="G508"/>
      <c r="H508" s="27"/>
      <c r="I508" s="27"/>
      <c r="L508"/>
      <c r="W508"/>
    </row>
    <row r="509" spans="4:23" x14ac:dyDescent="0.25">
      <c r="D509" s="67"/>
      <c r="E509" s="67"/>
      <c r="F509" s="67"/>
      <c r="G509"/>
      <c r="H509" s="27"/>
      <c r="I509" s="27"/>
      <c r="L509"/>
      <c r="W509"/>
    </row>
    <row r="510" spans="4:23" x14ac:dyDescent="0.25">
      <c r="D510" s="67"/>
      <c r="E510" s="67"/>
      <c r="F510" s="67"/>
      <c r="G510"/>
      <c r="H510" s="27"/>
      <c r="I510" s="27"/>
      <c r="L510"/>
      <c r="W510"/>
    </row>
    <row r="511" spans="4:23" x14ac:dyDescent="0.25">
      <c r="D511" s="67"/>
      <c r="E511" s="67"/>
      <c r="F511" s="67"/>
      <c r="G511"/>
      <c r="H511" s="27"/>
      <c r="I511" s="27"/>
      <c r="L511"/>
      <c r="W511"/>
    </row>
    <row r="512" spans="4:23" x14ac:dyDescent="0.25">
      <c r="D512" s="67"/>
      <c r="E512" s="67"/>
      <c r="F512" s="67"/>
      <c r="G512"/>
      <c r="H512" s="27"/>
      <c r="I512" s="27"/>
      <c r="L512"/>
      <c r="W512"/>
    </row>
    <row r="513" spans="4:23" x14ac:dyDescent="0.25">
      <c r="D513" s="67"/>
      <c r="E513" s="67"/>
      <c r="F513" s="67"/>
      <c r="G513"/>
      <c r="H513" s="27"/>
      <c r="I513" s="27"/>
      <c r="L513"/>
      <c r="W513"/>
    </row>
    <row r="514" spans="4:23" x14ac:dyDescent="0.25">
      <c r="D514" s="67"/>
      <c r="E514" s="67"/>
      <c r="F514" s="67"/>
      <c r="G514"/>
      <c r="H514" s="27"/>
      <c r="I514" s="27"/>
      <c r="L514"/>
      <c r="W514"/>
    </row>
    <row r="515" spans="4:23" x14ac:dyDescent="0.25">
      <c r="D515" s="67"/>
      <c r="E515" s="67"/>
      <c r="F515" s="67"/>
      <c r="G515"/>
      <c r="H515" s="27"/>
      <c r="I515" s="27"/>
      <c r="L515"/>
      <c r="W515"/>
    </row>
    <row r="516" spans="4:23" x14ac:dyDescent="0.25">
      <c r="D516" s="67"/>
      <c r="E516" s="67"/>
      <c r="F516" s="67"/>
      <c r="G516"/>
      <c r="H516" s="27"/>
      <c r="I516" s="27"/>
      <c r="L516"/>
      <c r="W516"/>
    </row>
    <row r="517" spans="4:23" x14ac:dyDescent="0.25">
      <c r="D517" s="67"/>
      <c r="E517" s="67"/>
      <c r="F517" s="67"/>
      <c r="G517"/>
      <c r="H517" s="27"/>
      <c r="I517" s="27"/>
      <c r="L517"/>
      <c r="W517"/>
    </row>
    <row r="518" spans="4:23" x14ac:dyDescent="0.25">
      <c r="D518" s="67"/>
      <c r="E518" s="67"/>
      <c r="F518" s="67"/>
      <c r="G518"/>
      <c r="H518" s="27"/>
      <c r="I518" s="27"/>
      <c r="L518"/>
      <c r="W518"/>
    </row>
    <row r="519" spans="4:23" x14ac:dyDescent="0.25">
      <c r="D519" s="67"/>
      <c r="E519" s="67"/>
      <c r="F519" s="67"/>
      <c r="G519"/>
      <c r="H519" s="27"/>
      <c r="I519" s="27"/>
      <c r="L519"/>
      <c r="W519"/>
    </row>
    <row r="520" spans="4:23" x14ac:dyDescent="0.25">
      <c r="D520" s="67"/>
      <c r="E520" s="67"/>
      <c r="F520" s="67"/>
      <c r="G520"/>
      <c r="H520" s="27"/>
      <c r="I520" s="27"/>
      <c r="L520"/>
      <c r="W520"/>
    </row>
    <row r="521" spans="4:23" x14ac:dyDescent="0.25">
      <c r="D521" s="67"/>
      <c r="E521" s="67"/>
      <c r="F521" s="67"/>
      <c r="G521"/>
      <c r="H521" s="27"/>
      <c r="I521" s="27"/>
      <c r="L521"/>
      <c r="W521"/>
    </row>
    <row r="522" spans="4:23" x14ac:dyDescent="0.25">
      <c r="D522" s="67"/>
      <c r="E522" s="67"/>
      <c r="F522" s="67"/>
      <c r="G522"/>
      <c r="H522" s="27"/>
      <c r="I522" s="27"/>
      <c r="L522"/>
      <c r="W522"/>
    </row>
    <row r="523" spans="4:23" x14ac:dyDescent="0.25">
      <c r="D523" s="67"/>
      <c r="E523" s="67"/>
      <c r="F523" s="67"/>
      <c r="G523"/>
      <c r="H523" s="27"/>
      <c r="I523" s="27"/>
      <c r="L523"/>
      <c r="W523"/>
    </row>
    <row r="524" spans="4:23" x14ac:dyDescent="0.25">
      <c r="D524" s="67"/>
      <c r="E524" s="67"/>
      <c r="F524" s="67"/>
      <c r="G524"/>
      <c r="H524" s="27"/>
      <c r="I524" s="27"/>
      <c r="L524"/>
      <c r="W524"/>
    </row>
    <row r="525" spans="4:23" x14ac:dyDescent="0.25">
      <c r="D525" s="67"/>
      <c r="E525" s="67"/>
      <c r="F525" s="67"/>
      <c r="G525"/>
      <c r="H525" s="27"/>
      <c r="I525" s="27"/>
      <c r="L525"/>
      <c r="W525"/>
    </row>
    <row r="526" spans="4:23" x14ac:dyDescent="0.25">
      <c r="D526" s="67"/>
      <c r="E526" s="67"/>
      <c r="F526" s="67"/>
      <c r="G526"/>
      <c r="H526" s="27"/>
      <c r="I526" s="27"/>
      <c r="L526"/>
      <c r="W526"/>
    </row>
    <row r="527" spans="4:23" x14ac:dyDescent="0.25">
      <c r="D527" s="67"/>
      <c r="E527" s="67"/>
      <c r="F527" s="67"/>
      <c r="G527"/>
      <c r="H527" s="27"/>
      <c r="I527" s="27"/>
      <c r="L527"/>
      <c r="W527"/>
    </row>
    <row r="528" spans="4:23" x14ac:dyDescent="0.25">
      <c r="D528" s="67"/>
      <c r="E528" s="67"/>
      <c r="F528" s="67"/>
      <c r="G528"/>
      <c r="H528" s="27"/>
      <c r="I528" s="27"/>
      <c r="L528"/>
      <c r="W528"/>
    </row>
    <row r="529" spans="4:23" x14ac:dyDescent="0.25">
      <c r="D529" s="67"/>
      <c r="E529" s="67"/>
      <c r="F529" s="67"/>
      <c r="G529"/>
      <c r="H529" s="27"/>
      <c r="I529" s="27"/>
      <c r="L529"/>
      <c r="W529"/>
    </row>
    <row r="530" spans="4:23" x14ac:dyDescent="0.25">
      <c r="D530" s="67"/>
      <c r="E530" s="67"/>
      <c r="F530" s="67"/>
      <c r="G530"/>
      <c r="H530" s="27"/>
      <c r="I530" s="27"/>
      <c r="L530"/>
      <c r="W530"/>
    </row>
    <row r="531" spans="4:23" x14ac:dyDescent="0.25">
      <c r="D531" s="67"/>
      <c r="E531" s="67"/>
      <c r="F531" s="67"/>
      <c r="G531"/>
      <c r="H531" s="27"/>
      <c r="I531" s="27"/>
      <c r="L531"/>
      <c r="W531"/>
    </row>
    <row r="532" spans="4:23" x14ac:dyDescent="0.25">
      <c r="D532" s="67"/>
      <c r="E532" s="67"/>
      <c r="F532" s="67"/>
      <c r="G532"/>
      <c r="H532" s="27"/>
      <c r="I532" s="27"/>
      <c r="L532"/>
      <c r="W532"/>
    </row>
    <row r="533" spans="4:23" x14ac:dyDescent="0.25">
      <c r="D533" s="67"/>
      <c r="E533" s="67"/>
      <c r="F533" s="67"/>
      <c r="G533"/>
      <c r="H533" s="27"/>
      <c r="I533" s="27"/>
      <c r="L533"/>
      <c r="W533"/>
    </row>
    <row r="534" spans="4:23" x14ac:dyDescent="0.25">
      <c r="D534" s="67"/>
      <c r="E534" s="67"/>
      <c r="F534" s="67"/>
      <c r="G534"/>
      <c r="H534" s="27"/>
      <c r="I534" s="27"/>
      <c r="L534"/>
      <c r="W534"/>
    </row>
    <row r="535" spans="4:23" x14ac:dyDescent="0.25">
      <c r="D535" s="67"/>
      <c r="E535" s="67"/>
      <c r="F535" s="67"/>
      <c r="G535"/>
      <c r="H535" s="27"/>
      <c r="I535" s="27"/>
      <c r="L535"/>
      <c r="W535"/>
    </row>
    <row r="536" spans="4:23" x14ac:dyDescent="0.25">
      <c r="D536" s="67"/>
      <c r="E536" s="67"/>
      <c r="F536" s="67"/>
      <c r="G536"/>
      <c r="H536" s="27"/>
      <c r="I536" s="27"/>
      <c r="L536"/>
      <c r="W536"/>
    </row>
    <row r="537" spans="4:23" x14ac:dyDescent="0.25">
      <c r="D537" s="67"/>
      <c r="E537" s="67"/>
      <c r="F537" s="67"/>
      <c r="G537"/>
      <c r="H537" s="27"/>
      <c r="I537" s="27"/>
      <c r="L537"/>
      <c r="W537"/>
    </row>
    <row r="538" spans="4:23" x14ac:dyDescent="0.25">
      <c r="D538" s="67"/>
      <c r="E538" s="67"/>
      <c r="F538" s="67"/>
      <c r="G538"/>
      <c r="H538" s="27"/>
      <c r="I538" s="27"/>
      <c r="L538"/>
      <c r="W538"/>
    </row>
    <row r="539" spans="4:23" x14ac:dyDescent="0.25">
      <c r="D539" s="67"/>
      <c r="E539" s="67"/>
      <c r="F539" s="67"/>
      <c r="G539"/>
      <c r="H539" s="27"/>
      <c r="I539" s="27"/>
      <c r="L539"/>
      <c r="W539"/>
    </row>
    <row r="540" spans="4:23" x14ac:dyDescent="0.25">
      <c r="D540" s="67"/>
      <c r="E540" s="67"/>
      <c r="F540" s="67"/>
      <c r="G540"/>
      <c r="H540" s="27"/>
      <c r="I540" s="27"/>
      <c r="L540"/>
      <c r="W540"/>
    </row>
    <row r="541" spans="4:23" x14ac:dyDescent="0.25">
      <c r="D541" s="67"/>
      <c r="E541" s="67"/>
      <c r="F541" s="67"/>
      <c r="G541"/>
      <c r="H541" s="27"/>
      <c r="I541" s="27"/>
      <c r="L541"/>
      <c r="W541"/>
    </row>
    <row r="542" spans="4:23" x14ac:dyDescent="0.25">
      <c r="D542" s="67"/>
      <c r="E542" s="67"/>
      <c r="F542" s="67"/>
      <c r="G542"/>
      <c r="H542" s="27"/>
      <c r="I542" s="27"/>
      <c r="L542"/>
      <c r="W542"/>
    </row>
    <row r="543" spans="4:23" x14ac:dyDescent="0.25">
      <c r="D543" s="67"/>
      <c r="E543" s="67"/>
      <c r="F543" s="67"/>
      <c r="G543"/>
      <c r="H543" s="27"/>
      <c r="I543" s="27"/>
      <c r="L543"/>
      <c r="W543"/>
    </row>
    <row r="544" spans="4:23" x14ac:dyDescent="0.25">
      <c r="D544" s="67"/>
      <c r="E544" s="67"/>
      <c r="F544" s="67"/>
      <c r="G544"/>
      <c r="H544" s="27"/>
      <c r="I544" s="27"/>
      <c r="L544"/>
      <c r="W544"/>
    </row>
    <row r="545" spans="4:23" x14ac:dyDescent="0.25">
      <c r="D545" s="67"/>
      <c r="E545" s="67"/>
      <c r="F545" s="67"/>
      <c r="G545"/>
      <c r="H545" s="27"/>
      <c r="I545" s="27"/>
      <c r="L545"/>
      <c r="W545"/>
    </row>
    <row r="546" spans="4:23" x14ac:dyDescent="0.25">
      <c r="D546" s="67"/>
      <c r="E546" s="67"/>
      <c r="F546" s="67"/>
      <c r="G546"/>
      <c r="H546" s="27"/>
      <c r="I546" s="27"/>
      <c r="L546"/>
      <c r="W546"/>
    </row>
    <row r="547" spans="4:23" x14ac:dyDescent="0.25">
      <c r="D547" s="67"/>
      <c r="E547" s="67"/>
      <c r="F547" s="67"/>
      <c r="G547"/>
      <c r="H547" s="27"/>
      <c r="I547" s="27"/>
      <c r="L547"/>
      <c r="W547"/>
    </row>
    <row r="548" spans="4:23" x14ac:dyDescent="0.25">
      <c r="D548" s="67"/>
      <c r="E548" s="67"/>
      <c r="F548" s="67"/>
      <c r="G548"/>
      <c r="H548" s="27"/>
      <c r="I548" s="27"/>
      <c r="L548"/>
      <c r="W548"/>
    </row>
    <row r="549" spans="4:23" x14ac:dyDescent="0.25">
      <c r="D549" s="67"/>
      <c r="E549" s="67"/>
      <c r="F549" s="67"/>
      <c r="G549"/>
      <c r="H549" s="27"/>
      <c r="I549" s="27"/>
      <c r="L549"/>
      <c r="W549"/>
    </row>
    <row r="550" spans="4:23" x14ac:dyDescent="0.25">
      <c r="D550" s="67"/>
      <c r="E550" s="67"/>
      <c r="F550" s="67"/>
      <c r="G550"/>
      <c r="H550" s="27"/>
      <c r="I550" s="27"/>
      <c r="L550"/>
      <c r="W550"/>
    </row>
    <row r="551" spans="4:23" x14ac:dyDescent="0.25">
      <c r="D551" s="67"/>
      <c r="E551" s="67"/>
      <c r="F551" s="67"/>
      <c r="G551"/>
      <c r="H551" s="27"/>
      <c r="I551" s="27"/>
      <c r="L551"/>
      <c r="W551"/>
    </row>
    <row r="552" spans="4:23" x14ac:dyDescent="0.25">
      <c r="D552" s="67"/>
      <c r="E552" s="67"/>
      <c r="F552" s="67"/>
      <c r="G552"/>
      <c r="H552" s="27"/>
      <c r="I552" s="27"/>
      <c r="L552"/>
      <c r="W552"/>
    </row>
    <row r="553" spans="4:23" x14ac:dyDescent="0.25">
      <c r="D553" s="67"/>
      <c r="E553" s="67"/>
      <c r="F553" s="67"/>
      <c r="G553"/>
      <c r="H553" s="27"/>
      <c r="I553" s="27"/>
      <c r="L553"/>
      <c r="W553"/>
    </row>
    <row r="554" spans="4:23" x14ac:dyDescent="0.25">
      <c r="D554" s="67"/>
      <c r="E554" s="67"/>
      <c r="F554" s="67"/>
      <c r="G554"/>
      <c r="H554" s="27"/>
      <c r="I554" s="27"/>
      <c r="L554"/>
      <c r="W554"/>
    </row>
    <row r="555" spans="4:23" x14ac:dyDescent="0.25">
      <c r="D555" s="67"/>
      <c r="E555" s="67"/>
      <c r="F555" s="67"/>
      <c r="G555"/>
      <c r="H555" s="27"/>
      <c r="I555" s="27"/>
      <c r="L555"/>
      <c r="W555"/>
    </row>
    <row r="556" spans="4:23" x14ac:dyDescent="0.25">
      <c r="D556" s="67"/>
      <c r="E556" s="67"/>
      <c r="F556" s="67"/>
      <c r="G556"/>
      <c r="H556" s="27"/>
      <c r="I556" s="27"/>
      <c r="L556"/>
      <c r="W556"/>
    </row>
    <row r="557" spans="4:23" x14ac:dyDescent="0.25">
      <c r="D557" s="67"/>
      <c r="E557" s="67"/>
      <c r="F557" s="67"/>
      <c r="G557"/>
      <c r="H557" s="27"/>
      <c r="I557" s="27"/>
      <c r="L557"/>
      <c r="W557"/>
    </row>
    <row r="558" spans="4:23" x14ac:dyDescent="0.25">
      <c r="D558" s="67"/>
      <c r="E558" s="67"/>
      <c r="F558" s="67"/>
      <c r="G558"/>
      <c r="H558" s="27"/>
      <c r="I558" s="27"/>
      <c r="L558"/>
      <c r="W558"/>
    </row>
    <row r="559" spans="4:23" x14ac:dyDescent="0.25">
      <c r="D559" s="67"/>
      <c r="E559" s="67"/>
      <c r="F559" s="67"/>
      <c r="G559"/>
      <c r="H559" s="27"/>
      <c r="I559" s="27"/>
      <c r="L559"/>
      <c r="W559"/>
    </row>
    <row r="560" spans="4:23" x14ac:dyDescent="0.25">
      <c r="D560" s="67"/>
      <c r="E560" s="67"/>
      <c r="F560" s="67"/>
      <c r="G560"/>
      <c r="H560" s="27"/>
      <c r="I560" s="27"/>
      <c r="L560"/>
      <c r="W560"/>
    </row>
    <row r="561" spans="4:23" x14ac:dyDescent="0.25">
      <c r="D561" s="67"/>
      <c r="E561" s="67"/>
      <c r="F561" s="67"/>
      <c r="G561"/>
      <c r="H561" s="27"/>
      <c r="I561" s="27"/>
      <c r="L561"/>
      <c r="W561"/>
    </row>
    <row r="562" spans="4:23" x14ac:dyDescent="0.25">
      <c r="D562" s="67"/>
      <c r="E562" s="67"/>
      <c r="F562" s="67"/>
      <c r="G562"/>
      <c r="H562" s="27"/>
      <c r="I562" s="27"/>
      <c r="L562"/>
      <c r="W562"/>
    </row>
    <row r="563" spans="4:23" x14ac:dyDescent="0.25">
      <c r="D563" s="67"/>
      <c r="E563" s="67"/>
      <c r="F563" s="67"/>
      <c r="G563"/>
      <c r="H563" s="27"/>
      <c r="I563" s="27"/>
      <c r="L563"/>
      <c r="W563"/>
    </row>
    <row r="564" spans="4:23" x14ac:dyDescent="0.25">
      <c r="D564" s="67"/>
      <c r="E564" s="67"/>
      <c r="F564" s="67"/>
      <c r="G564"/>
      <c r="H564" s="27"/>
      <c r="I564" s="27"/>
      <c r="L564"/>
      <c r="W564"/>
    </row>
    <row r="565" spans="4:23" x14ac:dyDescent="0.25">
      <c r="D565" s="67"/>
      <c r="E565" s="67"/>
      <c r="F565" s="67"/>
      <c r="G565"/>
      <c r="H565" s="27"/>
      <c r="I565" s="27"/>
      <c r="L565"/>
      <c r="W565"/>
    </row>
    <row r="566" spans="4:23" x14ac:dyDescent="0.25">
      <c r="D566" s="67"/>
      <c r="E566" s="67"/>
      <c r="F566" s="67"/>
      <c r="G566"/>
      <c r="H566" s="27"/>
      <c r="I566" s="27"/>
      <c r="L566"/>
      <c r="W566"/>
    </row>
    <row r="567" spans="4:23" x14ac:dyDescent="0.25">
      <c r="D567" s="67"/>
      <c r="E567" s="67"/>
      <c r="F567" s="67"/>
      <c r="G567"/>
      <c r="H567" s="27"/>
      <c r="I567" s="27"/>
      <c r="L567"/>
      <c r="W567"/>
    </row>
    <row r="568" spans="4:23" x14ac:dyDescent="0.25">
      <c r="D568" s="67"/>
      <c r="E568" s="67"/>
      <c r="F568" s="67"/>
      <c r="G568"/>
      <c r="H568" s="27"/>
      <c r="I568" s="27"/>
      <c r="L568"/>
      <c r="W568"/>
    </row>
    <row r="569" spans="4:23" x14ac:dyDescent="0.25">
      <c r="D569" s="67"/>
      <c r="E569" s="67"/>
      <c r="F569" s="67"/>
      <c r="G569"/>
      <c r="H569" s="27"/>
      <c r="I569" s="27"/>
      <c r="L569"/>
      <c r="W569"/>
    </row>
    <row r="570" spans="4:23" x14ac:dyDescent="0.25">
      <c r="D570" s="67"/>
      <c r="E570" s="67"/>
      <c r="F570" s="67"/>
      <c r="G570"/>
      <c r="H570" s="27"/>
      <c r="I570" s="27"/>
      <c r="L570"/>
      <c r="W570"/>
    </row>
    <row r="571" spans="4:23" x14ac:dyDescent="0.25">
      <c r="D571" s="67"/>
      <c r="E571" s="67"/>
      <c r="F571" s="67"/>
      <c r="G571"/>
      <c r="H571" s="27"/>
      <c r="I571" s="27"/>
      <c r="L571"/>
      <c r="W571"/>
    </row>
    <row r="572" spans="4:23" x14ac:dyDescent="0.25">
      <c r="D572" s="67"/>
      <c r="E572" s="67"/>
      <c r="F572" s="67"/>
      <c r="G572"/>
      <c r="H572" s="27"/>
      <c r="I572" s="27"/>
      <c r="L572"/>
      <c r="W572"/>
    </row>
    <row r="573" spans="4:23" x14ac:dyDescent="0.25">
      <c r="D573" s="67"/>
      <c r="E573" s="67"/>
      <c r="F573" s="67"/>
      <c r="G573"/>
      <c r="H573" s="27"/>
      <c r="I573" s="27"/>
      <c r="L573"/>
      <c r="W573"/>
    </row>
    <row r="574" spans="4:23" x14ac:dyDescent="0.25">
      <c r="D574" s="67"/>
      <c r="E574" s="67"/>
      <c r="F574" s="67"/>
      <c r="G574"/>
      <c r="H574" s="27"/>
      <c r="I574" s="27"/>
      <c r="L574"/>
      <c r="W574"/>
    </row>
    <row r="575" spans="4:23" x14ac:dyDescent="0.25">
      <c r="D575" s="67"/>
      <c r="E575" s="67"/>
      <c r="F575" s="67"/>
      <c r="G575"/>
      <c r="H575" s="27"/>
      <c r="I575" s="27"/>
      <c r="L575"/>
      <c r="W575"/>
    </row>
    <row r="576" spans="4:23" x14ac:dyDescent="0.25">
      <c r="D576" s="67"/>
      <c r="E576" s="67"/>
      <c r="F576" s="67"/>
      <c r="G576"/>
      <c r="H576" s="27"/>
      <c r="I576" s="27"/>
      <c r="L576"/>
      <c r="W576"/>
    </row>
    <row r="577" spans="4:23" x14ac:dyDescent="0.25">
      <c r="D577" s="67"/>
      <c r="E577" s="67"/>
      <c r="F577" s="67"/>
      <c r="G577"/>
      <c r="H577" s="27"/>
      <c r="I577" s="27"/>
      <c r="L577"/>
      <c r="W577"/>
    </row>
    <row r="578" spans="4:23" x14ac:dyDescent="0.25">
      <c r="D578" s="67"/>
      <c r="E578" s="67"/>
      <c r="F578" s="67"/>
      <c r="G578"/>
      <c r="H578" s="27"/>
      <c r="I578" s="27"/>
      <c r="L578"/>
      <c r="W578"/>
    </row>
    <row r="579" spans="4:23" x14ac:dyDescent="0.25">
      <c r="D579" s="67"/>
      <c r="E579" s="67"/>
      <c r="F579" s="67"/>
      <c r="G579"/>
      <c r="H579" s="27"/>
      <c r="I579" s="27"/>
      <c r="L579"/>
      <c r="W579"/>
    </row>
    <row r="580" spans="4:23" x14ac:dyDescent="0.25">
      <c r="D580" s="67"/>
      <c r="E580" s="67"/>
      <c r="F580" s="67"/>
      <c r="G580"/>
      <c r="H580" s="27"/>
      <c r="I580" s="27"/>
      <c r="L580"/>
      <c r="W580"/>
    </row>
    <row r="581" spans="4:23" x14ac:dyDescent="0.25">
      <c r="D581" s="67"/>
      <c r="E581" s="67"/>
      <c r="F581" s="67"/>
      <c r="G581"/>
      <c r="H581" s="27"/>
      <c r="I581" s="27"/>
      <c r="L581"/>
      <c r="W581"/>
    </row>
    <row r="582" spans="4:23" x14ac:dyDescent="0.25">
      <c r="D582" s="67"/>
      <c r="E582" s="67"/>
      <c r="F582" s="67"/>
      <c r="G582"/>
      <c r="H582" s="27"/>
      <c r="I582" s="27"/>
      <c r="L582"/>
      <c r="W582"/>
    </row>
    <row r="583" spans="4:23" x14ac:dyDescent="0.25">
      <c r="D583" s="67"/>
      <c r="E583" s="67"/>
      <c r="F583" s="67"/>
      <c r="G583"/>
      <c r="H583" s="27"/>
      <c r="I583" s="27"/>
      <c r="L583"/>
      <c r="W583"/>
    </row>
    <row r="584" spans="4:23" x14ac:dyDescent="0.25">
      <c r="D584" s="67"/>
      <c r="E584" s="67"/>
      <c r="F584" s="67"/>
      <c r="G584"/>
      <c r="H584" s="27"/>
      <c r="I584" s="27"/>
      <c r="L584"/>
      <c r="W584"/>
    </row>
    <row r="585" spans="4:23" x14ac:dyDescent="0.25">
      <c r="D585" s="67"/>
      <c r="E585" s="67"/>
      <c r="F585" s="67"/>
      <c r="G585"/>
      <c r="H585" s="27"/>
      <c r="I585" s="27"/>
      <c r="L585"/>
      <c r="W585"/>
    </row>
    <row r="586" spans="4:23" x14ac:dyDescent="0.25">
      <c r="D586" s="67"/>
      <c r="E586" s="67"/>
      <c r="F586" s="67"/>
      <c r="G586"/>
      <c r="H586" s="27"/>
      <c r="I586" s="27"/>
      <c r="L586"/>
      <c r="W586"/>
    </row>
    <row r="587" spans="4:23" x14ac:dyDescent="0.25">
      <c r="D587" s="67"/>
      <c r="E587" s="67"/>
      <c r="F587" s="67"/>
      <c r="G587"/>
      <c r="H587" s="27"/>
      <c r="I587" s="27"/>
      <c r="L587"/>
      <c r="W587"/>
    </row>
    <row r="588" spans="4:23" x14ac:dyDescent="0.25">
      <c r="D588" s="67"/>
      <c r="E588" s="67"/>
      <c r="F588" s="67"/>
      <c r="G588"/>
      <c r="H588" s="27"/>
      <c r="I588" s="27"/>
      <c r="L588"/>
      <c r="W588"/>
    </row>
    <row r="589" spans="4:23" x14ac:dyDescent="0.25">
      <c r="D589" s="67"/>
      <c r="E589" s="67"/>
      <c r="F589" s="67"/>
      <c r="G589"/>
      <c r="H589" s="27"/>
      <c r="I589" s="27"/>
      <c r="L589"/>
      <c r="W589"/>
    </row>
    <row r="590" spans="4:23" x14ac:dyDescent="0.25">
      <c r="D590" s="67"/>
      <c r="E590" s="67"/>
      <c r="F590" s="67"/>
      <c r="G590"/>
      <c r="H590" s="27"/>
      <c r="I590" s="27"/>
      <c r="L590"/>
      <c r="W590"/>
    </row>
    <row r="591" spans="4:23" x14ac:dyDescent="0.25">
      <c r="D591" s="67"/>
      <c r="E591" s="67"/>
      <c r="F591" s="67"/>
      <c r="G591"/>
      <c r="H591" s="27"/>
      <c r="I591" s="27"/>
      <c r="L591"/>
      <c r="W591"/>
    </row>
    <row r="592" spans="4:23" x14ac:dyDescent="0.25">
      <c r="D592" s="67"/>
      <c r="E592" s="67"/>
      <c r="F592" s="67"/>
      <c r="G592"/>
      <c r="H592" s="27"/>
      <c r="I592" s="27"/>
      <c r="L592"/>
      <c r="W592"/>
    </row>
    <row r="593" spans="4:23" x14ac:dyDescent="0.25">
      <c r="D593" s="67"/>
      <c r="E593" s="67"/>
      <c r="F593" s="67"/>
      <c r="G593"/>
      <c r="H593" s="27"/>
      <c r="I593" s="27"/>
      <c r="L593"/>
      <c r="W593"/>
    </row>
    <row r="594" spans="4:23" x14ac:dyDescent="0.25">
      <c r="D594" s="67"/>
      <c r="E594" s="67"/>
      <c r="F594" s="67"/>
      <c r="G594"/>
      <c r="H594" s="27"/>
      <c r="I594" s="27"/>
      <c r="L594"/>
      <c r="W594"/>
    </row>
    <row r="595" spans="4:23" x14ac:dyDescent="0.25">
      <c r="D595" s="67"/>
      <c r="E595" s="67"/>
      <c r="F595" s="67"/>
      <c r="G595"/>
      <c r="H595" s="27"/>
      <c r="I595" s="27"/>
      <c r="L595"/>
      <c r="W595"/>
    </row>
    <row r="596" spans="4:23" x14ac:dyDescent="0.25">
      <c r="D596" s="67"/>
      <c r="E596" s="67"/>
      <c r="F596" s="67"/>
      <c r="G596"/>
      <c r="H596" s="27"/>
      <c r="I596" s="27"/>
      <c r="L596"/>
      <c r="W596"/>
    </row>
    <row r="597" spans="4:23" x14ac:dyDescent="0.25">
      <c r="D597" s="67"/>
      <c r="E597" s="67"/>
      <c r="F597" s="67"/>
      <c r="G597"/>
      <c r="H597" s="27"/>
      <c r="I597" s="27"/>
      <c r="L597"/>
      <c r="W597"/>
    </row>
    <row r="598" spans="4:23" x14ac:dyDescent="0.25">
      <c r="D598" s="67"/>
      <c r="E598" s="67"/>
      <c r="F598" s="67"/>
      <c r="G598"/>
      <c r="H598" s="27"/>
      <c r="I598" s="27"/>
      <c r="L598"/>
      <c r="W598"/>
    </row>
    <row r="599" spans="4:23" x14ac:dyDescent="0.25">
      <c r="D599" s="67"/>
      <c r="E599" s="67"/>
      <c r="F599" s="67"/>
      <c r="G599"/>
      <c r="H599" s="27"/>
      <c r="I599" s="27"/>
      <c r="L599"/>
      <c r="W599"/>
    </row>
    <row r="600" spans="4:23" x14ac:dyDescent="0.25">
      <c r="D600" s="67"/>
      <c r="E600" s="67"/>
      <c r="F600" s="67"/>
      <c r="G600"/>
      <c r="H600" s="27"/>
      <c r="I600" s="27"/>
      <c r="L600"/>
      <c r="W600"/>
    </row>
    <row r="601" spans="4:23" x14ac:dyDescent="0.25">
      <c r="D601" s="67"/>
      <c r="E601" s="67"/>
      <c r="F601" s="67"/>
      <c r="G601"/>
      <c r="H601" s="27"/>
      <c r="I601" s="27"/>
      <c r="L601"/>
      <c r="W601"/>
    </row>
    <row r="602" spans="4:23" x14ac:dyDescent="0.25">
      <c r="D602" s="67"/>
      <c r="E602" s="67"/>
      <c r="F602" s="67"/>
      <c r="G602"/>
      <c r="H602" s="27"/>
      <c r="I602" s="27"/>
      <c r="L602"/>
      <c r="W602"/>
    </row>
    <row r="603" spans="4:23" x14ac:dyDescent="0.25">
      <c r="D603" s="67"/>
      <c r="E603" s="67"/>
      <c r="F603" s="67"/>
      <c r="G603"/>
      <c r="H603" s="27"/>
      <c r="I603" s="27"/>
      <c r="L603"/>
      <c r="W603"/>
    </row>
    <row r="604" spans="4:23" x14ac:dyDescent="0.25">
      <c r="D604" s="67"/>
      <c r="E604" s="67"/>
      <c r="F604" s="67"/>
      <c r="G604"/>
      <c r="H604" s="27"/>
      <c r="I604" s="27"/>
      <c r="L604"/>
      <c r="W604"/>
    </row>
    <row r="605" spans="4:23" x14ac:dyDescent="0.25">
      <c r="D605" s="67"/>
      <c r="E605" s="67"/>
      <c r="F605" s="67"/>
      <c r="G605"/>
      <c r="H605" s="27"/>
      <c r="I605" s="27"/>
      <c r="L605"/>
      <c r="W605"/>
    </row>
    <row r="606" spans="4:23" x14ac:dyDescent="0.25">
      <c r="D606" s="67"/>
      <c r="E606" s="67"/>
      <c r="F606" s="67"/>
      <c r="G606"/>
      <c r="H606" s="27"/>
      <c r="I606" s="27"/>
      <c r="L606"/>
      <c r="W606"/>
    </row>
    <row r="607" spans="4:23" x14ac:dyDescent="0.25">
      <c r="D607" s="67"/>
      <c r="E607" s="67"/>
      <c r="F607" s="67"/>
      <c r="G607"/>
      <c r="H607" s="27"/>
      <c r="I607" s="27"/>
      <c r="L607"/>
      <c r="W607"/>
    </row>
    <row r="608" spans="4:23" x14ac:dyDescent="0.25">
      <c r="D608" s="67"/>
      <c r="E608" s="67"/>
      <c r="F608" s="67"/>
      <c r="G608"/>
      <c r="H608" s="27"/>
      <c r="I608" s="27"/>
      <c r="L608"/>
      <c r="W608"/>
    </row>
    <row r="609" spans="4:23" x14ac:dyDescent="0.25">
      <c r="D609" s="67"/>
      <c r="E609" s="67"/>
      <c r="F609" s="67"/>
      <c r="G609"/>
      <c r="H609" s="27"/>
      <c r="I609" s="27"/>
      <c r="L609"/>
      <c r="W609"/>
    </row>
    <row r="610" spans="4:23" x14ac:dyDescent="0.25">
      <c r="D610" s="67"/>
      <c r="E610" s="67"/>
      <c r="F610" s="67"/>
      <c r="G610"/>
      <c r="H610" s="27"/>
      <c r="I610" s="27"/>
      <c r="L610"/>
      <c r="W610"/>
    </row>
    <row r="611" spans="4:23" x14ac:dyDescent="0.25">
      <c r="D611" s="67"/>
      <c r="E611" s="67"/>
      <c r="F611" s="67"/>
      <c r="G611"/>
      <c r="H611" s="27"/>
      <c r="I611" s="27"/>
      <c r="L611"/>
      <c r="W611"/>
    </row>
    <row r="612" spans="4:23" x14ac:dyDescent="0.25">
      <c r="D612" s="67"/>
      <c r="E612" s="67"/>
      <c r="F612" s="67"/>
      <c r="G612"/>
      <c r="H612" s="27"/>
      <c r="I612" s="27"/>
      <c r="L612"/>
      <c r="W612"/>
    </row>
    <row r="613" spans="4:23" x14ac:dyDescent="0.25">
      <c r="D613" s="67"/>
      <c r="E613" s="67"/>
      <c r="F613" s="67"/>
      <c r="G613"/>
      <c r="H613" s="27"/>
      <c r="I613" s="27"/>
      <c r="L613"/>
      <c r="W613"/>
    </row>
    <row r="614" spans="4:23" x14ac:dyDescent="0.25">
      <c r="D614" s="67"/>
      <c r="E614" s="67"/>
      <c r="F614" s="67"/>
      <c r="G614"/>
      <c r="H614" s="27"/>
      <c r="I614" s="27"/>
      <c r="L614"/>
      <c r="W614"/>
    </row>
    <row r="615" spans="4:23" x14ac:dyDescent="0.25">
      <c r="D615" s="67"/>
      <c r="E615" s="67"/>
      <c r="F615" s="67"/>
      <c r="G615"/>
      <c r="H615" s="27"/>
      <c r="I615" s="27"/>
      <c r="L615"/>
      <c r="W615"/>
    </row>
    <row r="616" spans="4:23" x14ac:dyDescent="0.25">
      <c r="D616" s="67"/>
      <c r="E616" s="67"/>
      <c r="F616" s="67"/>
      <c r="G616"/>
      <c r="H616" s="27"/>
      <c r="I616" s="27"/>
      <c r="L616"/>
      <c r="W616"/>
    </row>
    <row r="617" spans="4:23" x14ac:dyDescent="0.25">
      <c r="D617" s="67"/>
      <c r="E617" s="67"/>
      <c r="F617" s="67"/>
      <c r="G617"/>
      <c r="H617" s="27"/>
      <c r="I617" s="27"/>
      <c r="L617"/>
      <c r="W617"/>
    </row>
    <row r="618" spans="4:23" x14ac:dyDescent="0.25">
      <c r="D618" s="67"/>
      <c r="E618" s="67"/>
      <c r="F618" s="67"/>
      <c r="G618"/>
      <c r="H618" s="27"/>
      <c r="I618" s="27"/>
      <c r="L618"/>
      <c r="W618"/>
    </row>
    <row r="619" spans="4:23" x14ac:dyDescent="0.25">
      <c r="D619" s="67"/>
      <c r="E619" s="67"/>
      <c r="F619" s="67"/>
      <c r="G619"/>
      <c r="H619" s="27"/>
      <c r="I619" s="27"/>
      <c r="L619"/>
      <c r="W619"/>
    </row>
    <row r="620" spans="4:23" x14ac:dyDescent="0.25">
      <c r="D620" s="67"/>
      <c r="E620" s="67"/>
      <c r="F620" s="67"/>
      <c r="G620"/>
      <c r="H620" s="27"/>
      <c r="I620" s="27"/>
      <c r="L620"/>
      <c r="W620"/>
    </row>
    <row r="621" spans="4:23" x14ac:dyDescent="0.25">
      <c r="D621" s="67"/>
      <c r="E621" s="67"/>
      <c r="F621" s="67"/>
      <c r="G621"/>
      <c r="H621" s="27"/>
      <c r="I621" s="27"/>
      <c r="L621"/>
      <c r="W621"/>
    </row>
    <row r="622" spans="4:23" x14ac:dyDescent="0.25">
      <c r="D622" s="67"/>
      <c r="E622" s="67"/>
      <c r="F622" s="67"/>
      <c r="G622"/>
      <c r="H622" s="27"/>
      <c r="I622" s="27"/>
      <c r="L622"/>
      <c r="W622"/>
    </row>
    <row r="623" spans="4:23" x14ac:dyDescent="0.25">
      <c r="D623" s="67"/>
      <c r="E623" s="67"/>
      <c r="F623" s="67"/>
      <c r="G623"/>
      <c r="H623" s="27"/>
      <c r="I623" s="27"/>
      <c r="L623"/>
      <c r="W623"/>
    </row>
    <row r="624" spans="4:23" x14ac:dyDescent="0.25">
      <c r="D624" s="67"/>
      <c r="E624" s="67"/>
      <c r="F624" s="67"/>
      <c r="G624"/>
      <c r="H624" s="27"/>
      <c r="I624" s="27"/>
      <c r="L624"/>
      <c r="W624"/>
    </row>
    <row r="625" spans="4:23" x14ac:dyDescent="0.25">
      <c r="D625" s="67"/>
      <c r="E625" s="67"/>
      <c r="F625" s="67"/>
      <c r="G625"/>
      <c r="H625" s="27"/>
      <c r="I625" s="27"/>
      <c r="L625"/>
      <c r="W625"/>
    </row>
    <row r="626" spans="4:23" x14ac:dyDescent="0.25">
      <c r="D626" s="67"/>
      <c r="E626" s="67"/>
      <c r="F626" s="67"/>
      <c r="G626"/>
      <c r="H626" s="27"/>
      <c r="I626" s="27"/>
      <c r="L626"/>
      <c r="W626"/>
    </row>
    <row r="627" spans="4:23" x14ac:dyDescent="0.25">
      <c r="D627" s="67"/>
      <c r="E627" s="67"/>
      <c r="F627" s="67"/>
      <c r="G627"/>
      <c r="H627" s="27"/>
      <c r="I627" s="27"/>
      <c r="L627"/>
      <c r="W627"/>
    </row>
    <row r="628" spans="4:23" x14ac:dyDescent="0.25">
      <c r="D628" s="67"/>
      <c r="E628" s="67"/>
      <c r="F628" s="67"/>
      <c r="G628"/>
      <c r="H628" s="27"/>
      <c r="I628" s="27"/>
      <c r="L628"/>
      <c r="W628"/>
    </row>
    <row r="629" spans="4:23" x14ac:dyDescent="0.25">
      <c r="D629" s="67"/>
      <c r="E629" s="67"/>
      <c r="F629" s="67"/>
      <c r="G629"/>
      <c r="H629" s="27"/>
      <c r="I629" s="27"/>
      <c r="L629"/>
      <c r="W629"/>
    </row>
    <row r="630" spans="4:23" x14ac:dyDescent="0.25">
      <c r="D630" s="67"/>
      <c r="E630" s="67"/>
      <c r="F630" s="67"/>
      <c r="G630"/>
      <c r="H630" s="27"/>
      <c r="I630" s="27"/>
      <c r="L630"/>
      <c r="W630"/>
    </row>
    <row r="631" spans="4:23" x14ac:dyDescent="0.25">
      <c r="D631" s="67"/>
      <c r="E631" s="67"/>
      <c r="F631" s="67"/>
      <c r="G631"/>
      <c r="H631" s="27"/>
      <c r="I631" s="27"/>
      <c r="L631"/>
      <c r="W631"/>
    </row>
    <row r="632" spans="4:23" x14ac:dyDescent="0.25">
      <c r="D632" s="67"/>
      <c r="E632" s="67"/>
      <c r="F632" s="67"/>
      <c r="G632"/>
      <c r="H632" s="27"/>
      <c r="I632" s="27"/>
      <c r="L632"/>
      <c r="W632"/>
    </row>
    <row r="633" spans="4:23" x14ac:dyDescent="0.25">
      <c r="D633" s="67"/>
      <c r="E633" s="67"/>
      <c r="F633" s="67"/>
      <c r="G633"/>
      <c r="H633" s="27"/>
      <c r="I633" s="27"/>
      <c r="L633"/>
      <c r="W633"/>
    </row>
    <row r="634" spans="4:23" x14ac:dyDescent="0.25">
      <c r="D634" s="67"/>
      <c r="E634" s="67"/>
      <c r="F634" s="67"/>
      <c r="G634"/>
      <c r="H634" s="27"/>
      <c r="I634" s="27"/>
      <c r="L634"/>
      <c r="W634"/>
    </row>
    <row r="635" spans="4:23" x14ac:dyDescent="0.25">
      <c r="D635" s="67"/>
      <c r="E635" s="67"/>
      <c r="F635" s="67"/>
      <c r="G635"/>
      <c r="H635" s="27"/>
      <c r="I635" s="27"/>
      <c r="L635"/>
      <c r="W635"/>
    </row>
    <row r="636" spans="4:23" x14ac:dyDescent="0.25">
      <c r="D636" s="67"/>
      <c r="E636" s="67"/>
      <c r="F636" s="67"/>
      <c r="G636"/>
      <c r="H636" s="27"/>
      <c r="I636" s="27"/>
      <c r="L636"/>
      <c r="W636"/>
    </row>
    <row r="637" spans="4:23" x14ac:dyDescent="0.25">
      <c r="D637" s="67"/>
      <c r="E637" s="67"/>
      <c r="F637" s="67"/>
      <c r="G637"/>
      <c r="H637" s="27"/>
      <c r="I637" s="27"/>
      <c r="L637"/>
      <c r="W637"/>
    </row>
    <row r="638" spans="4:23" x14ac:dyDescent="0.25">
      <c r="D638" s="67"/>
      <c r="E638" s="67"/>
      <c r="F638" s="67"/>
      <c r="G638"/>
      <c r="H638" s="27"/>
      <c r="I638" s="27"/>
      <c r="L638"/>
      <c r="W638"/>
    </row>
    <row r="639" spans="4:23" x14ac:dyDescent="0.25">
      <c r="D639" s="67"/>
      <c r="E639" s="67"/>
      <c r="F639" s="67"/>
      <c r="G639"/>
      <c r="H639" s="27"/>
      <c r="I639" s="27"/>
      <c r="L639"/>
      <c r="W639"/>
    </row>
    <row r="640" spans="4:23" x14ac:dyDescent="0.25">
      <c r="D640" s="67"/>
      <c r="E640" s="67"/>
      <c r="F640" s="67"/>
      <c r="G640"/>
      <c r="H640" s="27"/>
      <c r="I640" s="27"/>
      <c r="L640"/>
      <c r="W640"/>
    </row>
    <row r="641" spans="4:23" x14ac:dyDescent="0.25">
      <c r="D641" s="67"/>
      <c r="E641" s="67"/>
      <c r="F641" s="67"/>
      <c r="G641"/>
      <c r="H641" s="27"/>
      <c r="I641" s="27"/>
      <c r="L641"/>
      <c r="W641"/>
    </row>
    <row r="642" spans="4:23" x14ac:dyDescent="0.25">
      <c r="D642" s="67"/>
      <c r="E642" s="67"/>
      <c r="F642" s="67"/>
      <c r="G642"/>
      <c r="H642" s="27"/>
      <c r="I642" s="27"/>
      <c r="L642"/>
      <c r="W642"/>
    </row>
    <row r="643" spans="4:23" x14ac:dyDescent="0.25">
      <c r="D643" s="67"/>
      <c r="E643" s="67"/>
      <c r="F643" s="67"/>
      <c r="G643"/>
      <c r="H643" s="27"/>
      <c r="I643" s="27"/>
      <c r="L643"/>
      <c r="W643"/>
    </row>
    <row r="644" spans="4:23" x14ac:dyDescent="0.25">
      <c r="D644" s="67"/>
      <c r="E644" s="67"/>
      <c r="F644" s="67"/>
      <c r="G644"/>
      <c r="H644" s="27"/>
      <c r="I644" s="27"/>
      <c r="L644"/>
      <c r="W644"/>
    </row>
    <row r="645" spans="4:23" x14ac:dyDescent="0.25">
      <c r="D645" s="67"/>
      <c r="E645" s="67"/>
      <c r="F645" s="67"/>
      <c r="G645"/>
      <c r="H645" s="27"/>
      <c r="I645" s="27"/>
      <c r="L645"/>
      <c r="W645"/>
    </row>
    <row r="646" spans="4:23" x14ac:dyDescent="0.25">
      <c r="D646" s="67"/>
      <c r="E646" s="67"/>
      <c r="F646" s="67"/>
      <c r="G646"/>
      <c r="H646" s="27"/>
      <c r="I646" s="27"/>
      <c r="L646"/>
      <c r="W646"/>
    </row>
    <row r="647" spans="4:23" x14ac:dyDescent="0.25">
      <c r="D647" s="67"/>
      <c r="E647" s="67"/>
      <c r="F647" s="67"/>
      <c r="G647"/>
      <c r="H647" s="27"/>
      <c r="I647" s="27"/>
      <c r="L647"/>
      <c r="W647"/>
    </row>
    <row r="648" spans="4:23" x14ac:dyDescent="0.25">
      <c r="D648" s="67"/>
      <c r="E648" s="67"/>
      <c r="F648" s="67"/>
      <c r="G648"/>
      <c r="H648" s="27"/>
      <c r="I648" s="27"/>
      <c r="L648"/>
      <c r="W648"/>
    </row>
    <row r="649" spans="4:23" x14ac:dyDescent="0.25">
      <c r="D649" s="67"/>
      <c r="E649" s="67"/>
      <c r="F649" s="67"/>
      <c r="G649"/>
      <c r="H649" s="27"/>
      <c r="I649" s="27"/>
      <c r="L649"/>
      <c r="W649"/>
    </row>
    <row r="650" spans="4:23" x14ac:dyDescent="0.25">
      <c r="D650" s="67"/>
      <c r="E650" s="67"/>
      <c r="F650" s="67"/>
      <c r="G650"/>
      <c r="H650" s="27"/>
      <c r="I650" s="27"/>
      <c r="L650"/>
      <c r="W650"/>
    </row>
    <row r="651" spans="4:23" x14ac:dyDescent="0.25">
      <c r="D651" s="67"/>
      <c r="E651" s="67"/>
      <c r="F651" s="67"/>
      <c r="G651"/>
      <c r="H651" s="27"/>
      <c r="I651" s="27"/>
      <c r="L651"/>
      <c r="W651"/>
    </row>
    <row r="652" spans="4:23" x14ac:dyDescent="0.25">
      <c r="D652" s="67"/>
      <c r="E652" s="67"/>
      <c r="F652" s="67"/>
      <c r="G652"/>
      <c r="H652" s="27"/>
      <c r="I652" s="27"/>
      <c r="L652"/>
      <c r="W652"/>
    </row>
    <row r="653" spans="4:23" x14ac:dyDescent="0.25">
      <c r="D653" s="67"/>
      <c r="E653" s="67"/>
      <c r="F653" s="67"/>
      <c r="G653"/>
      <c r="H653" s="27"/>
      <c r="I653" s="27"/>
      <c r="L653"/>
      <c r="W653"/>
    </row>
    <row r="654" spans="4:23" x14ac:dyDescent="0.25">
      <c r="D654" s="67"/>
      <c r="E654" s="67"/>
      <c r="F654" s="67"/>
      <c r="G654"/>
      <c r="H654" s="27"/>
      <c r="I654" s="27"/>
      <c r="L654"/>
      <c r="W654"/>
    </row>
    <row r="655" spans="4:23" x14ac:dyDescent="0.25">
      <c r="D655" s="67"/>
      <c r="E655" s="67"/>
      <c r="F655" s="67"/>
      <c r="G655"/>
      <c r="H655" s="27"/>
      <c r="I655" s="27"/>
      <c r="L655"/>
      <c r="W655"/>
    </row>
    <row r="656" spans="4:23" x14ac:dyDescent="0.25">
      <c r="D656" s="67"/>
      <c r="E656" s="67"/>
      <c r="F656" s="67"/>
      <c r="G656"/>
      <c r="H656" s="27"/>
      <c r="I656" s="27"/>
      <c r="L656"/>
      <c r="W656"/>
    </row>
    <row r="657" spans="4:23" x14ac:dyDescent="0.25">
      <c r="D657" s="67"/>
      <c r="E657" s="67"/>
      <c r="F657" s="67"/>
      <c r="G657"/>
      <c r="H657" s="27"/>
      <c r="I657" s="27"/>
      <c r="L657"/>
      <c r="W657"/>
    </row>
    <row r="658" spans="4:23" x14ac:dyDescent="0.25">
      <c r="D658" s="67"/>
      <c r="E658" s="67"/>
      <c r="F658" s="67"/>
      <c r="G658"/>
      <c r="H658" s="27"/>
      <c r="I658" s="27"/>
      <c r="L658"/>
      <c r="W658"/>
    </row>
    <row r="659" spans="4:23" x14ac:dyDescent="0.25">
      <c r="D659" s="67"/>
      <c r="E659" s="67"/>
      <c r="F659" s="67"/>
      <c r="G659"/>
      <c r="H659" s="27"/>
      <c r="I659" s="27"/>
      <c r="L659"/>
      <c r="W659"/>
    </row>
    <row r="660" spans="4:23" x14ac:dyDescent="0.25">
      <c r="D660" s="67"/>
      <c r="E660" s="67"/>
      <c r="F660" s="67"/>
      <c r="G660"/>
      <c r="H660" s="27"/>
      <c r="I660" s="27"/>
      <c r="L660"/>
      <c r="W660"/>
    </row>
    <row r="661" spans="4:23" x14ac:dyDescent="0.25">
      <c r="D661" s="67"/>
      <c r="E661" s="67"/>
      <c r="F661" s="67"/>
      <c r="G661"/>
      <c r="H661" s="27"/>
      <c r="I661" s="27"/>
      <c r="L661"/>
      <c r="W661"/>
    </row>
    <row r="662" spans="4:23" x14ac:dyDescent="0.25">
      <c r="D662" s="67"/>
      <c r="E662" s="67"/>
      <c r="F662" s="67"/>
      <c r="G662"/>
      <c r="H662" s="27"/>
      <c r="I662" s="27"/>
      <c r="L662"/>
      <c r="W662"/>
    </row>
    <row r="663" spans="4:23" x14ac:dyDescent="0.25">
      <c r="D663" s="67"/>
      <c r="E663" s="67"/>
      <c r="F663" s="67"/>
      <c r="G663"/>
      <c r="H663" s="27"/>
      <c r="I663" s="27"/>
      <c r="L663"/>
      <c r="W663"/>
    </row>
    <row r="664" spans="4:23" x14ac:dyDescent="0.25">
      <c r="D664" s="67"/>
      <c r="E664" s="67"/>
      <c r="F664" s="67"/>
      <c r="G664"/>
      <c r="H664" s="27"/>
      <c r="I664" s="27"/>
      <c r="L664"/>
      <c r="W664"/>
    </row>
    <row r="665" spans="4:23" x14ac:dyDescent="0.25">
      <c r="D665" s="67"/>
      <c r="E665" s="67"/>
      <c r="F665" s="67"/>
      <c r="G665"/>
      <c r="H665" s="27"/>
      <c r="I665" s="27"/>
      <c r="L665"/>
      <c r="W665"/>
    </row>
    <row r="666" spans="4:23" x14ac:dyDescent="0.25">
      <c r="D666" s="67"/>
      <c r="E666" s="67"/>
      <c r="F666" s="67"/>
      <c r="G666"/>
      <c r="H666" s="27"/>
      <c r="I666" s="27"/>
      <c r="L666"/>
      <c r="W666"/>
    </row>
    <row r="667" spans="4:23" x14ac:dyDescent="0.25">
      <c r="D667" s="67"/>
      <c r="E667" s="67"/>
      <c r="F667" s="67"/>
      <c r="G667"/>
      <c r="H667" s="27"/>
      <c r="I667" s="27"/>
      <c r="L667"/>
      <c r="W667"/>
    </row>
    <row r="668" spans="4:23" x14ac:dyDescent="0.25">
      <c r="D668" s="67"/>
      <c r="E668" s="67"/>
      <c r="F668" s="67"/>
      <c r="G668"/>
      <c r="H668" s="27"/>
      <c r="I668" s="27"/>
      <c r="L668"/>
      <c r="W668"/>
    </row>
    <row r="669" spans="4:23" x14ac:dyDescent="0.25">
      <c r="D669" s="67"/>
      <c r="E669" s="67"/>
      <c r="F669" s="67"/>
      <c r="G669"/>
      <c r="H669" s="27"/>
      <c r="I669" s="27"/>
      <c r="L669"/>
      <c r="W669"/>
    </row>
    <row r="670" spans="4:23" x14ac:dyDescent="0.25">
      <c r="D670" s="67"/>
      <c r="E670" s="67"/>
      <c r="F670" s="67"/>
      <c r="G670"/>
      <c r="H670" s="27"/>
      <c r="I670" s="27"/>
      <c r="L670"/>
      <c r="W670"/>
    </row>
    <row r="671" spans="4:23" x14ac:dyDescent="0.25">
      <c r="D671" s="67"/>
      <c r="E671" s="67"/>
      <c r="F671" s="67"/>
      <c r="G671"/>
      <c r="H671" s="27"/>
      <c r="I671" s="27"/>
      <c r="L671"/>
      <c r="W671"/>
    </row>
    <row r="672" spans="4:23" x14ac:dyDescent="0.25">
      <c r="D672" s="67"/>
      <c r="E672" s="67"/>
      <c r="F672" s="67"/>
      <c r="G672"/>
      <c r="H672" s="27"/>
      <c r="I672" s="27"/>
      <c r="L672"/>
      <c r="W672"/>
    </row>
    <row r="673" spans="4:23" x14ac:dyDescent="0.25">
      <c r="D673" s="67"/>
      <c r="E673" s="67"/>
      <c r="F673" s="67"/>
      <c r="G673"/>
      <c r="H673" s="27"/>
      <c r="I673" s="27"/>
      <c r="L673"/>
      <c r="W673"/>
    </row>
    <row r="674" spans="4:23" x14ac:dyDescent="0.25">
      <c r="D674" s="67"/>
      <c r="E674" s="67"/>
      <c r="F674" s="67"/>
      <c r="G674"/>
      <c r="H674" s="27"/>
      <c r="I674" s="27"/>
      <c r="L674"/>
      <c r="W674"/>
    </row>
    <row r="675" spans="4:23" x14ac:dyDescent="0.25">
      <c r="D675" s="67"/>
      <c r="E675" s="67"/>
      <c r="F675" s="67"/>
      <c r="G675"/>
      <c r="H675" s="27"/>
      <c r="I675" s="27"/>
      <c r="L675"/>
      <c r="W675"/>
    </row>
    <row r="676" spans="4:23" x14ac:dyDescent="0.25">
      <c r="D676" s="67"/>
      <c r="E676" s="67"/>
      <c r="F676" s="67"/>
      <c r="G676"/>
      <c r="H676" s="27"/>
      <c r="I676" s="27"/>
      <c r="L676"/>
      <c r="W676"/>
    </row>
    <row r="677" spans="4:23" x14ac:dyDescent="0.25">
      <c r="D677" s="67"/>
      <c r="E677" s="67"/>
      <c r="F677" s="67"/>
      <c r="G677"/>
      <c r="H677" s="27"/>
      <c r="I677" s="27"/>
      <c r="L677"/>
      <c r="W677"/>
    </row>
    <row r="678" spans="4:23" x14ac:dyDescent="0.25">
      <c r="D678" s="67"/>
      <c r="E678" s="67"/>
      <c r="F678" s="67"/>
      <c r="G678"/>
      <c r="H678" s="27"/>
      <c r="I678" s="27"/>
      <c r="L678"/>
      <c r="W678"/>
    </row>
    <row r="679" spans="4:23" x14ac:dyDescent="0.25">
      <c r="D679" s="67"/>
      <c r="E679" s="67"/>
      <c r="F679" s="67"/>
      <c r="G679"/>
      <c r="H679" s="27"/>
      <c r="I679" s="27"/>
      <c r="L679"/>
      <c r="W679"/>
    </row>
    <row r="680" spans="4:23" x14ac:dyDescent="0.25">
      <c r="D680" s="67"/>
      <c r="E680" s="67"/>
      <c r="F680" s="67"/>
      <c r="G680"/>
      <c r="H680" s="27"/>
      <c r="I680" s="27"/>
      <c r="L680"/>
      <c r="W680"/>
    </row>
    <row r="681" spans="4:23" x14ac:dyDescent="0.25">
      <c r="D681" s="67"/>
      <c r="E681" s="67"/>
      <c r="F681" s="67"/>
      <c r="G681"/>
      <c r="H681" s="27"/>
      <c r="I681" s="27"/>
      <c r="L681"/>
      <c r="W681"/>
    </row>
    <row r="682" spans="4:23" x14ac:dyDescent="0.25">
      <c r="D682" s="67"/>
      <c r="E682" s="67"/>
      <c r="F682" s="67"/>
      <c r="G682"/>
      <c r="H682" s="27"/>
      <c r="I682" s="27"/>
      <c r="L682"/>
      <c r="W682"/>
    </row>
    <row r="683" spans="4:23" x14ac:dyDescent="0.25">
      <c r="D683" s="67"/>
      <c r="E683" s="67"/>
      <c r="F683" s="67"/>
      <c r="G683"/>
      <c r="H683" s="27"/>
      <c r="I683" s="27"/>
      <c r="L683"/>
      <c r="W683"/>
    </row>
    <row r="684" spans="4:23" x14ac:dyDescent="0.25">
      <c r="D684" s="67"/>
      <c r="E684" s="67"/>
      <c r="F684" s="67"/>
      <c r="G684"/>
      <c r="H684" s="27"/>
      <c r="I684" s="27"/>
      <c r="L684"/>
      <c r="W684"/>
    </row>
    <row r="685" spans="4:23" x14ac:dyDescent="0.25">
      <c r="D685" s="67"/>
      <c r="E685" s="67"/>
      <c r="F685" s="67"/>
      <c r="G685"/>
      <c r="H685" s="27"/>
      <c r="I685" s="27"/>
      <c r="L685"/>
      <c r="W685"/>
    </row>
    <row r="686" spans="4:23" x14ac:dyDescent="0.25">
      <c r="D686" s="67"/>
      <c r="E686" s="67"/>
      <c r="F686" s="67"/>
      <c r="G686"/>
      <c r="H686" s="27"/>
      <c r="I686" s="27"/>
      <c r="L686"/>
      <c r="W686"/>
    </row>
    <row r="687" spans="4:23" x14ac:dyDescent="0.25">
      <c r="D687" s="67"/>
      <c r="E687" s="67"/>
      <c r="F687" s="67"/>
      <c r="G687"/>
      <c r="H687" s="27"/>
      <c r="I687" s="27"/>
      <c r="L687"/>
      <c r="W687"/>
    </row>
    <row r="688" spans="4:23" x14ac:dyDescent="0.25">
      <c r="D688" s="67"/>
      <c r="E688" s="67"/>
      <c r="F688" s="67"/>
      <c r="G688"/>
      <c r="H688" s="27"/>
      <c r="I688" s="27"/>
      <c r="L688"/>
      <c r="W688"/>
    </row>
    <row r="689" spans="4:23" x14ac:dyDescent="0.25">
      <c r="D689" s="67"/>
      <c r="E689" s="67"/>
      <c r="F689" s="67"/>
      <c r="G689"/>
      <c r="H689" s="27"/>
      <c r="I689" s="27"/>
      <c r="L689"/>
      <c r="W689"/>
    </row>
    <row r="690" spans="4:23" x14ac:dyDescent="0.25">
      <c r="D690" s="67"/>
      <c r="E690" s="67"/>
      <c r="F690" s="67"/>
      <c r="G690"/>
      <c r="H690" s="27"/>
      <c r="I690" s="27"/>
      <c r="L690"/>
      <c r="W690"/>
    </row>
    <row r="691" spans="4:23" x14ac:dyDescent="0.25">
      <c r="D691" s="67"/>
      <c r="E691" s="67"/>
      <c r="F691" s="67"/>
      <c r="G691"/>
      <c r="H691" s="27"/>
      <c r="I691" s="27"/>
      <c r="L691"/>
      <c r="W691"/>
    </row>
    <row r="692" spans="4:23" x14ac:dyDescent="0.25">
      <c r="D692" s="67"/>
      <c r="E692" s="67"/>
      <c r="F692" s="67"/>
      <c r="G692"/>
      <c r="H692" s="27"/>
      <c r="I692" s="27"/>
      <c r="L692"/>
      <c r="W692"/>
    </row>
    <row r="693" spans="4:23" x14ac:dyDescent="0.25">
      <c r="D693" s="67"/>
      <c r="E693" s="67"/>
      <c r="F693" s="67"/>
      <c r="G693"/>
      <c r="H693" s="27"/>
      <c r="I693" s="27"/>
      <c r="L693"/>
      <c r="W693"/>
    </row>
    <row r="694" spans="4:23" x14ac:dyDescent="0.25">
      <c r="D694" s="67"/>
      <c r="E694" s="67"/>
      <c r="F694" s="67"/>
      <c r="G694"/>
      <c r="H694" s="27"/>
      <c r="I694" s="27"/>
      <c r="L694"/>
      <c r="W694"/>
    </row>
    <row r="695" spans="4:23" x14ac:dyDescent="0.25">
      <c r="D695" s="67"/>
      <c r="E695" s="67"/>
      <c r="F695" s="67"/>
      <c r="G695"/>
      <c r="H695" s="27"/>
      <c r="I695" s="27"/>
      <c r="L695"/>
      <c r="W695"/>
    </row>
    <row r="696" spans="4:23" x14ac:dyDescent="0.25">
      <c r="D696" s="67"/>
      <c r="E696" s="67"/>
      <c r="F696" s="67"/>
      <c r="G696"/>
      <c r="H696" s="27"/>
      <c r="I696" s="27"/>
      <c r="L696"/>
      <c r="W696"/>
    </row>
    <row r="697" spans="4:23" x14ac:dyDescent="0.25">
      <c r="D697" s="67"/>
      <c r="E697" s="67"/>
      <c r="F697" s="67"/>
      <c r="G697"/>
      <c r="H697" s="27"/>
      <c r="I697" s="27"/>
      <c r="L697"/>
      <c r="W697"/>
    </row>
    <row r="698" spans="4:23" x14ac:dyDescent="0.25">
      <c r="D698" s="67"/>
      <c r="E698" s="67"/>
      <c r="F698" s="67"/>
      <c r="G698"/>
      <c r="H698" s="27"/>
      <c r="I698" s="27"/>
      <c r="L698"/>
      <c r="W698"/>
    </row>
    <row r="699" spans="4:23" x14ac:dyDescent="0.25">
      <c r="D699" s="67"/>
      <c r="E699" s="67"/>
      <c r="F699" s="67"/>
      <c r="G699"/>
      <c r="H699" s="27"/>
      <c r="I699" s="27"/>
      <c r="L699"/>
      <c r="W699"/>
    </row>
    <row r="700" spans="4:23" x14ac:dyDescent="0.25">
      <c r="D700" s="67"/>
      <c r="E700" s="67"/>
      <c r="F700" s="67"/>
      <c r="G700"/>
      <c r="H700" s="27"/>
      <c r="I700" s="27"/>
      <c r="L700"/>
      <c r="W700"/>
    </row>
    <row r="701" spans="4:23" x14ac:dyDescent="0.25">
      <c r="D701" s="67"/>
      <c r="E701" s="67"/>
      <c r="F701" s="67"/>
      <c r="G701"/>
      <c r="H701" s="27"/>
      <c r="I701" s="27"/>
      <c r="L701"/>
      <c r="W701"/>
    </row>
    <row r="702" spans="4:23" x14ac:dyDescent="0.25">
      <c r="D702" s="67"/>
      <c r="E702" s="67"/>
      <c r="F702" s="67"/>
      <c r="G702"/>
      <c r="H702" s="27"/>
      <c r="I702" s="27"/>
      <c r="L702"/>
      <c r="W702"/>
    </row>
    <row r="703" spans="4:23" x14ac:dyDescent="0.25">
      <c r="D703" s="67"/>
      <c r="E703" s="67"/>
      <c r="F703" s="67"/>
      <c r="G703"/>
      <c r="H703" s="27"/>
      <c r="I703" s="27"/>
      <c r="L703"/>
      <c r="W703"/>
    </row>
    <row r="704" spans="4:23" x14ac:dyDescent="0.25">
      <c r="D704" s="67"/>
      <c r="E704" s="67"/>
      <c r="F704" s="67"/>
      <c r="G704"/>
      <c r="H704" s="27"/>
      <c r="I704" s="27"/>
      <c r="L704"/>
      <c r="W704"/>
    </row>
    <row r="705" spans="4:23" x14ac:dyDescent="0.25">
      <c r="D705" s="67"/>
      <c r="E705" s="67"/>
      <c r="F705" s="67"/>
      <c r="G705"/>
      <c r="H705" s="27"/>
      <c r="I705" s="27"/>
      <c r="L705"/>
      <c r="W705"/>
    </row>
    <row r="706" spans="4:23" x14ac:dyDescent="0.25">
      <c r="D706" s="67"/>
      <c r="E706" s="67"/>
      <c r="F706" s="67"/>
      <c r="G706"/>
      <c r="H706" s="27"/>
      <c r="I706" s="27"/>
      <c r="L706"/>
      <c r="W706"/>
    </row>
    <row r="707" spans="4:23" x14ac:dyDescent="0.25">
      <c r="D707" s="67"/>
      <c r="E707" s="67"/>
      <c r="F707" s="67"/>
      <c r="G707"/>
      <c r="H707" s="27"/>
      <c r="I707" s="27"/>
      <c r="L707"/>
      <c r="W707"/>
    </row>
    <row r="708" spans="4:23" x14ac:dyDescent="0.25">
      <c r="D708" s="67"/>
      <c r="E708" s="67"/>
      <c r="F708" s="67"/>
      <c r="G708"/>
      <c r="H708" s="27"/>
      <c r="I708" s="27"/>
      <c r="L708"/>
      <c r="W708"/>
    </row>
    <row r="709" spans="4:23" x14ac:dyDescent="0.25">
      <c r="D709" s="67"/>
      <c r="E709" s="67"/>
      <c r="F709" s="67"/>
      <c r="G709"/>
      <c r="H709" s="27"/>
      <c r="I709" s="27"/>
      <c r="L709"/>
      <c r="W709"/>
    </row>
    <row r="710" spans="4:23" x14ac:dyDescent="0.25">
      <c r="D710" s="67"/>
      <c r="E710" s="67"/>
      <c r="F710" s="67"/>
      <c r="G710"/>
      <c r="H710" s="27"/>
      <c r="I710" s="27"/>
      <c r="L710"/>
      <c r="W710"/>
    </row>
    <row r="711" spans="4:23" x14ac:dyDescent="0.25">
      <c r="D711" s="67"/>
      <c r="E711" s="67"/>
      <c r="F711" s="67"/>
      <c r="G711"/>
      <c r="H711" s="27"/>
      <c r="I711" s="27"/>
      <c r="L711"/>
      <c r="W711"/>
    </row>
    <row r="712" spans="4:23" x14ac:dyDescent="0.25">
      <c r="D712" s="67"/>
      <c r="E712" s="67"/>
      <c r="F712" s="67"/>
      <c r="G712"/>
      <c r="H712" s="27"/>
      <c r="I712" s="27"/>
      <c r="L712"/>
      <c r="W712"/>
    </row>
    <row r="713" spans="4:23" x14ac:dyDescent="0.25">
      <c r="D713" s="67"/>
      <c r="E713" s="67"/>
      <c r="F713" s="67"/>
      <c r="G713"/>
      <c r="H713" s="27"/>
      <c r="I713" s="27"/>
      <c r="L713"/>
      <c r="W713"/>
    </row>
    <row r="714" spans="4:23" x14ac:dyDescent="0.25">
      <c r="D714" s="67"/>
      <c r="E714" s="67"/>
      <c r="F714" s="67"/>
      <c r="G714"/>
      <c r="H714" s="27"/>
      <c r="I714" s="27"/>
      <c r="L714"/>
      <c r="W714"/>
    </row>
    <row r="715" spans="4:23" x14ac:dyDescent="0.25">
      <c r="D715" s="67"/>
      <c r="E715" s="67"/>
      <c r="F715" s="67"/>
      <c r="G715"/>
      <c r="H715" s="27"/>
      <c r="I715" s="27"/>
      <c r="L715"/>
      <c r="W715"/>
    </row>
    <row r="716" spans="4:23" x14ac:dyDescent="0.25">
      <c r="D716" s="67"/>
      <c r="E716" s="67"/>
      <c r="F716" s="67"/>
      <c r="G716"/>
      <c r="H716" s="27"/>
      <c r="I716" s="27"/>
      <c r="L716"/>
      <c r="W716"/>
    </row>
    <row r="717" spans="4:23" x14ac:dyDescent="0.25">
      <c r="D717" s="67"/>
      <c r="E717" s="67"/>
      <c r="F717" s="67"/>
      <c r="G717"/>
      <c r="H717" s="27"/>
      <c r="I717" s="27"/>
      <c r="L717"/>
      <c r="W717"/>
    </row>
    <row r="718" spans="4:23" x14ac:dyDescent="0.25">
      <c r="D718" s="67"/>
      <c r="E718" s="67"/>
      <c r="F718" s="67"/>
      <c r="G718"/>
      <c r="H718" s="27"/>
      <c r="I718" s="27"/>
      <c r="L718"/>
      <c r="W718"/>
    </row>
    <row r="719" spans="4:23" x14ac:dyDescent="0.25">
      <c r="D719" s="67"/>
      <c r="E719" s="67"/>
      <c r="F719" s="67"/>
      <c r="G719"/>
      <c r="H719" s="27"/>
      <c r="I719" s="27"/>
      <c r="L719"/>
      <c r="W719"/>
    </row>
    <row r="720" spans="4:23" x14ac:dyDescent="0.25">
      <c r="D720" s="67"/>
      <c r="E720" s="67"/>
      <c r="F720" s="67"/>
      <c r="G720"/>
      <c r="H720" s="27"/>
      <c r="I720" s="27"/>
      <c r="L720"/>
      <c r="W720"/>
    </row>
    <row r="721" spans="4:23" x14ac:dyDescent="0.25">
      <c r="D721" s="67"/>
      <c r="E721" s="67"/>
      <c r="F721" s="67"/>
      <c r="G721"/>
      <c r="H721" s="27"/>
      <c r="I721" s="27"/>
      <c r="L721"/>
      <c r="W721"/>
    </row>
    <row r="722" spans="4:23" x14ac:dyDescent="0.25">
      <c r="D722" s="67"/>
      <c r="E722" s="67"/>
      <c r="F722" s="67"/>
      <c r="G722"/>
      <c r="H722" s="27"/>
      <c r="I722" s="27"/>
      <c r="L722"/>
      <c r="W722"/>
    </row>
    <row r="723" spans="4:23" x14ac:dyDescent="0.25">
      <c r="D723" s="67"/>
      <c r="E723" s="67"/>
      <c r="F723" s="67"/>
      <c r="G723"/>
      <c r="H723" s="27"/>
      <c r="I723" s="27"/>
      <c r="L723"/>
      <c r="W723"/>
    </row>
    <row r="724" spans="4:23" x14ac:dyDescent="0.25">
      <c r="D724" s="67"/>
      <c r="E724" s="67"/>
      <c r="F724" s="67"/>
      <c r="G724"/>
      <c r="H724" s="27"/>
      <c r="I724" s="27"/>
      <c r="L724"/>
      <c r="W724"/>
    </row>
    <row r="725" spans="4:23" x14ac:dyDescent="0.25">
      <c r="D725" s="67"/>
      <c r="E725" s="67"/>
      <c r="F725" s="67"/>
      <c r="G725"/>
      <c r="H725" s="27"/>
      <c r="I725" s="27"/>
      <c r="L725"/>
      <c r="W725"/>
    </row>
    <row r="726" spans="4:23" x14ac:dyDescent="0.25">
      <c r="D726" s="67"/>
      <c r="E726" s="67"/>
      <c r="F726" s="67"/>
      <c r="G726"/>
      <c r="H726" s="27"/>
      <c r="I726" s="27"/>
      <c r="L726"/>
      <c r="W726"/>
    </row>
    <row r="727" spans="4:23" x14ac:dyDescent="0.25">
      <c r="D727" s="67"/>
      <c r="E727" s="67"/>
      <c r="F727" s="67"/>
      <c r="G727"/>
      <c r="H727" s="27"/>
      <c r="I727" s="27"/>
      <c r="L727"/>
      <c r="W727"/>
    </row>
    <row r="728" spans="4:23" x14ac:dyDescent="0.25">
      <c r="D728" s="67"/>
      <c r="E728" s="67"/>
      <c r="F728" s="67"/>
      <c r="G728"/>
      <c r="H728" s="27"/>
      <c r="I728" s="27"/>
      <c r="L728"/>
      <c r="W728"/>
    </row>
    <row r="729" spans="4:23" x14ac:dyDescent="0.25">
      <c r="D729" s="67"/>
      <c r="E729" s="67"/>
      <c r="F729" s="67"/>
      <c r="G729"/>
      <c r="H729" s="27"/>
      <c r="I729" s="27"/>
      <c r="L729"/>
      <c r="W729"/>
    </row>
    <row r="730" spans="4:23" x14ac:dyDescent="0.25">
      <c r="D730" s="67"/>
      <c r="E730" s="67"/>
      <c r="F730" s="67"/>
      <c r="G730"/>
      <c r="H730" s="27"/>
      <c r="I730" s="27"/>
      <c r="L730"/>
      <c r="W730"/>
    </row>
    <row r="731" spans="4:23" x14ac:dyDescent="0.25">
      <c r="D731" s="67"/>
      <c r="E731" s="67"/>
      <c r="F731" s="67"/>
      <c r="G731"/>
      <c r="H731" s="27"/>
      <c r="I731" s="27"/>
      <c r="L731"/>
      <c r="W731"/>
    </row>
    <row r="732" spans="4:23" x14ac:dyDescent="0.25">
      <c r="D732" s="67"/>
      <c r="E732" s="67"/>
      <c r="F732" s="67"/>
      <c r="G732"/>
      <c r="H732" s="27"/>
      <c r="I732" s="27"/>
      <c r="L732"/>
      <c r="W732"/>
    </row>
    <row r="733" spans="4:23" x14ac:dyDescent="0.25">
      <c r="D733" s="67"/>
      <c r="E733" s="67"/>
      <c r="F733" s="67"/>
      <c r="G733"/>
      <c r="H733" s="27"/>
      <c r="I733" s="27"/>
      <c r="L733"/>
      <c r="W733"/>
    </row>
    <row r="734" spans="4:23" x14ac:dyDescent="0.25">
      <c r="D734" s="67"/>
      <c r="E734" s="67"/>
      <c r="F734" s="67"/>
      <c r="G734"/>
      <c r="H734" s="27"/>
      <c r="I734" s="27"/>
      <c r="L734"/>
      <c r="W734"/>
    </row>
    <row r="735" spans="4:23" x14ac:dyDescent="0.25">
      <c r="D735" s="67"/>
      <c r="E735" s="67"/>
      <c r="F735" s="67"/>
      <c r="G735"/>
      <c r="H735" s="27"/>
      <c r="I735" s="27"/>
      <c r="L735"/>
      <c r="W735"/>
    </row>
    <row r="736" spans="4:23" x14ac:dyDescent="0.25">
      <c r="D736" s="67"/>
      <c r="E736" s="67"/>
      <c r="F736" s="67"/>
      <c r="G736"/>
      <c r="H736" s="27"/>
      <c r="I736" s="27"/>
      <c r="L736"/>
      <c r="W736"/>
    </row>
    <row r="737" spans="4:23" x14ac:dyDescent="0.25">
      <c r="D737" s="67"/>
      <c r="E737" s="67"/>
      <c r="F737" s="67"/>
      <c r="G737"/>
      <c r="H737" s="27"/>
      <c r="I737" s="27"/>
      <c r="L737"/>
      <c r="W737"/>
    </row>
    <row r="738" spans="4:23" x14ac:dyDescent="0.25">
      <c r="D738" s="67"/>
      <c r="E738" s="67"/>
      <c r="F738" s="67"/>
      <c r="G738"/>
      <c r="H738" s="27"/>
      <c r="I738" s="27"/>
      <c r="L738"/>
      <c r="W738"/>
    </row>
    <row r="739" spans="4:23" x14ac:dyDescent="0.25">
      <c r="D739" s="67"/>
      <c r="E739" s="67"/>
      <c r="F739" s="67"/>
      <c r="G739"/>
      <c r="H739" s="27"/>
      <c r="I739" s="27"/>
      <c r="L739"/>
      <c r="W739"/>
    </row>
    <row r="740" spans="4:23" x14ac:dyDescent="0.25">
      <c r="D740" s="67"/>
      <c r="E740" s="67"/>
      <c r="F740" s="67"/>
      <c r="G740"/>
      <c r="H740" s="27"/>
      <c r="I740" s="27"/>
      <c r="L740"/>
      <c r="W740"/>
    </row>
    <row r="741" spans="4:23" x14ac:dyDescent="0.25">
      <c r="D741" s="67"/>
      <c r="E741" s="67"/>
      <c r="F741" s="67"/>
      <c r="G741"/>
      <c r="H741" s="27"/>
      <c r="I741" s="27"/>
      <c r="L741"/>
      <c r="W741"/>
    </row>
    <row r="742" spans="4:23" x14ac:dyDescent="0.25">
      <c r="D742" s="67"/>
      <c r="E742" s="67"/>
      <c r="F742" s="67"/>
      <c r="G742"/>
      <c r="H742" s="27"/>
      <c r="I742" s="27"/>
      <c r="L742"/>
      <c r="W742"/>
    </row>
    <row r="743" spans="4:23" x14ac:dyDescent="0.25">
      <c r="D743" s="67"/>
      <c r="E743" s="67"/>
      <c r="F743" s="67"/>
      <c r="G743"/>
      <c r="H743" s="27"/>
      <c r="I743" s="27"/>
      <c r="L743"/>
      <c r="W743"/>
    </row>
    <row r="744" spans="4:23" x14ac:dyDescent="0.25">
      <c r="D744" s="67"/>
      <c r="E744" s="67"/>
      <c r="F744" s="67"/>
      <c r="G744"/>
      <c r="H744" s="27"/>
      <c r="I744" s="27"/>
      <c r="L744"/>
      <c r="W744"/>
    </row>
    <row r="745" spans="4:23" x14ac:dyDescent="0.25">
      <c r="D745" s="67"/>
      <c r="E745" s="67"/>
      <c r="F745" s="67"/>
      <c r="G745"/>
      <c r="H745" s="27"/>
      <c r="I745" s="27"/>
      <c r="L745"/>
      <c r="W745"/>
    </row>
    <row r="746" spans="4:23" x14ac:dyDescent="0.25">
      <c r="D746" s="67"/>
      <c r="E746" s="67"/>
      <c r="F746" s="67"/>
      <c r="G746"/>
      <c r="H746" s="27"/>
      <c r="I746" s="27"/>
      <c r="L746"/>
      <c r="W746"/>
    </row>
    <row r="747" spans="4:23" x14ac:dyDescent="0.25">
      <c r="D747" s="67"/>
      <c r="E747" s="67"/>
      <c r="F747" s="67"/>
      <c r="G747"/>
      <c r="H747" s="27"/>
      <c r="I747" s="27"/>
      <c r="L747"/>
      <c r="W747"/>
    </row>
    <row r="748" spans="4:23" x14ac:dyDescent="0.25">
      <c r="D748" s="67"/>
      <c r="E748" s="67"/>
      <c r="F748" s="67"/>
      <c r="G748"/>
      <c r="H748" s="27"/>
      <c r="I748" s="27"/>
      <c r="L748"/>
      <c r="W748"/>
    </row>
    <row r="749" spans="4:23" x14ac:dyDescent="0.25">
      <c r="D749" s="67"/>
      <c r="E749" s="67"/>
      <c r="F749" s="67"/>
      <c r="G749"/>
      <c r="H749" s="27"/>
      <c r="I749" s="27"/>
      <c r="L749"/>
      <c r="W749"/>
    </row>
    <row r="750" spans="4:23" x14ac:dyDescent="0.25">
      <c r="D750" s="67"/>
      <c r="E750" s="67"/>
      <c r="F750" s="67"/>
      <c r="G750"/>
      <c r="H750" s="27"/>
      <c r="I750" s="27"/>
      <c r="L750"/>
      <c r="W750"/>
    </row>
    <row r="751" spans="4:23" x14ac:dyDescent="0.25">
      <c r="D751" s="67"/>
      <c r="E751" s="67"/>
      <c r="F751" s="67"/>
      <c r="G751"/>
      <c r="H751" s="27"/>
      <c r="I751" s="27"/>
      <c r="L751"/>
      <c r="W751"/>
    </row>
    <row r="752" spans="4:23" x14ac:dyDescent="0.25">
      <c r="D752" s="67"/>
      <c r="E752" s="67"/>
      <c r="F752" s="67"/>
      <c r="G752"/>
      <c r="H752" s="27"/>
      <c r="I752" s="27"/>
      <c r="L752"/>
      <c r="W752"/>
    </row>
    <row r="753" spans="4:23" x14ac:dyDescent="0.25">
      <c r="D753" s="67"/>
      <c r="E753" s="67"/>
      <c r="F753" s="67"/>
      <c r="G753"/>
      <c r="H753" s="27"/>
      <c r="I753" s="27"/>
      <c r="L753"/>
      <c r="W753"/>
    </row>
    <row r="754" spans="4:23" x14ac:dyDescent="0.25">
      <c r="D754" s="67"/>
      <c r="E754" s="67"/>
      <c r="F754" s="67"/>
      <c r="G754"/>
      <c r="H754" s="27"/>
      <c r="I754" s="27"/>
      <c r="L754"/>
      <c r="W754"/>
    </row>
    <row r="755" spans="4:23" x14ac:dyDescent="0.25">
      <c r="D755" s="67"/>
      <c r="E755" s="67"/>
      <c r="F755" s="67"/>
      <c r="G755"/>
      <c r="H755" s="27"/>
      <c r="I755" s="27"/>
      <c r="L755"/>
      <c r="W755"/>
    </row>
    <row r="756" spans="4:23" x14ac:dyDescent="0.25">
      <c r="D756" s="67"/>
      <c r="E756" s="67"/>
      <c r="F756" s="67"/>
      <c r="G756"/>
      <c r="H756" s="27"/>
      <c r="I756" s="27"/>
      <c r="L756"/>
      <c r="W756"/>
    </row>
    <row r="757" spans="4:23" x14ac:dyDescent="0.25">
      <c r="D757" s="67"/>
      <c r="E757" s="67"/>
      <c r="F757" s="67"/>
      <c r="G757"/>
      <c r="H757" s="27"/>
      <c r="I757" s="27"/>
      <c r="L757"/>
      <c r="W757"/>
    </row>
    <row r="758" spans="4:23" x14ac:dyDescent="0.25">
      <c r="D758" s="67"/>
      <c r="E758" s="67"/>
      <c r="F758" s="67"/>
      <c r="G758"/>
      <c r="H758" s="27"/>
      <c r="I758" s="27"/>
      <c r="L758"/>
      <c r="W758"/>
    </row>
    <row r="759" spans="4:23" x14ac:dyDescent="0.25">
      <c r="D759" s="67"/>
      <c r="E759" s="67"/>
      <c r="F759" s="67"/>
      <c r="G759"/>
      <c r="H759" s="27"/>
      <c r="I759" s="27"/>
      <c r="L759"/>
      <c r="W759"/>
    </row>
    <row r="760" spans="4:23" x14ac:dyDescent="0.25">
      <c r="D760" s="67"/>
      <c r="E760" s="67"/>
      <c r="F760" s="67"/>
      <c r="G760"/>
      <c r="H760" s="27"/>
      <c r="I760" s="27"/>
      <c r="L760"/>
      <c r="W760"/>
    </row>
    <row r="761" spans="4:23" x14ac:dyDescent="0.25">
      <c r="D761" s="67"/>
      <c r="E761" s="67"/>
      <c r="F761" s="67"/>
      <c r="G761"/>
      <c r="H761" s="27"/>
      <c r="I761" s="27"/>
      <c r="L761"/>
      <c r="W761"/>
    </row>
    <row r="762" spans="4:23" x14ac:dyDescent="0.25">
      <c r="D762" s="67"/>
      <c r="E762" s="67"/>
      <c r="F762" s="67"/>
      <c r="G762"/>
      <c r="H762" s="27"/>
      <c r="I762" s="27"/>
      <c r="L762"/>
      <c r="W762"/>
    </row>
    <row r="763" spans="4:23" x14ac:dyDescent="0.25">
      <c r="D763" s="67"/>
      <c r="E763" s="67"/>
      <c r="F763" s="67"/>
      <c r="G763"/>
      <c r="H763" s="27"/>
      <c r="I763" s="27"/>
      <c r="L763"/>
      <c r="W763"/>
    </row>
    <row r="764" spans="4:23" x14ac:dyDescent="0.25">
      <c r="D764" s="67"/>
      <c r="E764" s="67"/>
      <c r="F764" s="67"/>
      <c r="G764"/>
      <c r="H764" s="27"/>
      <c r="I764" s="27"/>
      <c r="L764"/>
      <c r="W764"/>
    </row>
    <row r="765" spans="4:23" x14ac:dyDescent="0.25">
      <c r="D765" s="67"/>
      <c r="E765" s="67"/>
      <c r="F765" s="67"/>
      <c r="G765"/>
      <c r="H765" s="27"/>
      <c r="I765" s="27"/>
      <c r="L765"/>
      <c r="W765"/>
    </row>
    <row r="766" spans="4:23" x14ac:dyDescent="0.25">
      <c r="D766" s="67"/>
      <c r="E766" s="67"/>
      <c r="F766" s="67"/>
      <c r="G766"/>
      <c r="H766" s="27"/>
      <c r="I766" s="27"/>
      <c r="L766"/>
      <c r="W766"/>
    </row>
    <row r="767" spans="4:23" x14ac:dyDescent="0.25">
      <c r="D767" s="67"/>
      <c r="E767" s="67"/>
      <c r="F767" s="67"/>
      <c r="G767"/>
      <c r="H767" s="27"/>
      <c r="I767" s="27"/>
      <c r="L767"/>
      <c r="W767"/>
    </row>
    <row r="768" spans="4:23" x14ac:dyDescent="0.25">
      <c r="D768" s="67"/>
      <c r="E768" s="67"/>
      <c r="F768" s="67"/>
      <c r="G768"/>
      <c r="H768" s="27"/>
      <c r="I768" s="27"/>
      <c r="L768"/>
      <c r="W768"/>
    </row>
    <row r="769" spans="4:23" x14ac:dyDescent="0.25">
      <c r="D769" s="67"/>
      <c r="E769" s="67"/>
      <c r="F769" s="67"/>
      <c r="G769"/>
      <c r="H769" s="27"/>
      <c r="I769" s="27"/>
      <c r="L769"/>
      <c r="W769"/>
    </row>
    <row r="770" spans="4:23" x14ac:dyDescent="0.25">
      <c r="D770" s="67"/>
      <c r="E770" s="67"/>
      <c r="F770" s="67"/>
      <c r="G770"/>
      <c r="H770" s="27"/>
      <c r="I770" s="27"/>
      <c r="L770"/>
      <c r="W770"/>
    </row>
    <row r="771" spans="4:23" x14ac:dyDescent="0.25">
      <c r="D771" s="67"/>
      <c r="E771" s="67"/>
      <c r="F771" s="67"/>
      <c r="G771"/>
      <c r="H771" s="27"/>
      <c r="I771" s="27"/>
      <c r="L771"/>
      <c r="W771"/>
    </row>
    <row r="772" spans="4:23" x14ac:dyDescent="0.25">
      <c r="D772" s="67"/>
      <c r="E772" s="67"/>
      <c r="F772" s="67"/>
      <c r="G772"/>
      <c r="H772" s="27"/>
      <c r="I772" s="27"/>
      <c r="L772"/>
      <c r="W772"/>
    </row>
    <row r="773" spans="4:23" x14ac:dyDescent="0.25">
      <c r="D773" s="67"/>
      <c r="E773" s="67"/>
      <c r="F773" s="67"/>
      <c r="G773"/>
      <c r="H773" s="27"/>
      <c r="I773" s="27"/>
      <c r="L773"/>
      <c r="W773"/>
    </row>
    <row r="774" spans="4:23" x14ac:dyDescent="0.25">
      <c r="D774" s="67"/>
      <c r="E774" s="67"/>
      <c r="F774" s="67"/>
      <c r="G774"/>
      <c r="H774" s="27"/>
      <c r="I774" s="27"/>
      <c r="L774"/>
      <c r="W774"/>
    </row>
    <row r="775" spans="4:23" x14ac:dyDescent="0.25">
      <c r="D775" s="67"/>
      <c r="E775" s="67"/>
      <c r="F775" s="67"/>
      <c r="G775"/>
      <c r="H775" s="27"/>
      <c r="I775" s="27"/>
      <c r="L775"/>
      <c r="W775"/>
    </row>
    <row r="776" spans="4:23" x14ac:dyDescent="0.25">
      <c r="D776" s="67"/>
      <c r="E776" s="67"/>
      <c r="F776" s="67"/>
      <c r="G776"/>
      <c r="H776" s="27"/>
      <c r="I776" s="27"/>
      <c r="L776"/>
      <c r="W776"/>
    </row>
    <row r="777" spans="4:23" x14ac:dyDescent="0.25">
      <c r="D777" s="67"/>
      <c r="E777" s="67"/>
      <c r="F777" s="67"/>
      <c r="G777"/>
      <c r="H777" s="27"/>
      <c r="I777" s="27"/>
      <c r="L777"/>
      <c r="W777"/>
    </row>
    <row r="778" spans="4:23" x14ac:dyDescent="0.25">
      <c r="D778" s="67"/>
      <c r="E778" s="67"/>
      <c r="F778" s="67"/>
      <c r="G778"/>
      <c r="H778" s="27"/>
      <c r="I778" s="27"/>
      <c r="L778"/>
      <c r="W778"/>
    </row>
    <row r="779" spans="4:23" x14ac:dyDescent="0.25">
      <c r="D779" s="67"/>
      <c r="E779" s="67"/>
      <c r="F779" s="67"/>
      <c r="G779"/>
      <c r="H779" s="27"/>
      <c r="I779" s="27"/>
      <c r="L779"/>
      <c r="W779"/>
    </row>
    <row r="780" spans="4:23" x14ac:dyDescent="0.25">
      <c r="D780" s="67"/>
      <c r="E780" s="67"/>
      <c r="F780" s="67"/>
      <c r="G780"/>
      <c r="H780" s="27"/>
      <c r="I780" s="27"/>
      <c r="L780"/>
      <c r="W780"/>
    </row>
    <row r="781" spans="4:23" x14ac:dyDescent="0.25">
      <c r="D781" s="67"/>
      <c r="E781" s="67"/>
      <c r="F781" s="67"/>
      <c r="G781"/>
      <c r="H781" s="27"/>
      <c r="I781" s="27"/>
      <c r="L781"/>
      <c r="W781"/>
    </row>
    <row r="782" spans="4:23" x14ac:dyDescent="0.25">
      <c r="D782" s="67"/>
      <c r="E782" s="67"/>
      <c r="F782" s="67"/>
      <c r="G782"/>
      <c r="H782" s="27"/>
      <c r="I782" s="27"/>
      <c r="L782"/>
      <c r="W782"/>
    </row>
    <row r="783" spans="4:23" x14ac:dyDescent="0.25">
      <c r="D783" s="67"/>
      <c r="E783" s="67"/>
      <c r="F783" s="67"/>
      <c r="G783"/>
      <c r="H783" s="27"/>
      <c r="I783" s="27"/>
      <c r="L783"/>
      <c r="W783"/>
    </row>
    <row r="784" spans="4:23" x14ac:dyDescent="0.25">
      <c r="D784" s="67"/>
      <c r="E784" s="67"/>
      <c r="F784" s="67"/>
      <c r="G784"/>
      <c r="H784" s="27"/>
      <c r="I784" s="27"/>
      <c r="L784"/>
      <c r="W784"/>
    </row>
    <row r="785" spans="4:23" x14ac:dyDescent="0.25">
      <c r="D785" s="67"/>
      <c r="E785" s="67"/>
      <c r="F785" s="67"/>
      <c r="G785"/>
      <c r="H785" s="27"/>
      <c r="I785" s="27"/>
      <c r="L785"/>
      <c r="W785"/>
    </row>
    <row r="786" spans="4:23" x14ac:dyDescent="0.25">
      <c r="D786" s="67"/>
      <c r="E786" s="67"/>
      <c r="F786" s="67"/>
      <c r="G786"/>
      <c r="H786" s="27"/>
      <c r="I786" s="27"/>
      <c r="L786"/>
      <c r="W786"/>
    </row>
    <row r="787" spans="4:23" x14ac:dyDescent="0.25">
      <c r="D787" s="67"/>
      <c r="E787" s="67"/>
      <c r="F787" s="67"/>
      <c r="G787"/>
      <c r="H787" s="27"/>
      <c r="I787" s="27"/>
      <c r="L787"/>
      <c r="W787"/>
    </row>
    <row r="788" spans="4:23" x14ac:dyDescent="0.25">
      <c r="D788" s="67"/>
      <c r="E788" s="67"/>
      <c r="F788" s="67"/>
      <c r="G788"/>
      <c r="H788" s="27"/>
      <c r="I788" s="27"/>
      <c r="L788"/>
      <c r="W788"/>
    </row>
    <row r="789" spans="4:23" x14ac:dyDescent="0.25">
      <c r="D789" s="67"/>
      <c r="E789" s="67"/>
      <c r="F789" s="67"/>
      <c r="G789"/>
      <c r="H789" s="27"/>
      <c r="I789" s="27"/>
      <c r="L789"/>
      <c r="W789"/>
    </row>
    <row r="790" spans="4:23" x14ac:dyDescent="0.25">
      <c r="D790" s="67"/>
      <c r="E790" s="67"/>
      <c r="F790" s="67"/>
      <c r="G790"/>
      <c r="H790" s="27"/>
      <c r="I790" s="27"/>
      <c r="L790"/>
      <c r="W790"/>
    </row>
    <row r="791" spans="4:23" x14ac:dyDescent="0.25">
      <c r="D791" s="67"/>
      <c r="E791" s="67"/>
      <c r="F791" s="67"/>
      <c r="G791"/>
      <c r="H791" s="27"/>
      <c r="I791" s="27"/>
      <c r="L791"/>
      <c r="W791"/>
    </row>
    <row r="792" spans="4:23" x14ac:dyDescent="0.25">
      <c r="D792" s="67"/>
      <c r="E792" s="67"/>
      <c r="F792" s="67"/>
      <c r="G792"/>
      <c r="H792" s="27"/>
      <c r="I792" s="27"/>
      <c r="L792"/>
      <c r="W792"/>
    </row>
    <row r="793" spans="4:23" x14ac:dyDescent="0.25">
      <c r="D793" s="67"/>
      <c r="E793" s="67"/>
      <c r="F793" s="67"/>
      <c r="G793"/>
      <c r="H793" s="27"/>
      <c r="I793" s="27"/>
      <c r="L793"/>
      <c r="W793"/>
    </row>
    <row r="794" spans="4:23" x14ac:dyDescent="0.25">
      <c r="D794" s="67"/>
      <c r="E794" s="67"/>
      <c r="F794" s="67"/>
      <c r="G794"/>
      <c r="H794" s="27"/>
      <c r="I794" s="27"/>
      <c r="L794"/>
      <c r="W794"/>
    </row>
    <row r="795" spans="4:23" x14ac:dyDescent="0.25">
      <c r="D795" s="67"/>
      <c r="E795" s="67"/>
      <c r="F795" s="67"/>
      <c r="G795"/>
      <c r="H795" s="27"/>
      <c r="I795" s="27"/>
      <c r="L795"/>
      <c r="W795"/>
    </row>
    <row r="796" spans="4:23" x14ac:dyDescent="0.25">
      <c r="D796" s="67"/>
      <c r="E796" s="67"/>
      <c r="F796" s="67"/>
      <c r="G796"/>
      <c r="H796" s="27"/>
      <c r="I796" s="27"/>
      <c r="L796"/>
      <c r="W796"/>
    </row>
    <row r="797" spans="4:23" x14ac:dyDescent="0.25">
      <c r="D797" s="67"/>
      <c r="E797" s="67"/>
      <c r="F797" s="67"/>
      <c r="G797"/>
      <c r="H797" s="27"/>
      <c r="I797" s="27"/>
      <c r="L797"/>
      <c r="W797"/>
    </row>
    <row r="798" spans="4:23" x14ac:dyDescent="0.25">
      <c r="D798" s="67"/>
      <c r="E798" s="67"/>
      <c r="F798" s="67"/>
      <c r="G798"/>
      <c r="H798" s="27"/>
      <c r="I798" s="27"/>
      <c r="L798"/>
      <c r="W798"/>
    </row>
    <row r="799" spans="4:23" x14ac:dyDescent="0.25">
      <c r="D799" s="67"/>
      <c r="E799" s="67"/>
      <c r="F799" s="67"/>
      <c r="G799"/>
      <c r="H799" s="27"/>
      <c r="I799" s="27"/>
      <c r="L799"/>
      <c r="W799"/>
    </row>
    <row r="800" spans="4:23" x14ac:dyDescent="0.25">
      <c r="D800" s="67"/>
      <c r="E800" s="67"/>
      <c r="F800" s="67"/>
      <c r="G800"/>
      <c r="H800" s="27"/>
      <c r="I800" s="27"/>
      <c r="L800"/>
      <c r="W800"/>
    </row>
    <row r="801" spans="4:23" x14ac:dyDescent="0.25">
      <c r="D801" s="67"/>
      <c r="E801" s="67"/>
      <c r="F801" s="67"/>
      <c r="G801"/>
      <c r="H801" s="27"/>
      <c r="I801" s="27"/>
      <c r="L801"/>
      <c r="W801"/>
    </row>
    <row r="802" spans="4:23" x14ac:dyDescent="0.25">
      <c r="D802" s="67"/>
      <c r="E802" s="67"/>
      <c r="F802" s="67"/>
      <c r="G802"/>
      <c r="H802" s="27"/>
      <c r="I802" s="27"/>
      <c r="L802"/>
      <c r="W802"/>
    </row>
    <row r="803" spans="4:23" x14ac:dyDescent="0.25">
      <c r="D803" s="67"/>
      <c r="E803" s="67"/>
      <c r="F803" s="67"/>
      <c r="G803"/>
      <c r="H803" s="27"/>
      <c r="I803" s="27"/>
      <c r="L803"/>
      <c r="W803"/>
    </row>
    <row r="804" spans="4:23" x14ac:dyDescent="0.25">
      <c r="D804" s="67"/>
      <c r="E804" s="67"/>
      <c r="F804" s="67"/>
      <c r="G804"/>
      <c r="H804" s="27"/>
      <c r="I804" s="27"/>
      <c r="L804"/>
      <c r="W804"/>
    </row>
    <row r="805" spans="4:23" x14ac:dyDescent="0.25">
      <c r="D805" s="67"/>
      <c r="E805" s="67"/>
      <c r="F805" s="67"/>
      <c r="G805"/>
      <c r="H805" s="27"/>
      <c r="I805" s="27"/>
      <c r="L805"/>
      <c r="W805"/>
    </row>
    <row r="806" spans="4:23" x14ac:dyDescent="0.25">
      <c r="D806" s="67"/>
      <c r="E806" s="67"/>
      <c r="F806" s="67"/>
      <c r="G806"/>
      <c r="H806" s="27"/>
      <c r="I806" s="27"/>
      <c r="L806"/>
      <c r="W806"/>
    </row>
    <row r="807" spans="4:23" x14ac:dyDescent="0.25">
      <c r="D807" s="67"/>
      <c r="E807" s="67"/>
      <c r="F807" s="67"/>
      <c r="G807"/>
      <c r="H807" s="27"/>
      <c r="I807" s="27"/>
      <c r="L807"/>
      <c r="W807"/>
    </row>
    <row r="808" spans="4:23" x14ac:dyDescent="0.25">
      <c r="D808" s="67"/>
      <c r="E808" s="67"/>
      <c r="F808" s="67"/>
      <c r="G808"/>
      <c r="H808" s="27"/>
      <c r="I808" s="27"/>
      <c r="L808"/>
      <c r="W808"/>
    </row>
    <row r="809" spans="4:23" x14ac:dyDescent="0.25">
      <c r="D809" s="67"/>
      <c r="E809" s="67"/>
      <c r="F809" s="67"/>
      <c r="G809"/>
      <c r="H809" s="27"/>
      <c r="I809" s="27"/>
      <c r="L809"/>
      <c r="W809"/>
    </row>
    <row r="810" spans="4:23" x14ac:dyDescent="0.25">
      <c r="D810" s="67"/>
      <c r="E810" s="67"/>
      <c r="F810" s="67"/>
      <c r="G810"/>
      <c r="H810" s="27"/>
      <c r="I810" s="27"/>
      <c r="L810"/>
      <c r="W810"/>
    </row>
    <row r="811" spans="4:23" x14ac:dyDescent="0.25">
      <c r="D811" s="67"/>
      <c r="E811" s="67"/>
      <c r="F811" s="67"/>
      <c r="G811"/>
      <c r="H811" s="27"/>
      <c r="I811" s="27"/>
      <c r="L811"/>
      <c r="W811"/>
    </row>
    <row r="812" spans="4:23" x14ac:dyDescent="0.25">
      <c r="D812" s="67"/>
      <c r="E812" s="67"/>
      <c r="F812" s="67"/>
      <c r="G812"/>
      <c r="H812" s="27"/>
      <c r="I812" s="27"/>
      <c r="L812"/>
      <c r="W812"/>
    </row>
    <row r="813" spans="4:23" x14ac:dyDescent="0.25">
      <c r="D813" s="67"/>
      <c r="E813" s="67"/>
      <c r="F813" s="67"/>
      <c r="G813"/>
      <c r="H813" s="27"/>
      <c r="I813" s="27"/>
      <c r="L813"/>
      <c r="W813"/>
    </row>
    <row r="814" spans="4:23" x14ac:dyDescent="0.25">
      <c r="D814" s="67"/>
      <c r="E814" s="67"/>
      <c r="F814" s="67"/>
      <c r="G814"/>
      <c r="H814" s="27"/>
      <c r="I814" s="27"/>
      <c r="L814"/>
      <c r="W814"/>
    </row>
    <row r="815" spans="4:23" x14ac:dyDescent="0.25">
      <c r="D815" s="67"/>
      <c r="E815" s="67"/>
      <c r="F815" s="67"/>
      <c r="G815"/>
      <c r="H815" s="27"/>
      <c r="I815" s="27"/>
      <c r="L815"/>
      <c r="W815"/>
    </row>
    <row r="816" spans="4:23" x14ac:dyDescent="0.25">
      <c r="D816" s="67"/>
      <c r="E816" s="67"/>
      <c r="F816" s="67"/>
      <c r="G816"/>
      <c r="H816" s="27"/>
      <c r="I816" s="27"/>
      <c r="L816"/>
      <c r="W816"/>
    </row>
    <row r="817" spans="4:23" x14ac:dyDescent="0.25">
      <c r="D817" s="67"/>
      <c r="E817" s="67"/>
      <c r="F817" s="67"/>
      <c r="G817"/>
      <c r="H817" s="27"/>
      <c r="I817" s="27"/>
      <c r="L817"/>
      <c r="W817"/>
    </row>
    <row r="818" spans="4:23" x14ac:dyDescent="0.25">
      <c r="D818" s="67"/>
      <c r="E818" s="67"/>
      <c r="F818" s="67"/>
      <c r="G818"/>
      <c r="H818" s="27"/>
      <c r="I818" s="27"/>
      <c r="L818"/>
      <c r="W818"/>
    </row>
    <row r="819" spans="4:23" x14ac:dyDescent="0.25">
      <c r="D819" s="67"/>
      <c r="E819" s="67"/>
      <c r="F819" s="67"/>
      <c r="G819"/>
      <c r="H819" s="27"/>
      <c r="I819" s="27"/>
      <c r="L819"/>
      <c r="W819"/>
    </row>
    <row r="820" spans="4:23" x14ac:dyDescent="0.25">
      <c r="D820" s="67"/>
      <c r="E820" s="67"/>
      <c r="F820" s="67"/>
      <c r="G820"/>
      <c r="H820" s="27"/>
      <c r="I820" s="27"/>
      <c r="L820"/>
      <c r="W820"/>
    </row>
    <row r="821" spans="4:23" x14ac:dyDescent="0.25">
      <c r="D821" s="67"/>
      <c r="E821" s="67"/>
      <c r="F821" s="67"/>
      <c r="G821"/>
      <c r="H821" s="27"/>
      <c r="I821" s="27"/>
      <c r="L821"/>
      <c r="W821"/>
    </row>
    <row r="822" spans="4:23" x14ac:dyDescent="0.25">
      <c r="D822" s="67"/>
      <c r="E822" s="67"/>
      <c r="F822" s="67"/>
      <c r="G822"/>
      <c r="H822" s="27"/>
      <c r="I822" s="27"/>
      <c r="L822"/>
      <c r="W822"/>
    </row>
    <row r="823" spans="4:23" x14ac:dyDescent="0.25">
      <c r="D823" s="67"/>
      <c r="E823" s="67"/>
      <c r="F823" s="67"/>
      <c r="G823"/>
      <c r="H823" s="27"/>
      <c r="I823" s="27"/>
      <c r="L823"/>
      <c r="W823"/>
    </row>
    <row r="824" spans="4:23" x14ac:dyDescent="0.25">
      <c r="D824" s="67"/>
      <c r="E824" s="67"/>
      <c r="F824" s="67"/>
      <c r="G824"/>
      <c r="H824" s="27"/>
      <c r="I824" s="27"/>
      <c r="L824"/>
      <c r="W824"/>
    </row>
    <row r="825" spans="4:23" x14ac:dyDescent="0.25">
      <c r="D825" s="67"/>
      <c r="E825" s="67"/>
      <c r="F825" s="67"/>
      <c r="G825"/>
      <c r="H825" s="27"/>
      <c r="I825" s="27"/>
      <c r="L825"/>
      <c r="W825"/>
    </row>
    <row r="826" spans="4:23" x14ac:dyDescent="0.25">
      <c r="D826" s="67"/>
      <c r="E826" s="67"/>
      <c r="F826" s="67"/>
      <c r="G826"/>
      <c r="H826" s="27"/>
      <c r="I826" s="27"/>
      <c r="L826"/>
      <c r="W826"/>
    </row>
    <row r="827" spans="4:23" x14ac:dyDescent="0.25">
      <c r="D827" s="67"/>
      <c r="E827" s="67"/>
      <c r="F827" s="67"/>
      <c r="G827"/>
      <c r="H827" s="27"/>
      <c r="I827" s="27"/>
      <c r="L827"/>
      <c r="W827"/>
    </row>
    <row r="828" spans="4:23" x14ac:dyDescent="0.25">
      <c r="D828" s="67"/>
      <c r="E828" s="67"/>
      <c r="F828" s="67"/>
      <c r="G828"/>
      <c r="H828" s="27"/>
      <c r="I828" s="27"/>
      <c r="L828"/>
      <c r="W828"/>
    </row>
    <row r="829" spans="4:23" x14ac:dyDescent="0.25">
      <c r="D829" s="67"/>
      <c r="E829" s="67"/>
      <c r="F829" s="67"/>
      <c r="G829"/>
      <c r="H829" s="27"/>
      <c r="I829" s="27"/>
      <c r="L829"/>
      <c r="W829"/>
    </row>
    <row r="830" spans="4:23" x14ac:dyDescent="0.25">
      <c r="D830" s="67"/>
      <c r="E830" s="67"/>
      <c r="F830" s="67"/>
      <c r="G830"/>
      <c r="H830" s="27"/>
      <c r="I830" s="27"/>
      <c r="L830"/>
      <c r="W830"/>
    </row>
    <row r="831" spans="4:23" x14ac:dyDescent="0.25">
      <c r="D831" s="67"/>
      <c r="E831" s="67"/>
      <c r="F831" s="67"/>
      <c r="G831"/>
      <c r="H831" s="27"/>
      <c r="I831" s="27"/>
      <c r="L831"/>
      <c r="W831"/>
    </row>
    <row r="832" spans="4:23" x14ac:dyDescent="0.25">
      <c r="D832" s="67"/>
      <c r="E832" s="67"/>
      <c r="F832" s="67"/>
      <c r="G832"/>
      <c r="H832" s="27"/>
      <c r="I832" s="27"/>
      <c r="L832"/>
      <c r="W832"/>
    </row>
    <row r="833" spans="4:23" x14ac:dyDescent="0.25">
      <c r="D833" s="67"/>
      <c r="E833" s="67"/>
      <c r="F833" s="67"/>
      <c r="G833"/>
      <c r="H833" s="27"/>
      <c r="I833" s="27"/>
      <c r="L833"/>
      <c r="W833"/>
    </row>
    <row r="834" spans="4:23" x14ac:dyDescent="0.25">
      <c r="D834" s="67"/>
      <c r="E834" s="67"/>
      <c r="F834" s="67"/>
      <c r="G834"/>
      <c r="H834" s="27"/>
      <c r="I834" s="27"/>
      <c r="L834"/>
      <c r="W834"/>
    </row>
    <row r="835" spans="4:23" x14ac:dyDescent="0.25">
      <c r="D835" s="67"/>
      <c r="E835" s="67"/>
      <c r="F835" s="67"/>
      <c r="G835"/>
      <c r="H835" s="27"/>
      <c r="I835" s="27"/>
      <c r="L835"/>
      <c r="W835"/>
    </row>
    <row r="836" spans="4:23" x14ac:dyDescent="0.25">
      <c r="D836" s="67"/>
      <c r="E836" s="67"/>
      <c r="F836" s="67"/>
      <c r="G836"/>
      <c r="H836" s="27"/>
      <c r="I836" s="27"/>
      <c r="L836"/>
      <c r="W836"/>
    </row>
    <row r="837" spans="4:23" x14ac:dyDescent="0.25">
      <c r="D837" s="67"/>
      <c r="E837" s="67"/>
      <c r="F837" s="67"/>
      <c r="G837"/>
      <c r="H837" s="27"/>
      <c r="I837" s="27"/>
      <c r="L837"/>
      <c r="W837"/>
    </row>
    <row r="838" spans="4:23" x14ac:dyDescent="0.25">
      <c r="D838" s="67"/>
      <c r="E838" s="67"/>
      <c r="F838" s="67"/>
      <c r="G838"/>
      <c r="H838" s="27"/>
      <c r="I838" s="27"/>
      <c r="L838"/>
      <c r="W838"/>
    </row>
    <row r="839" spans="4:23" x14ac:dyDescent="0.25">
      <c r="D839" s="67"/>
      <c r="E839" s="67"/>
      <c r="F839" s="67"/>
      <c r="G839"/>
      <c r="H839" s="27"/>
      <c r="I839" s="27"/>
      <c r="L839"/>
      <c r="W839"/>
    </row>
    <row r="840" spans="4:23" x14ac:dyDescent="0.25">
      <c r="D840" s="67"/>
      <c r="E840" s="67"/>
      <c r="F840" s="67"/>
      <c r="G840"/>
      <c r="H840" s="27"/>
      <c r="I840" s="27"/>
      <c r="L840"/>
      <c r="W840"/>
    </row>
    <row r="841" spans="4:23" x14ac:dyDescent="0.25">
      <c r="D841" s="67"/>
      <c r="E841" s="67"/>
      <c r="F841" s="67"/>
      <c r="G841"/>
      <c r="H841" s="27"/>
      <c r="I841" s="27"/>
      <c r="L841"/>
      <c r="W841"/>
    </row>
    <row r="842" spans="4:23" x14ac:dyDescent="0.25">
      <c r="D842" s="67"/>
      <c r="E842" s="67"/>
      <c r="F842" s="67"/>
      <c r="G842"/>
      <c r="H842" s="27"/>
      <c r="I842" s="27"/>
      <c r="L842"/>
      <c r="W842"/>
    </row>
    <row r="843" spans="4:23" x14ac:dyDescent="0.25">
      <c r="D843" s="67"/>
      <c r="E843" s="67"/>
      <c r="F843" s="67"/>
      <c r="G843"/>
      <c r="H843" s="27"/>
      <c r="I843" s="27"/>
      <c r="L843"/>
      <c r="W843"/>
    </row>
    <row r="844" spans="4:23" x14ac:dyDescent="0.25">
      <c r="D844" s="67"/>
      <c r="E844" s="67"/>
      <c r="F844" s="67"/>
      <c r="G844"/>
      <c r="H844" s="27"/>
      <c r="I844" s="27"/>
      <c r="L844"/>
      <c r="W844"/>
    </row>
    <row r="845" spans="4:23" x14ac:dyDescent="0.25">
      <c r="D845" s="67"/>
      <c r="E845" s="67"/>
      <c r="F845" s="67"/>
      <c r="G845"/>
      <c r="H845" s="27"/>
      <c r="I845" s="27"/>
      <c r="L845"/>
      <c r="W845"/>
    </row>
    <row r="846" spans="4:23" x14ac:dyDescent="0.25">
      <c r="D846" s="67"/>
      <c r="E846" s="67"/>
      <c r="F846" s="67"/>
      <c r="G846"/>
      <c r="H846" s="27"/>
      <c r="I846" s="27"/>
      <c r="L846"/>
      <c r="W846"/>
    </row>
    <row r="847" spans="4:23" x14ac:dyDescent="0.25">
      <c r="D847" s="67"/>
      <c r="E847" s="67"/>
      <c r="F847" s="67"/>
      <c r="G847"/>
      <c r="H847" s="27"/>
      <c r="I847" s="27"/>
      <c r="L847"/>
      <c r="W847"/>
    </row>
    <row r="848" spans="4:23" x14ac:dyDescent="0.25">
      <c r="D848" s="67"/>
      <c r="E848" s="67"/>
      <c r="F848" s="67"/>
      <c r="G848"/>
      <c r="H848" s="27"/>
      <c r="I848" s="27"/>
      <c r="L848"/>
      <c r="W848"/>
    </row>
    <row r="849" spans="4:23" x14ac:dyDescent="0.25">
      <c r="D849" s="67"/>
      <c r="E849" s="67"/>
      <c r="F849" s="67"/>
      <c r="G849"/>
      <c r="H849" s="27"/>
      <c r="I849" s="27"/>
      <c r="L849"/>
      <c r="W849"/>
    </row>
    <row r="850" spans="4:23" x14ac:dyDescent="0.25">
      <c r="D850" s="67"/>
      <c r="E850" s="67"/>
      <c r="F850" s="67"/>
      <c r="G850"/>
      <c r="H850" s="27"/>
      <c r="I850" s="27"/>
      <c r="L850"/>
      <c r="W850"/>
    </row>
    <row r="851" spans="4:23" x14ac:dyDescent="0.25">
      <c r="D851" s="67"/>
      <c r="E851" s="67"/>
      <c r="F851" s="67"/>
      <c r="G851"/>
      <c r="H851" s="27"/>
      <c r="I851" s="27"/>
      <c r="L851"/>
      <c r="W851"/>
    </row>
    <row r="852" spans="4:23" x14ac:dyDescent="0.25">
      <c r="D852" s="67"/>
      <c r="E852" s="67"/>
      <c r="F852" s="67"/>
      <c r="G852"/>
      <c r="H852" s="27"/>
      <c r="I852" s="27"/>
      <c r="L852"/>
      <c r="W852"/>
    </row>
    <row r="853" spans="4:23" x14ac:dyDescent="0.25">
      <c r="D853" s="67"/>
      <c r="E853" s="67"/>
      <c r="F853" s="67"/>
      <c r="G853"/>
      <c r="H853" s="27"/>
      <c r="I853" s="27"/>
      <c r="L853"/>
      <c r="W853"/>
    </row>
    <row r="854" spans="4:23" x14ac:dyDescent="0.25">
      <c r="D854" s="67"/>
      <c r="E854" s="67"/>
      <c r="F854" s="67"/>
      <c r="G854"/>
      <c r="H854" s="27"/>
      <c r="I854" s="27"/>
      <c r="L854"/>
      <c r="W854"/>
    </row>
    <row r="855" spans="4:23" x14ac:dyDescent="0.25">
      <c r="D855" s="67"/>
      <c r="E855" s="67"/>
      <c r="F855" s="67"/>
      <c r="G855"/>
      <c r="H855" s="27"/>
      <c r="I855" s="27"/>
      <c r="L855"/>
      <c r="W855"/>
    </row>
    <row r="856" spans="4:23" x14ac:dyDescent="0.25">
      <c r="D856" s="67"/>
      <c r="E856" s="67"/>
      <c r="F856" s="67"/>
      <c r="G856"/>
      <c r="H856" s="27"/>
      <c r="I856" s="27"/>
      <c r="L856"/>
      <c r="W856"/>
    </row>
    <row r="857" spans="4:23" x14ac:dyDescent="0.25">
      <c r="D857" s="67"/>
      <c r="E857" s="67"/>
      <c r="F857" s="67"/>
      <c r="G857"/>
      <c r="H857" s="27"/>
      <c r="I857" s="27"/>
      <c r="L857"/>
      <c r="W857"/>
    </row>
    <row r="858" spans="4:23" x14ac:dyDescent="0.25">
      <c r="D858" s="67"/>
      <c r="E858" s="67"/>
      <c r="F858" s="67"/>
      <c r="G858"/>
      <c r="H858" s="27"/>
      <c r="I858" s="27"/>
      <c r="L858"/>
      <c r="W858"/>
    </row>
    <row r="859" spans="4:23" x14ac:dyDescent="0.25">
      <c r="D859" s="67"/>
      <c r="E859" s="67"/>
      <c r="F859" s="67"/>
      <c r="G859"/>
      <c r="H859" s="27"/>
      <c r="I859" s="27"/>
      <c r="L859"/>
      <c r="W859"/>
    </row>
    <row r="860" spans="4:23" x14ac:dyDescent="0.25">
      <c r="D860" s="67"/>
      <c r="E860" s="67"/>
      <c r="F860" s="67"/>
      <c r="G860"/>
      <c r="H860" s="27"/>
      <c r="I860" s="27"/>
      <c r="L860"/>
      <c r="W860"/>
    </row>
    <row r="861" spans="4:23" x14ac:dyDescent="0.25">
      <c r="D861" s="67"/>
      <c r="E861" s="67"/>
      <c r="F861" s="67"/>
      <c r="G861"/>
      <c r="H861" s="27"/>
      <c r="I861" s="27"/>
      <c r="L861"/>
      <c r="W861"/>
    </row>
    <row r="862" spans="4:23" x14ac:dyDescent="0.25">
      <c r="D862" s="67"/>
      <c r="E862" s="67"/>
      <c r="F862" s="67"/>
      <c r="G862"/>
      <c r="H862" s="27"/>
      <c r="I862" s="27"/>
      <c r="L862"/>
      <c r="W862"/>
    </row>
    <row r="863" spans="4:23" x14ac:dyDescent="0.25">
      <c r="D863" s="67"/>
      <c r="E863" s="67"/>
      <c r="F863" s="67"/>
      <c r="G863"/>
      <c r="H863" s="27"/>
      <c r="I863" s="27"/>
      <c r="L863"/>
      <c r="W863"/>
    </row>
    <row r="864" spans="4:23" x14ac:dyDescent="0.25">
      <c r="D864" s="67"/>
      <c r="E864" s="67"/>
      <c r="F864" s="67"/>
      <c r="G864"/>
      <c r="H864" s="27"/>
      <c r="I864" s="27"/>
      <c r="L864"/>
      <c r="W864"/>
    </row>
    <row r="865" spans="4:23" x14ac:dyDescent="0.25">
      <c r="D865" s="67"/>
      <c r="E865" s="67"/>
      <c r="F865" s="67"/>
      <c r="G865"/>
      <c r="H865" s="27"/>
      <c r="I865" s="27"/>
      <c r="L865"/>
      <c r="W865"/>
    </row>
    <row r="866" spans="4:23" x14ac:dyDescent="0.25">
      <c r="D866" s="67"/>
      <c r="E866" s="67"/>
      <c r="F866" s="67"/>
      <c r="G866"/>
      <c r="H866" s="27"/>
      <c r="I866" s="27"/>
      <c r="L866"/>
      <c r="W866"/>
    </row>
    <row r="867" spans="4:23" x14ac:dyDescent="0.25">
      <c r="D867" s="67"/>
      <c r="E867" s="67"/>
      <c r="F867" s="67"/>
      <c r="G867"/>
      <c r="H867" s="27"/>
      <c r="I867" s="27"/>
      <c r="L867"/>
      <c r="W867"/>
    </row>
    <row r="868" spans="4:23" x14ac:dyDescent="0.25">
      <c r="D868" s="67"/>
      <c r="E868" s="67"/>
      <c r="F868" s="67"/>
      <c r="G868"/>
      <c r="H868" s="27"/>
      <c r="I868" s="27"/>
      <c r="L868"/>
      <c r="W868"/>
    </row>
    <row r="869" spans="4:23" x14ac:dyDescent="0.25">
      <c r="D869" s="67"/>
      <c r="E869" s="67"/>
      <c r="F869" s="67"/>
      <c r="G869"/>
      <c r="H869" s="27"/>
      <c r="I869" s="27"/>
      <c r="L869"/>
      <c r="W869"/>
    </row>
    <row r="870" spans="4:23" x14ac:dyDescent="0.25">
      <c r="D870" s="67"/>
      <c r="E870" s="67"/>
      <c r="F870" s="67"/>
      <c r="G870"/>
      <c r="H870" s="27"/>
      <c r="I870" s="27"/>
      <c r="L870"/>
      <c r="W870"/>
    </row>
    <row r="871" spans="4:23" x14ac:dyDescent="0.25">
      <c r="D871" s="67"/>
      <c r="E871" s="67"/>
      <c r="F871" s="67"/>
      <c r="G871"/>
      <c r="H871" s="27"/>
      <c r="I871" s="27"/>
      <c r="L871"/>
      <c r="W871"/>
    </row>
    <row r="872" spans="4:23" x14ac:dyDescent="0.25">
      <c r="D872" s="67"/>
      <c r="E872" s="67"/>
      <c r="F872" s="67"/>
      <c r="G872"/>
      <c r="H872" s="27"/>
      <c r="I872" s="27"/>
      <c r="L872"/>
      <c r="W872"/>
    </row>
    <row r="873" spans="4:23" x14ac:dyDescent="0.25">
      <c r="D873" s="67"/>
      <c r="E873" s="67"/>
      <c r="F873" s="67"/>
      <c r="G873"/>
      <c r="H873" s="27"/>
      <c r="I873" s="27"/>
      <c r="L873"/>
      <c r="W873"/>
    </row>
    <row r="874" spans="4:23" x14ac:dyDescent="0.25">
      <c r="D874" s="67"/>
      <c r="E874" s="67"/>
      <c r="F874" s="67"/>
      <c r="G874"/>
      <c r="H874" s="27"/>
      <c r="I874" s="27"/>
      <c r="L874"/>
      <c r="W874"/>
    </row>
    <row r="875" spans="4:23" x14ac:dyDescent="0.25">
      <c r="D875" s="67"/>
      <c r="E875" s="67"/>
      <c r="F875" s="67"/>
      <c r="G875"/>
      <c r="H875" s="27"/>
      <c r="I875" s="27"/>
      <c r="L875"/>
      <c r="W875"/>
    </row>
    <row r="876" spans="4:23" x14ac:dyDescent="0.25">
      <c r="D876" s="67"/>
      <c r="E876" s="67"/>
      <c r="F876" s="67"/>
      <c r="G876"/>
      <c r="H876" s="27"/>
      <c r="I876" s="27"/>
      <c r="L876"/>
      <c r="W876"/>
    </row>
    <row r="877" spans="4:23" x14ac:dyDescent="0.25">
      <c r="D877" s="67"/>
      <c r="E877" s="67"/>
      <c r="F877" s="67"/>
      <c r="G877"/>
      <c r="H877" s="27"/>
      <c r="I877" s="27"/>
      <c r="L877"/>
      <c r="W877"/>
    </row>
    <row r="878" spans="4:23" x14ac:dyDescent="0.25">
      <c r="D878" s="67"/>
      <c r="E878" s="67"/>
      <c r="F878" s="67"/>
      <c r="G878"/>
      <c r="H878" s="27"/>
      <c r="I878" s="27"/>
      <c r="L878"/>
      <c r="W878"/>
    </row>
    <row r="879" spans="4:23" x14ac:dyDescent="0.25">
      <c r="D879" s="67"/>
      <c r="E879" s="67"/>
      <c r="F879" s="67"/>
      <c r="G879"/>
      <c r="H879" s="27"/>
      <c r="I879" s="27"/>
      <c r="L879"/>
      <c r="W879"/>
    </row>
    <row r="880" spans="4:23" x14ac:dyDescent="0.25">
      <c r="D880" s="67"/>
      <c r="E880" s="67"/>
      <c r="F880" s="67"/>
      <c r="G880"/>
      <c r="H880" s="27"/>
      <c r="I880" s="27"/>
      <c r="L880"/>
      <c r="W880"/>
    </row>
    <row r="881" spans="4:23" x14ac:dyDescent="0.25">
      <c r="D881" s="67"/>
      <c r="E881" s="67"/>
      <c r="F881" s="67"/>
      <c r="G881"/>
      <c r="H881" s="27"/>
      <c r="I881" s="27"/>
      <c r="L881"/>
      <c r="W881"/>
    </row>
    <row r="882" spans="4:23" x14ac:dyDescent="0.25">
      <c r="D882" s="67"/>
      <c r="E882" s="67"/>
      <c r="F882" s="67"/>
      <c r="G882"/>
      <c r="H882" s="27"/>
      <c r="I882" s="27"/>
      <c r="L882"/>
      <c r="W882"/>
    </row>
    <row r="883" spans="4:23" x14ac:dyDescent="0.25">
      <c r="D883" s="67"/>
      <c r="E883" s="67"/>
      <c r="F883" s="67"/>
      <c r="G883"/>
      <c r="H883" s="27"/>
      <c r="I883" s="27"/>
      <c r="L883"/>
      <c r="W883"/>
    </row>
    <row r="884" spans="4:23" x14ac:dyDescent="0.25">
      <c r="D884" s="67"/>
      <c r="E884" s="67"/>
      <c r="F884" s="67"/>
      <c r="G884"/>
      <c r="H884" s="27"/>
      <c r="I884" s="27"/>
      <c r="L884"/>
      <c r="W884"/>
    </row>
    <row r="885" spans="4:23" x14ac:dyDescent="0.25">
      <c r="D885" s="67"/>
      <c r="E885" s="67"/>
      <c r="F885" s="67"/>
      <c r="G885"/>
      <c r="H885" s="27"/>
      <c r="I885" s="27"/>
      <c r="L885"/>
      <c r="W885"/>
    </row>
    <row r="886" spans="4:23" x14ac:dyDescent="0.25">
      <c r="D886" s="67"/>
      <c r="E886" s="67"/>
      <c r="F886" s="67"/>
      <c r="G886"/>
      <c r="H886" s="27"/>
      <c r="I886" s="27"/>
      <c r="L886"/>
      <c r="W886"/>
    </row>
    <row r="887" spans="4:23" x14ac:dyDescent="0.25">
      <c r="D887" s="67"/>
      <c r="E887" s="67"/>
      <c r="F887" s="67"/>
      <c r="G887"/>
      <c r="H887" s="27"/>
      <c r="I887" s="27"/>
      <c r="L887"/>
      <c r="W887"/>
    </row>
    <row r="888" spans="4:23" x14ac:dyDescent="0.25">
      <c r="D888" s="67"/>
      <c r="E888" s="67"/>
      <c r="F888" s="67"/>
      <c r="G888"/>
      <c r="H888" s="27"/>
      <c r="I888" s="27"/>
      <c r="L888"/>
      <c r="W888"/>
    </row>
    <row r="889" spans="4:23" x14ac:dyDescent="0.25">
      <c r="D889" s="67"/>
      <c r="E889" s="67"/>
      <c r="F889" s="67"/>
      <c r="G889"/>
      <c r="H889" s="27"/>
      <c r="I889" s="27"/>
      <c r="L889"/>
      <c r="W889"/>
    </row>
    <row r="890" spans="4:23" x14ac:dyDescent="0.25">
      <c r="D890" s="67"/>
      <c r="E890" s="67"/>
      <c r="F890" s="67"/>
      <c r="G890"/>
      <c r="H890" s="27"/>
      <c r="I890" s="27"/>
      <c r="L890"/>
      <c r="W890"/>
    </row>
    <row r="891" spans="4:23" x14ac:dyDescent="0.25">
      <c r="D891" s="67"/>
      <c r="E891" s="67"/>
      <c r="F891" s="67"/>
      <c r="G891"/>
      <c r="H891" s="27"/>
      <c r="I891" s="27"/>
      <c r="L891"/>
      <c r="W891"/>
    </row>
    <row r="892" spans="4:23" x14ac:dyDescent="0.25">
      <c r="D892" s="67"/>
      <c r="E892" s="67"/>
      <c r="F892" s="67"/>
      <c r="G892"/>
      <c r="H892" s="27"/>
      <c r="I892" s="27"/>
      <c r="L892"/>
      <c r="W892"/>
    </row>
    <row r="893" spans="4:23" x14ac:dyDescent="0.25">
      <c r="D893" s="67"/>
      <c r="E893" s="67"/>
      <c r="F893" s="67"/>
      <c r="G893"/>
      <c r="H893" s="27"/>
      <c r="I893" s="27"/>
      <c r="L893"/>
      <c r="W893"/>
    </row>
    <row r="894" spans="4:23" x14ac:dyDescent="0.25">
      <c r="D894" s="67"/>
      <c r="E894" s="67"/>
      <c r="F894" s="67"/>
      <c r="G894"/>
      <c r="H894" s="27"/>
      <c r="I894" s="27"/>
      <c r="L894"/>
      <c r="W894"/>
    </row>
    <row r="895" spans="4:23" x14ac:dyDescent="0.25">
      <c r="D895" s="67"/>
      <c r="E895" s="67"/>
      <c r="F895" s="67"/>
      <c r="G895"/>
      <c r="H895" s="27"/>
      <c r="I895" s="27"/>
      <c r="L895"/>
      <c r="W895"/>
    </row>
    <row r="896" spans="4:23" x14ac:dyDescent="0.25">
      <c r="D896" s="67"/>
      <c r="E896" s="67"/>
      <c r="F896" s="67"/>
      <c r="G896"/>
      <c r="H896" s="27"/>
      <c r="I896" s="27"/>
      <c r="L896"/>
      <c r="W896"/>
    </row>
    <row r="897" spans="4:23" x14ac:dyDescent="0.25">
      <c r="D897" s="67"/>
      <c r="E897" s="67"/>
      <c r="F897" s="67"/>
      <c r="G897"/>
      <c r="H897" s="27"/>
      <c r="I897" s="27"/>
      <c r="L897"/>
      <c r="W897"/>
    </row>
    <row r="898" spans="4:23" x14ac:dyDescent="0.25">
      <c r="D898" s="67"/>
      <c r="E898" s="67"/>
      <c r="F898" s="67"/>
      <c r="G898"/>
      <c r="H898" s="27"/>
      <c r="I898" s="27"/>
      <c r="L898"/>
      <c r="W898"/>
    </row>
    <row r="899" spans="4:23" x14ac:dyDescent="0.25">
      <c r="D899" s="67"/>
      <c r="E899" s="67"/>
      <c r="F899" s="67"/>
      <c r="G899"/>
      <c r="H899" s="27"/>
      <c r="I899" s="27"/>
      <c r="L899"/>
      <c r="W899"/>
    </row>
    <row r="900" spans="4:23" x14ac:dyDescent="0.25">
      <c r="D900" s="67"/>
      <c r="E900" s="67"/>
      <c r="F900" s="67"/>
      <c r="G900"/>
      <c r="H900" s="27"/>
      <c r="I900" s="27"/>
      <c r="L900"/>
      <c r="W900"/>
    </row>
    <row r="901" spans="4:23" x14ac:dyDescent="0.25">
      <c r="D901" s="67"/>
      <c r="E901" s="67"/>
      <c r="F901" s="67"/>
      <c r="G901"/>
      <c r="H901" s="27"/>
      <c r="I901" s="27"/>
      <c r="L901"/>
      <c r="W901"/>
    </row>
    <row r="902" spans="4:23" x14ac:dyDescent="0.25">
      <c r="D902" s="67"/>
      <c r="E902" s="67"/>
      <c r="F902" s="67"/>
      <c r="G902"/>
      <c r="H902" s="27"/>
      <c r="I902" s="27"/>
      <c r="L902"/>
      <c r="W902"/>
    </row>
    <row r="903" spans="4:23" x14ac:dyDescent="0.25">
      <c r="D903" s="67"/>
      <c r="E903" s="67"/>
      <c r="F903" s="67"/>
      <c r="G903"/>
      <c r="H903" s="27"/>
      <c r="I903" s="27"/>
      <c r="L903"/>
      <c r="W903"/>
    </row>
    <row r="904" spans="4:23" x14ac:dyDescent="0.25">
      <c r="D904" s="67"/>
      <c r="E904" s="67"/>
      <c r="F904" s="67"/>
      <c r="G904"/>
      <c r="H904" s="27"/>
      <c r="I904" s="27"/>
      <c r="L904"/>
      <c r="W904"/>
    </row>
    <row r="905" spans="4:23" x14ac:dyDescent="0.25">
      <c r="D905" s="67"/>
      <c r="E905" s="67"/>
      <c r="F905" s="67"/>
      <c r="G905"/>
      <c r="H905" s="27"/>
      <c r="I905" s="27"/>
      <c r="L905"/>
      <c r="W905"/>
    </row>
    <row r="906" spans="4:23" x14ac:dyDescent="0.25">
      <c r="D906" s="67"/>
      <c r="E906" s="67"/>
      <c r="F906" s="67"/>
      <c r="G906"/>
      <c r="H906" s="27"/>
      <c r="I906" s="27"/>
      <c r="L906"/>
      <c r="W906"/>
    </row>
    <row r="907" spans="4:23" x14ac:dyDescent="0.25">
      <c r="D907" s="67"/>
      <c r="E907" s="67"/>
      <c r="F907" s="67"/>
      <c r="G907"/>
      <c r="H907" s="27"/>
      <c r="I907" s="27"/>
      <c r="L907"/>
      <c r="W907"/>
    </row>
    <row r="908" spans="4:23" x14ac:dyDescent="0.25">
      <c r="D908" s="67"/>
      <c r="E908" s="67"/>
      <c r="F908" s="67"/>
      <c r="G908"/>
      <c r="H908" s="27"/>
      <c r="I908" s="27"/>
      <c r="L908"/>
      <c r="W908"/>
    </row>
    <row r="909" spans="4:23" x14ac:dyDescent="0.25">
      <c r="D909" s="67"/>
      <c r="E909" s="67"/>
      <c r="F909" s="67"/>
      <c r="G909"/>
      <c r="H909" s="27"/>
      <c r="I909" s="27"/>
      <c r="L909"/>
      <c r="W909"/>
    </row>
    <row r="910" spans="4:23" x14ac:dyDescent="0.25">
      <c r="D910" s="67"/>
      <c r="E910" s="67"/>
      <c r="F910" s="67"/>
      <c r="G910"/>
      <c r="H910" s="27"/>
      <c r="I910" s="27"/>
      <c r="L910"/>
      <c r="W910"/>
    </row>
    <row r="911" spans="4:23" x14ac:dyDescent="0.25">
      <c r="D911" s="67"/>
      <c r="E911" s="67"/>
      <c r="F911" s="67"/>
      <c r="G911"/>
      <c r="H911" s="27"/>
      <c r="I911" s="27"/>
      <c r="L911"/>
      <c r="W911"/>
    </row>
    <row r="912" spans="4:23" x14ac:dyDescent="0.25">
      <c r="D912" s="67"/>
      <c r="E912" s="67"/>
      <c r="F912" s="67"/>
      <c r="G912"/>
      <c r="H912" s="27"/>
      <c r="I912" s="27"/>
      <c r="L912"/>
      <c r="W912"/>
    </row>
    <row r="913" spans="4:23" x14ac:dyDescent="0.25">
      <c r="D913" s="67"/>
      <c r="E913" s="67"/>
      <c r="F913" s="67"/>
      <c r="G913"/>
      <c r="H913" s="27"/>
      <c r="I913" s="27"/>
      <c r="L913"/>
      <c r="W913"/>
    </row>
    <row r="914" spans="4:23" x14ac:dyDescent="0.25">
      <c r="D914" s="67"/>
      <c r="E914" s="67"/>
      <c r="F914" s="67"/>
      <c r="G914"/>
      <c r="H914" s="27"/>
      <c r="I914" s="27"/>
      <c r="L914"/>
      <c r="W914"/>
    </row>
    <row r="915" spans="4:23" x14ac:dyDescent="0.25">
      <c r="D915" s="67"/>
      <c r="E915" s="67"/>
      <c r="F915" s="67"/>
      <c r="G915"/>
      <c r="H915" s="27"/>
      <c r="I915" s="27"/>
      <c r="L915"/>
      <c r="W915"/>
    </row>
    <row r="916" spans="4:23" x14ac:dyDescent="0.25">
      <c r="D916" s="67"/>
      <c r="E916" s="67"/>
      <c r="F916" s="67"/>
      <c r="G916"/>
      <c r="H916" s="27"/>
      <c r="I916" s="27"/>
      <c r="L916"/>
      <c r="W916"/>
    </row>
    <row r="917" spans="4:23" x14ac:dyDescent="0.25">
      <c r="D917" s="67"/>
      <c r="E917" s="67"/>
      <c r="F917" s="67"/>
      <c r="G917"/>
      <c r="H917" s="27"/>
      <c r="I917" s="27"/>
      <c r="L917"/>
      <c r="W917"/>
    </row>
    <row r="918" spans="4:23" x14ac:dyDescent="0.25">
      <c r="D918" s="67"/>
      <c r="E918" s="67"/>
      <c r="F918" s="67"/>
      <c r="G918"/>
      <c r="H918" s="27"/>
      <c r="I918" s="27"/>
      <c r="L918"/>
      <c r="W918"/>
    </row>
    <row r="919" spans="4:23" x14ac:dyDescent="0.25">
      <c r="D919" s="67"/>
      <c r="E919" s="67"/>
      <c r="F919" s="67"/>
      <c r="G919"/>
      <c r="H919" s="27"/>
      <c r="I919" s="27"/>
      <c r="L919"/>
      <c r="W919"/>
    </row>
    <row r="920" spans="4:23" x14ac:dyDescent="0.25">
      <c r="D920" s="67"/>
      <c r="E920" s="67"/>
      <c r="F920" s="67"/>
      <c r="G920"/>
      <c r="H920" s="27"/>
      <c r="I920" s="27"/>
      <c r="L920"/>
      <c r="W920"/>
    </row>
    <row r="921" spans="4:23" x14ac:dyDescent="0.25">
      <c r="D921" s="67"/>
      <c r="E921" s="67"/>
      <c r="F921" s="67"/>
      <c r="G921"/>
      <c r="H921" s="27"/>
      <c r="I921" s="27"/>
      <c r="L921"/>
      <c r="W921"/>
    </row>
    <row r="922" spans="4:23" x14ac:dyDescent="0.25">
      <c r="D922" s="67"/>
      <c r="E922" s="67"/>
      <c r="F922" s="67"/>
      <c r="G922"/>
      <c r="H922" s="27"/>
      <c r="I922" s="27"/>
      <c r="L922"/>
      <c r="W922"/>
    </row>
    <row r="923" spans="4:23" x14ac:dyDescent="0.25">
      <c r="D923" s="67"/>
      <c r="E923" s="67"/>
      <c r="F923" s="67"/>
      <c r="G923"/>
      <c r="H923" s="27"/>
      <c r="I923" s="27"/>
      <c r="L923"/>
      <c r="W923"/>
    </row>
    <row r="924" spans="4:23" x14ac:dyDescent="0.25">
      <c r="D924" s="67"/>
      <c r="E924" s="67"/>
      <c r="F924" s="67"/>
      <c r="G924"/>
      <c r="H924" s="27"/>
      <c r="I924" s="27"/>
      <c r="L924"/>
      <c r="W924"/>
    </row>
    <row r="925" spans="4:23" x14ac:dyDescent="0.25">
      <c r="D925" s="67"/>
      <c r="E925" s="67"/>
      <c r="F925" s="67"/>
      <c r="G925"/>
      <c r="H925" s="27"/>
      <c r="I925" s="27"/>
      <c r="L925"/>
      <c r="W925"/>
    </row>
    <row r="926" spans="4:23" x14ac:dyDescent="0.25">
      <c r="D926" s="67"/>
      <c r="E926" s="67"/>
      <c r="F926" s="67"/>
      <c r="G926"/>
      <c r="H926" s="27"/>
      <c r="I926" s="27"/>
      <c r="L926"/>
      <c r="W926"/>
    </row>
    <row r="927" spans="4:23" x14ac:dyDescent="0.25">
      <c r="D927" s="67"/>
      <c r="E927" s="67"/>
      <c r="F927" s="67"/>
      <c r="G927"/>
      <c r="H927" s="27"/>
      <c r="I927" s="27"/>
      <c r="L927"/>
      <c r="W927"/>
    </row>
    <row r="928" spans="4:23" x14ac:dyDescent="0.25">
      <c r="D928" s="67"/>
      <c r="E928" s="67"/>
      <c r="F928" s="67"/>
      <c r="G928"/>
      <c r="H928" s="27"/>
      <c r="I928" s="27"/>
      <c r="L928"/>
      <c r="W928"/>
    </row>
    <row r="929" spans="4:23" x14ac:dyDescent="0.25">
      <c r="D929" s="67"/>
      <c r="E929" s="67"/>
      <c r="F929" s="67"/>
      <c r="G929"/>
      <c r="H929" s="27"/>
      <c r="I929" s="27"/>
      <c r="L929"/>
      <c r="W929"/>
    </row>
    <row r="930" spans="4:23" x14ac:dyDescent="0.25">
      <c r="D930" s="67"/>
      <c r="E930" s="67"/>
      <c r="F930" s="67"/>
      <c r="G930"/>
      <c r="H930" s="27"/>
      <c r="I930" s="27"/>
      <c r="L930"/>
      <c r="W930"/>
    </row>
    <row r="931" spans="4:23" x14ac:dyDescent="0.25">
      <c r="D931" s="67"/>
      <c r="E931" s="67"/>
      <c r="F931" s="67"/>
      <c r="G931"/>
      <c r="H931" s="27"/>
      <c r="I931" s="27"/>
      <c r="L931"/>
      <c r="W931"/>
    </row>
    <row r="932" spans="4:23" x14ac:dyDescent="0.25">
      <c r="D932" s="67"/>
      <c r="E932" s="67"/>
      <c r="F932" s="67"/>
      <c r="G932"/>
      <c r="H932" s="27"/>
      <c r="I932" s="27"/>
      <c r="L932"/>
      <c r="W932"/>
    </row>
    <row r="933" spans="4:23" x14ac:dyDescent="0.25">
      <c r="D933" s="67"/>
      <c r="E933" s="67"/>
      <c r="F933" s="67"/>
      <c r="G933"/>
      <c r="H933" s="27"/>
      <c r="I933" s="27"/>
      <c r="L933"/>
      <c r="W933"/>
    </row>
    <row r="934" spans="4:23" x14ac:dyDescent="0.25">
      <c r="D934" s="67"/>
      <c r="E934" s="67"/>
      <c r="F934" s="67"/>
      <c r="G934"/>
      <c r="H934" s="27"/>
      <c r="I934" s="27"/>
      <c r="L934"/>
      <c r="W934"/>
    </row>
    <row r="935" spans="4:23" x14ac:dyDescent="0.25">
      <c r="D935" s="67"/>
      <c r="E935" s="67"/>
      <c r="F935" s="67"/>
      <c r="G935"/>
      <c r="H935" s="27"/>
      <c r="I935" s="27"/>
      <c r="L935"/>
      <c r="W935"/>
    </row>
    <row r="936" spans="4:23" x14ac:dyDescent="0.25">
      <c r="D936" s="67"/>
      <c r="E936" s="67"/>
      <c r="F936" s="67"/>
      <c r="G936"/>
      <c r="H936" s="27"/>
      <c r="I936" s="27"/>
      <c r="L936"/>
      <c r="W936"/>
    </row>
    <row r="937" spans="4:23" x14ac:dyDescent="0.25">
      <c r="D937" s="67"/>
      <c r="E937" s="67"/>
      <c r="F937" s="67"/>
      <c r="G937"/>
      <c r="H937" s="27"/>
      <c r="I937" s="27"/>
      <c r="L937"/>
      <c r="W937"/>
    </row>
    <row r="938" spans="4:23" x14ac:dyDescent="0.25">
      <c r="D938" s="67"/>
      <c r="E938" s="67"/>
      <c r="F938" s="67"/>
      <c r="G938"/>
      <c r="H938" s="27"/>
      <c r="I938" s="27"/>
      <c r="L938"/>
      <c r="W938"/>
    </row>
    <row r="939" spans="4:23" x14ac:dyDescent="0.25">
      <c r="D939" s="67"/>
      <c r="E939" s="67"/>
      <c r="F939" s="67"/>
      <c r="G939"/>
      <c r="H939" s="27"/>
      <c r="I939" s="27"/>
      <c r="L939"/>
      <c r="W939"/>
    </row>
    <row r="940" spans="4:23" x14ac:dyDescent="0.25">
      <c r="D940" s="67"/>
      <c r="E940" s="67"/>
      <c r="F940" s="67"/>
      <c r="G940"/>
      <c r="H940" s="27"/>
      <c r="I940" s="27"/>
      <c r="L940"/>
      <c r="W940"/>
    </row>
    <row r="941" spans="4:23" x14ac:dyDescent="0.25">
      <c r="D941" s="67"/>
      <c r="E941" s="67"/>
      <c r="F941" s="67"/>
      <c r="G941"/>
      <c r="H941" s="27"/>
      <c r="I941" s="27"/>
      <c r="L941"/>
      <c r="W941"/>
    </row>
    <row r="942" spans="4:23" x14ac:dyDescent="0.25">
      <c r="D942" s="67"/>
      <c r="E942" s="67"/>
      <c r="F942" s="67"/>
      <c r="G942"/>
      <c r="H942" s="27"/>
      <c r="I942" s="27"/>
      <c r="L942"/>
      <c r="W942"/>
    </row>
    <row r="943" spans="4:23" x14ac:dyDescent="0.25">
      <c r="D943" s="67"/>
      <c r="E943" s="67"/>
      <c r="F943" s="67"/>
      <c r="G943"/>
      <c r="H943" s="27"/>
      <c r="I943" s="27"/>
      <c r="L943"/>
      <c r="W943"/>
    </row>
    <row r="944" spans="4:23" x14ac:dyDescent="0.25">
      <c r="D944" s="67"/>
      <c r="E944" s="67"/>
      <c r="F944" s="67"/>
      <c r="G944"/>
      <c r="H944" s="27"/>
      <c r="I944" s="27"/>
      <c r="L944"/>
      <c r="W944"/>
    </row>
    <row r="945" spans="4:23" x14ac:dyDescent="0.25">
      <c r="D945" s="67"/>
      <c r="E945" s="67"/>
      <c r="F945" s="67"/>
      <c r="G945"/>
      <c r="H945" s="27"/>
      <c r="I945" s="27"/>
      <c r="L945"/>
      <c r="W945"/>
    </row>
    <row r="946" spans="4:23" x14ac:dyDescent="0.25">
      <c r="D946" s="67"/>
      <c r="E946" s="67"/>
      <c r="F946" s="67"/>
      <c r="G946"/>
      <c r="H946" s="27"/>
      <c r="I946" s="27"/>
      <c r="L946"/>
      <c r="W946"/>
    </row>
    <row r="947" spans="4:23" x14ac:dyDescent="0.25">
      <c r="D947" s="67"/>
      <c r="E947" s="67"/>
      <c r="F947" s="67"/>
      <c r="G947"/>
      <c r="H947" s="27"/>
      <c r="I947" s="27"/>
      <c r="L947"/>
      <c r="W947"/>
    </row>
    <row r="948" spans="4:23" x14ac:dyDescent="0.25">
      <c r="D948" s="67"/>
      <c r="E948" s="67"/>
      <c r="F948" s="67"/>
      <c r="G948"/>
      <c r="H948" s="27"/>
      <c r="I948" s="27"/>
      <c r="L948"/>
      <c r="W948"/>
    </row>
    <row r="949" spans="4:23" x14ac:dyDescent="0.25">
      <c r="D949" s="67"/>
      <c r="E949" s="67"/>
      <c r="F949" s="67"/>
      <c r="G949"/>
      <c r="H949" s="27"/>
      <c r="I949" s="27"/>
      <c r="L949"/>
      <c r="W949"/>
    </row>
    <row r="950" spans="4:23" x14ac:dyDescent="0.25">
      <c r="D950" s="67"/>
      <c r="E950" s="67"/>
      <c r="F950" s="67"/>
      <c r="G950"/>
      <c r="H950" s="27"/>
      <c r="I950" s="27"/>
      <c r="L950"/>
      <c r="W950"/>
    </row>
    <row r="951" spans="4:23" x14ac:dyDescent="0.25">
      <c r="D951" s="67"/>
      <c r="E951" s="67"/>
      <c r="F951" s="67"/>
      <c r="G951"/>
      <c r="H951" s="27"/>
      <c r="I951" s="27"/>
      <c r="L951"/>
      <c r="W951"/>
    </row>
    <row r="952" spans="4:23" x14ac:dyDescent="0.25">
      <c r="D952" s="67"/>
      <c r="E952" s="67"/>
      <c r="F952" s="67"/>
      <c r="G952"/>
      <c r="H952" s="27"/>
      <c r="I952" s="27"/>
      <c r="L952"/>
      <c r="W952"/>
    </row>
    <row r="953" spans="4:23" x14ac:dyDescent="0.25">
      <c r="D953" s="67"/>
      <c r="E953" s="67"/>
      <c r="F953" s="67"/>
      <c r="G953"/>
      <c r="H953" s="27"/>
      <c r="I953" s="27"/>
      <c r="L953"/>
      <c r="W953"/>
    </row>
    <row r="954" spans="4:23" x14ac:dyDescent="0.25">
      <c r="D954" s="67"/>
      <c r="E954" s="67"/>
      <c r="F954" s="67"/>
      <c r="G954"/>
      <c r="H954" s="27"/>
      <c r="I954" s="27"/>
      <c r="L954"/>
      <c r="W954"/>
    </row>
    <row r="955" spans="4:23" x14ac:dyDescent="0.25">
      <c r="D955" s="67"/>
      <c r="E955" s="67"/>
      <c r="F955" s="67"/>
      <c r="G955"/>
      <c r="H955" s="27"/>
      <c r="I955" s="27"/>
      <c r="L955"/>
      <c r="W955"/>
    </row>
    <row r="956" spans="4:23" x14ac:dyDescent="0.25">
      <c r="D956" s="67"/>
      <c r="E956" s="67"/>
      <c r="F956" s="67"/>
      <c r="G956"/>
      <c r="H956" s="27"/>
      <c r="I956" s="27"/>
      <c r="L956"/>
      <c r="W956"/>
    </row>
    <row r="957" spans="4:23" x14ac:dyDescent="0.25">
      <c r="D957" s="67"/>
      <c r="E957" s="67"/>
      <c r="F957" s="67"/>
      <c r="G957"/>
      <c r="H957" s="27"/>
      <c r="I957" s="27"/>
      <c r="L957"/>
      <c r="W957"/>
    </row>
    <row r="958" spans="4:23" x14ac:dyDescent="0.25">
      <c r="D958" s="67"/>
      <c r="E958" s="67"/>
      <c r="F958" s="67"/>
      <c r="G958"/>
      <c r="H958" s="27"/>
      <c r="I958" s="27"/>
      <c r="L958"/>
      <c r="W958"/>
    </row>
    <row r="959" spans="4:23" x14ac:dyDescent="0.25">
      <c r="D959" s="67"/>
      <c r="E959" s="67"/>
      <c r="F959" s="67"/>
      <c r="G959"/>
      <c r="H959" s="27"/>
      <c r="I959" s="27"/>
      <c r="L959"/>
      <c r="W959"/>
    </row>
    <row r="960" spans="4:23" x14ac:dyDescent="0.25">
      <c r="D960" s="67"/>
      <c r="E960" s="67"/>
      <c r="F960" s="67"/>
      <c r="G960"/>
      <c r="H960" s="27"/>
      <c r="I960" s="27"/>
      <c r="L960"/>
      <c r="W960"/>
    </row>
    <row r="961" spans="4:23" x14ac:dyDescent="0.25">
      <c r="D961" s="67"/>
      <c r="E961" s="67"/>
      <c r="F961" s="67"/>
      <c r="G961"/>
      <c r="H961" s="27"/>
      <c r="I961" s="27"/>
      <c r="L961"/>
      <c r="W961"/>
    </row>
    <row r="962" spans="4:23" x14ac:dyDescent="0.25">
      <c r="D962" s="67"/>
      <c r="E962" s="67"/>
      <c r="F962" s="67"/>
      <c r="G962"/>
      <c r="H962" s="27"/>
      <c r="I962" s="27"/>
      <c r="L962"/>
      <c r="W962"/>
    </row>
    <row r="963" spans="4:23" x14ac:dyDescent="0.25">
      <c r="D963" s="67"/>
      <c r="E963" s="67"/>
      <c r="F963" s="67"/>
      <c r="G963"/>
      <c r="H963" s="27"/>
      <c r="I963" s="27"/>
      <c r="L963"/>
      <c r="W963"/>
    </row>
    <row r="964" spans="4:23" x14ac:dyDescent="0.25">
      <c r="D964" s="67"/>
      <c r="E964" s="67"/>
      <c r="F964" s="67"/>
      <c r="G964"/>
      <c r="H964" s="27"/>
      <c r="I964" s="27"/>
      <c r="L964"/>
      <c r="W964"/>
    </row>
    <row r="965" spans="4:23" x14ac:dyDescent="0.25">
      <c r="D965" s="67"/>
      <c r="E965" s="67"/>
      <c r="F965" s="67"/>
      <c r="G965"/>
      <c r="H965" s="27"/>
      <c r="I965" s="27"/>
      <c r="L965"/>
      <c r="W965"/>
    </row>
    <row r="966" spans="4:23" x14ac:dyDescent="0.25">
      <c r="D966" s="67"/>
      <c r="E966" s="67"/>
      <c r="F966" s="67"/>
      <c r="G966"/>
      <c r="H966" s="27"/>
      <c r="I966" s="27"/>
      <c r="L966"/>
      <c r="W966"/>
    </row>
    <row r="967" spans="4:23" x14ac:dyDescent="0.25">
      <c r="D967" s="67"/>
      <c r="E967" s="67"/>
      <c r="F967" s="67"/>
      <c r="G967"/>
      <c r="H967" s="27"/>
      <c r="I967" s="27"/>
      <c r="L967"/>
      <c r="W967"/>
    </row>
    <row r="968" spans="4:23" x14ac:dyDescent="0.25">
      <c r="D968" s="67"/>
      <c r="E968" s="67"/>
      <c r="F968" s="67"/>
      <c r="G968"/>
      <c r="H968" s="27"/>
      <c r="I968" s="27"/>
      <c r="L968"/>
      <c r="W968"/>
    </row>
    <row r="969" spans="4:23" x14ac:dyDescent="0.25">
      <c r="D969" s="67"/>
      <c r="E969" s="67"/>
      <c r="F969" s="67"/>
      <c r="G969"/>
      <c r="H969" s="27"/>
      <c r="I969" s="27"/>
      <c r="L969"/>
      <c r="W969"/>
    </row>
    <row r="970" spans="4:23" x14ac:dyDescent="0.25">
      <c r="D970" s="67"/>
      <c r="E970" s="67"/>
      <c r="F970" s="67"/>
      <c r="G970"/>
      <c r="H970" s="27"/>
      <c r="I970" s="27"/>
      <c r="L970"/>
      <c r="W970"/>
    </row>
    <row r="971" spans="4:23" x14ac:dyDescent="0.25">
      <c r="D971" s="67"/>
      <c r="E971" s="67"/>
      <c r="F971" s="67"/>
      <c r="G971"/>
      <c r="H971" s="27"/>
      <c r="I971" s="27"/>
      <c r="L971"/>
      <c r="W971"/>
    </row>
    <row r="972" spans="4:23" x14ac:dyDescent="0.25">
      <c r="D972" s="67"/>
      <c r="E972" s="67"/>
      <c r="F972" s="67"/>
      <c r="G972"/>
      <c r="H972" s="27"/>
      <c r="I972" s="27"/>
      <c r="L972"/>
      <c r="W972"/>
    </row>
    <row r="973" spans="4:23" x14ac:dyDescent="0.25">
      <c r="D973" s="67"/>
      <c r="E973" s="67"/>
      <c r="F973" s="67"/>
      <c r="G973"/>
      <c r="H973" s="27"/>
      <c r="I973" s="27"/>
      <c r="L973"/>
      <c r="W973"/>
    </row>
    <row r="974" spans="4:23" x14ac:dyDescent="0.25">
      <c r="D974" s="67"/>
      <c r="E974" s="67"/>
      <c r="F974" s="67"/>
      <c r="G974"/>
      <c r="H974" s="27"/>
      <c r="I974" s="27"/>
      <c r="L974"/>
      <c r="W974"/>
    </row>
    <row r="975" spans="4:23" x14ac:dyDescent="0.25">
      <c r="D975" s="67"/>
      <c r="E975" s="67"/>
      <c r="F975" s="67"/>
      <c r="G975"/>
      <c r="H975" s="27"/>
      <c r="I975" s="27"/>
      <c r="L975"/>
      <c r="W975"/>
    </row>
    <row r="976" spans="4:23" x14ac:dyDescent="0.25">
      <c r="D976" s="67"/>
      <c r="E976" s="67"/>
      <c r="F976" s="67"/>
      <c r="G976"/>
      <c r="H976" s="27"/>
      <c r="I976" s="27"/>
      <c r="L976"/>
      <c r="W976"/>
    </row>
    <row r="977" spans="4:23" x14ac:dyDescent="0.25">
      <c r="D977" s="67"/>
      <c r="E977" s="67"/>
      <c r="F977" s="67"/>
      <c r="G977"/>
      <c r="H977" s="27"/>
      <c r="I977" s="27"/>
      <c r="L977"/>
      <c r="W977"/>
    </row>
    <row r="978" spans="4:23" x14ac:dyDescent="0.25">
      <c r="D978" s="67"/>
      <c r="E978" s="67"/>
      <c r="F978" s="67"/>
      <c r="G978"/>
      <c r="H978" s="27"/>
      <c r="I978" s="27"/>
      <c r="L978"/>
      <c r="W978"/>
    </row>
    <row r="979" spans="4:23" x14ac:dyDescent="0.25">
      <c r="D979" s="67"/>
      <c r="E979" s="67"/>
      <c r="F979" s="67"/>
      <c r="G979"/>
      <c r="H979" s="27"/>
      <c r="I979" s="27"/>
      <c r="L979"/>
      <c r="W979"/>
    </row>
    <row r="980" spans="4:23" x14ac:dyDescent="0.25">
      <c r="D980" s="67"/>
      <c r="E980" s="67"/>
      <c r="F980" s="67"/>
      <c r="G980"/>
      <c r="H980" s="27"/>
      <c r="I980" s="27"/>
      <c r="L980"/>
      <c r="W980"/>
    </row>
    <row r="981" spans="4:23" x14ac:dyDescent="0.25">
      <c r="D981" s="67"/>
      <c r="E981" s="67"/>
      <c r="F981" s="67"/>
      <c r="G981"/>
      <c r="H981" s="27"/>
      <c r="I981" s="27"/>
      <c r="L981"/>
      <c r="W981"/>
    </row>
    <row r="982" spans="4:23" x14ac:dyDescent="0.25">
      <c r="D982" s="67"/>
      <c r="E982" s="67"/>
      <c r="F982" s="67"/>
      <c r="G982"/>
      <c r="H982" s="27"/>
      <c r="I982" s="27"/>
      <c r="L982"/>
      <c r="W982"/>
    </row>
    <row r="983" spans="4:23" x14ac:dyDescent="0.25">
      <c r="D983" s="67"/>
      <c r="E983" s="67"/>
      <c r="F983" s="67"/>
      <c r="G983"/>
      <c r="H983" s="27"/>
      <c r="I983" s="27"/>
      <c r="L983"/>
      <c r="W983"/>
    </row>
    <row r="984" spans="4:23" x14ac:dyDescent="0.25">
      <c r="D984" s="67"/>
      <c r="E984" s="67"/>
      <c r="F984" s="67"/>
      <c r="G984"/>
      <c r="H984" s="27"/>
      <c r="I984" s="27"/>
      <c r="L984"/>
      <c r="W984"/>
    </row>
    <row r="985" spans="4:23" x14ac:dyDescent="0.25">
      <c r="D985" s="67"/>
      <c r="E985" s="67"/>
      <c r="F985" s="67"/>
      <c r="G985"/>
      <c r="H985" s="27"/>
      <c r="I985" s="27"/>
      <c r="L985"/>
      <c r="W985"/>
    </row>
    <row r="986" spans="4:23" x14ac:dyDescent="0.25">
      <c r="D986" s="67"/>
      <c r="E986" s="67"/>
      <c r="F986" s="67"/>
      <c r="G986"/>
      <c r="H986" s="27"/>
      <c r="I986" s="27"/>
      <c r="L986"/>
      <c r="W986"/>
    </row>
    <row r="987" spans="4:23" x14ac:dyDescent="0.25">
      <c r="D987" s="67"/>
      <c r="E987" s="67"/>
      <c r="F987" s="67"/>
      <c r="G987"/>
      <c r="H987" s="27"/>
      <c r="I987" s="27"/>
      <c r="L987"/>
      <c r="W987"/>
    </row>
    <row r="988" spans="4:23" x14ac:dyDescent="0.25">
      <c r="D988" s="67"/>
      <c r="E988" s="67"/>
      <c r="F988" s="67"/>
      <c r="G988"/>
      <c r="H988" s="27"/>
      <c r="I988" s="27"/>
      <c r="L988"/>
      <c r="W988"/>
    </row>
    <row r="989" spans="4:23" x14ac:dyDescent="0.25">
      <c r="D989" s="67"/>
      <c r="E989" s="67"/>
      <c r="F989" s="67"/>
      <c r="G989"/>
      <c r="H989" s="27"/>
      <c r="I989" s="27"/>
      <c r="L989"/>
      <c r="W989"/>
    </row>
    <row r="990" spans="4:23" x14ac:dyDescent="0.25">
      <c r="D990" s="67"/>
      <c r="E990" s="67"/>
      <c r="F990" s="67"/>
      <c r="G990"/>
      <c r="H990" s="27"/>
      <c r="I990" s="27"/>
      <c r="L990"/>
      <c r="W990"/>
    </row>
    <row r="991" spans="4:23" x14ac:dyDescent="0.25">
      <c r="D991" s="67"/>
      <c r="E991" s="67"/>
      <c r="F991" s="67"/>
      <c r="G991"/>
      <c r="H991" s="27"/>
      <c r="I991" s="27"/>
      <c r="L991"/>
      <c r="W991"/>
    </row>
    <row r="992" spans="4:23" x14ac:dyDescent="0.25">
      <c r="D992" s="67"/>
      <c r="E992" s="67"/>
      <c r="F992" s="67"/>
      <c r="G992"/>
      <c r="H992" s="27"/>
      <c r="I992" s="27"/>
      <c r="L992"/>
      <c r="W992"/>
    </row>
    <row r="993" spans="4:23" x14ac:dyDescent="0.25">
      <c r="D993" s="67"/>
      <c r="E993" s="67"/>
      <c r="F993" s="67"/>
      <c r="G993"/>
      <c r="H993" s="27"/>
      <c r="I993" s="27"/>
      <c r="L993"/>
      <c r="W993"/>
    </row>
    <row r="994" spans="4:23" x14ac:dyDescent="0.25">
      <c r="D994" s="67"/>
      <c r="E994" s="67"/>
      <c r="F994" s="67"/>
      <c r="G994"/>
      <c r="H994" s="27"/>
      <c r="I994" s="27"/>
      <c r="L994"/>
      <c r="W994"/>
    </row>
    <row r="995" spans="4:23" x14ac:dyDescent="0.25">
      <c r="D995" s="67"/>
      <c r="E995" s="67"/>
      <c r="F995" s="67"/>
      <c r="G995"/>
      <c r="H995" s="27"/>
      <c r="I995" s="27"/>
      <c r="L995"/>
      <c r="W995"/>
    </row>
    <row r="996" spans="4:23" x14ac:dyDescent="0.25">
      <c r="D996" s="67"/>
      <c r="E996" s="67"/>
      <c r="F996" s="67"/>
      <c r="G996"/>
      <c r="H996" s="27"/>
      <c r="I996" s="27"/>
      <c r="L996"/>
      <c r="W996"/>
    </row>
    <row r="997" spans="4:23" x14ac:dyDescent="0.25">
      <c r="D997" s="67"/>
      <c r="E997" s="67"/>
      <c r="F997" s="67"/>
      <c r="G997"/>
      <c r="H997" s="27"/>
      <c r="I997" s="27"/>
      <c r="L997"/>
      <c r="W997"/>
    </row>
    <row r="998" spans="4:23" x14ac:dyDescent="0.25">
      <c r="D998" s="67"/>
      <c r="E998" s="67"/>
      <c r="F998" s="67"/>
      <c r="G998"/>
      <c r="H998" s="27"/>
      <c r="I998" s="27"/>
      <c r="L998"/>
      <c r="W998"/>
    </row>
    <row r="999" spans="4:23" x14ac:dyDescent="0.25">
      <c r="D999" s="67"/>
      <c r="E999" s="67"/>
      <c r="F999" s="67"/>
      <c r="G999"/>
      <c r="H999" s="27"/>
      <c r="I999" s="27"/>
      <c r="L999"/>
      <c r="W999"/>
    </row>
    <row r="1000" spans="4:23" x14ac:dyDescent="0.25">
      <c r="D1000" s="67"/>
      <c r="E1000" s="67"/>
      <c r="F1000" s="67"/>
      <c r="G1000"/>
      <c r="H1000" s="27"/>
      <c r="I1000" s="27"/>
      <c r="L1000"/>
      <c r="W1000"/>
    </row>
    <row r="1001" spans="4:23" x14ac:dyDescent="0.25">
      <c r="D1001" s="67"/>
      <c r="E1001" s="67"/>
      <c r="F1001" s="67"/>
      <c r="G1001"/>
      <c r="H1001" s="27"/>
      <c r="I1001" s="27"/>
      <c r="L1001"/>
      <c r="W1001"/>
    </row>
    <row r="1002" spans="4:23" x14ac:dyDescent="0.25">
      <c r="D1002" s="67"/>
      <c r="E1002" s="67"/>
      <c r="F1002" s="67"/>
      <c r="G1002"/>
      <c r="H1002" s="27"/>
      <c r="I1002" s="27"/>
      <c r="L1002"/>
      <c r="W1002"/>
    </row>
    <row r="1003" spans="4:23" x14ac:dyDescent="0.25">
      <c r="D1003" s="67"/>
      <c r="E1003" s="67"/>
      <c r="F1003" s="67"/>
      <c r="G1003"/>
      <c r="H1003" s="27"/>
      <c r="I1003" s="27"/>
      <c r="L1003"/>
      <c r="W1003"/>
    </row>
    <row r="1004" spans="4:23" x14ac:dyDescent="0.25">
      <c r="D1004" s="67"/>
      <c r="E1004" s="67"/>
      <c r="F1004" s="67"/>
      <c r="G1004"/>
      <c r="H1004" s="27"/>
      <c r="I1004" s="27"/>
      <c r="L1004"/>
      <c r="W1004"/>
    </row>
    <row r="1005" spans="4:23" x14ac:dyDescent="0.25">
      <c r="D1005" s="67"/>
      <c r="E1005" s="67"/>
      <c r="F1005" s="67"/>
      <c r="G1005"/>
      <c r="H1005" s="27"/>
      <c r="I1005" s="27"/>
      <c r="L1005"/>
      <c r="W1005"/>
    </row>
    <row r="1006" spans="4:23" x14ac:dyDescent="0.25">
      <c r="D1006" s="67"/>
      <c r="E1006" s="67"/>
      <c r="F1006" s="67"/>
      <c r="G1006"/>
      <c r="H1006" s="27"/>
      <c r="I1006" s="27"/>
      <c r="L1006"/>
      <c r="W1006"/>
    </row>
    <row r="1007" spans="4:23" x14ac:dyDescent="0.25">
      <c r="D1007" s="67"/>
      <c r="E1007" s="67"/>
      <c r="F1007" s="67"/>
      <c r="G1007"/>
      <c r="H1007" s="27"/>
      <c r="I1007" s="27"/>
      <c r="L1007"/>
      <c r="W1007"/>
    </row>
    <row r="1008" spans="4:23" x14ac:dyDescent="0.25">
      <c r="D1008" s="67"/>
      <c r="E1008" s="67"/>
      <c r="F1008" s="67"/>
      <c r="G1008"/>
      <c r="H1008" s="27"/>
      <c r="I1008" s="27"/>
      <c r="L1008"/>
      <c r="W1008"/>
    </row>
    <row r="1009" spans="4:23" x14ac:dyDescent="0.25">
      <c r="D1009" s="67"/>
      <c r="E1009" s="67"/>
      <c r="F1009" s="67"/>
      <c r="G1009"/>
      <c r="H1009" s="27"/>
      <c r="I1009" s="27"/>
      <c r="L1009"/>
      <c r="W1009"/>
    </row>
    <row r="1010" spans="4:23" x14ac:dyDescent="0.25">
      <c r="D1010" s="67"/>
      <c r="E1010" s="67"/>
      <c r="F1010" s="67"/>
      <c r="G1010"/>
      <c r="H1010" s="27"/>
      <c r="I1010" s="27"/>
      <c r="L1010"/>
      <c r="W1010"/>
    </row>
    <row r="1011" spans="4:23" x14ac:dyDescent="0.25">
      <c r="D1011" s="67"/>
      <c r="E1011" s="67"/>
      <c r="F1011" s="67"/>
      <c r="G1011"/>
      <c r="H1011" s="27"/>
      <c r="I1011" s="27"/>
      <c r="L1011"/>
      <c r="W1011"/>
    </row>
    <row r="1012" spans="4:23" x14ac:dyDescent="0.25">
      <c r="D1012" s="67"/>
      <c r="E1012" s="67"/>
      <c r="F1012" s="67"/>
      <c r="G1012"/>
      <c r="H1012" s="27"/>
      <c r="I1012" s="27"/>
      <c r="L1012"/>
      <c r="W1012"/>
    </row>
    <row r="1013" spans="4:23" x14ac:dyDescent="0.25">
      <c r="D1013" s="67"/>
      <c r="E1013" s="67"/>
      <c r="F1013" s="67"/>
      <c r="G1013"/>
      <c r="H1013" s="27"/>
      <c r="I1013" s="27"/>
      <c r="L1013"/>
      <c r="W1013"/>
    </row>
    <row r="1014" spans="4:23" x14ac:dyDescent="0.25">
      <c r="D1014" s="67"/>
      <c r="E1014" s="67"/>
      <c r="F1014" s="67"/>
      <c r="G1014"/>
      <c r="H1014" s="27"/>
      <c r="I1014" s="27"/>
      <c r="L1014"/>
      <c r="W1014"/>
    </row>
    <row r="1015" spans="4:23" x14ac:dyDescent="0.25">
      <c r="D1015" s="67"/>
      <c r="E1015" s="67"/>
      <c r="F1015" s="67"/>
      <c r="G1015"/>
      <c r="H1015" s="27"/>
      <c r="I1015" s="27"/>
      <c r="L1015"/>
      <c r="W1015"/>
    </row>
    <row r="1016" spans="4:23" x14ac:dyDescent="0.25">
      <c r="D1016" s="67"/>
      <c r="E1016" s="67"/>
      <c r="F1016" s="67"/>
      <c r="G1016"/>
      <c r="H1016" s="27"/>
      <c r="I1016" s="27"/>
      <c r="L1016"/>
      <c r="W1016"/>
    </row>
    <row r="1017" spans="4:23" x14ac:dyDescent="0.25">
      <c r="D1017" s="67"/>
      <c r="E1017" s="67"/>
      <c r="F1017" s="67"/>
      <c r="G1017"/>
      <c r="H1017" s="27"/>
      <c r="I1017" s="27"/>
      <c r="L1017"/>
      <c r="W1017"/>
    </row>
    <row r="1018" spans="4:23" x14ac:dyDescent="0.25">
      <c r="D1018" s="67"/>
      <c r="E1018" s="67"/>
      <c r="F1018" s="67"/>
      <c r="G1018"/>
      <c r="H1018" s="27"/>
      <c r="I1018" s="27"/>
      <c r="L1018"/>
      <c r="W1018"/>
    </row>
    <row r="1019" spans="4:23" x14ac:dyDescent="0.25">
      <c r="D1019" s="67"/>
      <c r="E1019" s="67"/>
      <c r="F1019" s="67"/>
      <c r="G1019"/>
      <c r="H1019" s="27"/>
      <c r="I1019" s="27"/>
      <c r="L1019"/>
      <c r="W1019"/>
    </row>
    <row r="1020" spans="4:23" x14ac:dyDescent="0.25">
      <c r="D1020" s="67"/>
      <c r="E1020" s="67"/>
      <c r="F1020" s="67"/>
      <c r="G1020"/>
      <c r="H1020" s="27"/>
      <c r="I1020" s="27"/>
      <c r="L1020"/>
      <c r="W1020"/>
    </row>
    <row r="1021" spans="4:23" x14ac:dyDescent="0.25">
      <c r="D1021" s="67"/>
      <c r="E1021" s="67"/>
      <c r="F1021" s="67"/>
      <c r="G1021"/>
      <c r="H1021" s="27"/>
      <c r="I1021" s="27"/>
      <c r="L1021"/>
      <c r="W1021"/>
    </row>
    <row r="1022" spans="4:23" x14ac:dyDescent="0.25">
      <c r="D1022" s="67"/>
      <c r="E1022" s="67"/>
      <c r="F1022" s="67"/>
      <c r="G1022"/>
      <c r="H1022" s="27"/>
      <c r="I1022" s="27"/>
      <c r="L1022"/>
      <c r="W1022"/>
    </row>
    <row r="1023" spans="4:23" x14ac:dyDescent="0.25">
      <c r="D1023" s="67"/>
      <c r="E1023" s="67"/>
      <c r="F1023" s="67"/>
      <c r="G1023"/>
      <c r="H1023" s="27"/>
      <c r="I1023" s="27"/>
      <c r="L1023"/>
      <c r="W1023"/>
    </row>
    <row r="1024" spans="4:23" x14ac:dyDescent="0.25">
      <c r="D1024" s="67"/>
      <c r="E1024" s="67"/>
      <c r="F1024" s="67"/>
      <c r="G1024"/>
      <c r="H1024" s="27"/>
      <c r="I1024" s="27"/>
      <c r="L1024"/>
      <c r="W1024"/>
    </row>
    <row r="1025" spans="4:23" x14ac:dyDescent="0.25">
      <c r="D1025" s="67"/>
      <c r="E1025" s="67"/>
      <c r="F1025" s="67"/>
      <c r="G1025"/>
      <c r="H1025" s="27"/>
      <c r="I1025" s="27"/>
      <c r="L1025"/>
      <c r="W1025"/>
    </row>
    <row r="1026" spans="4:23" x14ac:dyDescent="0.25">
      <c r="D1026" s="67"/>
      <c r="E1026" s="67"/>
      <c r="F1026" s="67"/>
      <c r="G1026"/>
      <c r="H1026" s="27"/>
      <c r="I1026" s="27"/>
      <c r="L1026"/>
      <c r="W1026"/>
    </row>
    <row r="1027" spans="4:23" x14ac:dyDescent="0.25">
      <c r="D1027" s="67"/>
      <c r="E1027" s="67"/>
      <c r="F1027" s="67"/>
      <c r="G1027"/>
      <c r="H1027" s="27"/>
      <c r="I1027" s="27"/>
      <c r="L1027"/>
      <c r="W1027"/>
    </row>
    <row r="1028" spans="4:23" x14ac:dyDescent="0.25">
      <c r="D1028" s="67"/>
      <c r="E1028" s="67"/>
      <c r="F1028" s="67"/>
      <c r="G1028"/>
      <c r="H1028" s="27"/>
      <c r="I1028" s="27"/>
      <c r="L1028"/>
      <c r="W1028"/>
    </row>
    <row r="1029" spans="4:23" x14ac:dyDescent="0.25">
      <c r="D1029" s="67"/>
      <c r="E1029" s="67"/>
      <c r="F1029" s="67"/>
      <c r="G1029"/>
      <c r="H1029" s="27"/>
      <c r="I1029" s="27"/>
      <c r="L1029"/>
      <c r="W1029"/>
    </row>
    <row r="1030" spans="4:23" x14ac:dyDescent="0.25">
      <c r="D1030" s="67"/>
      <c r="E1030" s="67"/>
      <c r="F1030" s="67"/>
      <c r="G1030"/>
      <c r="H1030" s="27"/>
      <c r="I1030" s="27"/>
      <c r="L1030"/>
      <c r="W1030"/>
    </row>
    <row r="1031" spans="4:23" x14ac:dyDescent="0.25">
      <c r="D1031" s="67"/>
      <c r="E1031" s="67"/>
      <c r="F1031" s="67"/>
      <c r="G1031"/>
      <c r="H1031" s="27"/>
      <c r="I1031" s="27"/>
      <c r="L1031"/>
      <c r="W1031"/>
    </row>
    <row r="1032" spans="4:23" x14ac:dyDescent="0.25">
      <c r="D1032" s="67"/>
      <c r="E1032" s="67"/>
      <c r="F1032" s="67"/>
      <c r="G1032"/>
      <c r="H1032" s="27"/>
      <c r="I1032" s="27"/>
      <c r="L1032"/>
      <c r="W1032"/>
    </row>
    <row r="1033" spans="4:23" x14ac:dyDescent="0.25">
      <c r="D1033" s="67"/>
      <c r="E1033" s="67"/>
      <c r="F1033" s="67"/>
      <c r="G1033"/>
      <c r="H1033" s="27"/>
      <c r="I1033" s="27"/>
      <c r="L1033"/>
      <c r="W1033"/>
    </row>
    <row r="1034" spans="4:23" x14ac:dyDescent="0.25">
      <c r="D1034" s="67"/>
      <c r="E1034" s="67"/>
      <c r="F1034" s="67"/>
      <c r="G1034"/>
      <c r="H1034" s="27"/>
      <c r="I1034" s="27"/>
      <c r="L1034"/>
      <c r="W1034"/>
    </row>
    <row r="1035" spans="4:23" x14ac:dyDescent="0.25">
      <c r="D1035" s="67"/>
      <c r="E1035" s="67"/>
      <c r="F1035" s="67"/>
      <c r="G1035"/>
      <c r="H1035" s="27"/>
      <c r="I1035" s="27"/>
      <c r="L1035"/>
      <c r="W1035"/>
    </row>
    <row r="1036" spans="4:23" x14ac:dyDescent="0.25">
      <c r="D1036" s="67"/>
      <c r="E1036" s="67"/>
      <c r="F1036" s="67"/>
      <c r="G1036"/>
      <c r="H1036" s="27"/>
      <c r="I1036" s="27"/>
      <c r="L1036"/>
      <c r="W1036"/>
    </row>
    <row r="1037" spans="4:23" x14ac:dyDescent="0.25">
      <c r="D1037" s="67"/>
      <c r="E1037" s="67"/>
      <c r="F1037" s="67"/>
      <c r="G1037"/>
      <c r="H1037" s="27"/>
      <c r="I1037" s="27"/>
      <c r="L1037"/>
      <c r="W1037"/>
    </row>
    <row r="1038" spans="4:23" x14ac:dyDescent="0.25">
      <c r="D1038" s="67"/>
      <c r="E1038" s="67"/>
      <c r="F1038" s="67"/>
      <c r="G1038"/>
      <c r="H1038" s="27"/>
      <c r="I1038" s="27"/>
      <c r="L1038"/>
      <c r="W1038"/>
    </row>
    <row r="1039" spans="4:23" x14ac:dyDescent="0.25">
      <c r="D1039" s="67"/>
      <c r="E1039" s="67"/>
      <c r="F1039" s="67"/>
      <c r="G1039"/>
      <c r="H1039" s="27"/>
      <c r="I1039" s="27"/>
      <c r="L1039"/>
      <c r="W1039"/>
    </row>
    <row r="1040" spans="4:23" x14ac:dyDescent="0.25">
      <c r="D1040" s="67"/>
      <c r="E1040" s="67"/>
      <c r="F1040" s="67"/>
      <c r="G1040"/>
      <c r="H1040" s="27"/>
      <c r="I1040" s="27"/>
      <c r="L1040"/>
      <c r="W1040"/>
    </row>
    <row r="1041" spans="4:23" x14ac:dyDescent="0.25">
      <c r="D1041" s="67"/>
      <c r="E1041" s="67"/>
      <c r="F1041" s="67"/>
      <c r="G1041"/>
      <c r="H1041" s="27"/>
      <c r="I1041" s="27"/>
      <c r="L1041"/>
      <c r="W1041"/>
    </row>
    <row r="1042" spans="4:23" x14ac:dyDescent="0.25">
      <c r="D1042" s="67"/>
      <c r="E1042" s="67"/>
      <c r="F1042" s="67"/>
      <c r="G1042"/>
      <c r="H1042" s="27"/>
      <c r="I1042" s="27"/>
      <c r="L1042"/>
      <c r="W1042"/>
    </row>
    <row r="1043" spans="4:23" x14ac:dyDescent="0.25">
      <c r="D1043" s="67"/>
      <c r="E1043" s="67"/>
      <c r="F1043" s="67"/>
      <c r="G1043"/>
      <c r="H1043" s="27"/>
      <c r="I1043" s="27"/>
      <c r="L1043"/>
      <c r="W1043"/>
    </row>
    <row r="1044" spans="4:23" x14ac:dyDescent="0.25">
      <c r="D1044" s="67"/>
      <c r="E1044" s="67"/>
      <c r="F1044" s="67"/>
      <c r="G1044"/>
      <c r="H1044" s="27"/>
      <c r="I1044" s="27"/>
      <c r="L1044"/>
      <c r="W1044"/>
    </row>
    <row r="1045" spans="4:23" x14ac:dyDescent="0.25">
      <c r="D1045" s="67"/>
      <c r="E1045" s="67"/>
      <c r="F1045" s="67"/>
      <c r="G1045"/>
      <c r="H1045" s="27"/>
      <c r="I1045" s="27"/>
      <c r="L1045"/>
      <c r="W1045"/>
    </row>
    <row r="1046" spans="4:23" x14ac:dyDescent="0.25">
      <c r="D1046" s="67"/>
      <c r="E1046" s="67"/>
      <c r="F1046" s="67"/>
      <c r="G1046"/>
      <c r="H1046" s="27"/>
      <c r="I1046" s="27"/>
      <c r="L1046"/>
      <c r="W1046"/>
    </row>
    <row r="1047" spans="4:23" x14ac:dyDescent="0.25">
      <c r="D1047" s="67"/>
      <c r="E1047" s="67"/>
      <c r="F1047" s="67"/>
      <c r="G1047"/>
      <c r="H1047" s="27"/>
      <c r="I1047" s="27"/>
      <c r="L1047"/>
      <c r="W1047"/>
    </row>
    <row r="1048" spans="4:23" x14ac:dyDescent="0.25">
      <c r="D1048" s="67"/>
      <c r="E1048" s="67"/>
      <c r="F1048" s="67"/>
      <c r="G1048"/>
      <c r="H1048" s="27"/>
      <c r="I1048" s="27"/>
      <c r="L1048"/>
      <c r="W1048"/>
    </row>
    <row r="1049" spans="4:23" x14ac:dyDescent="0.25">
      <c r="D1049" s="67"/>
      <c r="E1049" s="67"/>
      <c r="F1049" s="67"/>
      <c r="G1049"/>
      <c r="H1049" s="27"/>
      <c r="I1049" s="27"/>
      <c r="L1049"/>
      <c r="W1049"/>
    </row>
    <row r="1050" spans="4:23" x14ac:dyDescent="0.25">
      <c r="D1050" s="67"/>
      <c r="E1050" s="67"/>
      <c r="F1050" s="67"/>
      <c r="G1050"/>
      <c r="H1050" s="27"/>
      <c r="I1050" s="27"/>
      <c r="L1050"/>
      <c r="W1050"/>
    </row>
    <row r="1051" spans="4:23" x14ac:dyDescent="0.25">
      <c r="D1051" s="67"/>
      <c r="E1051" s="67"/>
      <c r="F1051" s="67"/>
      <c r="G1051"/>
      <c r="H1051" s="27"/>
      <c r="I1051" s="27"/>
      <c r="L1051"/>
      <c r="W1051"/>
    </row>
    <row r="1052" spans="4:23" x14ac:dyDescent="0.25">
      <c r="D1052" s="67"/>
      <c r="E1052" s="67"/>
      <c r="F1052" s="67"/>
      <c r="G1052"/>
      <c r="H1052" s="27"/>
      <c r="I1052" s="27"/>
      <c r="L1052"/>
      <c r="W1052"/>
    </row>
    <row r="1053" spans="4:23" x14ac:dyDescent="0.25">
      <c r="D1053" s="67"/>
      <c r="E1053" s="67"/>
      <c r="F1053" s="67"/>
      <c r="G1053"/>
      <c r="H1053" s="27"/>
      <c r="I1053" s="27"/>
      <c r="L1053"/>
      <c r="W1053"/>
    </row>
    <row r="1054" spans="4:23" x14ac:dyDescent="0.25">
      <c r="D1054" s="67"/>
      <c r="E1054" s="67"/>
      <c r="F1054" s="67"/>
      <c r="G1054"/>
      <c r="H1054" s="27"/>
      <c r="I1054" s="27"/>
      <c r="L1054"/>
      <c r="W1054"/>
    </row>
    <row r="1055" spans="4:23" x14ac:dyDescent="0.25">
      <c r="D1055" s="67"/>
      <c r="E1055" s="67"/>
      <c r="F1055" s="67"/>
      <c r="G1055"/>
      <c r="H1055" s="27"/>
      <c r="I1055" s="27"/>
      <c r="L1055"/>
      <c r="W1055"/>
    </row>
    <row r="1056" spans="4:23" x14ac:dyDescent="0.25">
      <c r="D1056" s="67"/>
      <c r="E1056" s="67"/>
      <c r="F1056" s="67"/>
      <c r="G1056"/>
      <c r="H1056" s="27"/>
      <c r="I1056" s="27"/>
      <c r="L1056"/>
      <c r="W1056"/>
    </row>
    <row r="1057" spans="4:23" x14ac:dyDescent="0.25">
      <c r="D1057" s="67"/>
      <c r="E1057" s="67"/>
      <c r="F1057" s="67"/>
      <c r="G1057"/>
      <c r="H1057" s="27"/>
      <c r="I1057" s="27"/>
      <c r="L1057"/>
      <c r="W1057"/>
    </row>
    <row r="1058" spans="4:23" x14ac:dyDescent="0.25">
      <c r="D1058" s="67"/>
      <c r="E1058" s="67"/>
      <c r="F1058" s="67"/>
      <c r="G1058"/>
      <c r="H1058" s="27"/>
      <c r="I1058" s="27"/>
      <c r="L1058"/>
      <c r="W1058"/>
    </row>
    <row r="1059" spans="4:23" x14ac:dyDescent="0.25">
      <c r="D1059" s="67"/>
      <c r="E1059" s="67"/>
      <c r="F1059" s="67"/>
      <c r="G1059"/>
      <c r="H1059" s="27"/>
      <c r="I1059" s="27"/>
      <c r="L1059"/>
      <c r="W1059"/>
    </row>
    <row r="1060" spans="4:23" x14ac:dyDescent="0.25">
      <c r="D1060" s="67"/>
      <c r="E1060" s="67"/>
      <c r="F1060" s="67"/>
      <c r="G1060"/>
      <c r="H1060" s="27"/>
      <c r="I1060" s="27"/>
      <c r="L1060"/>
      <c r="W1060"/>
    </row>
    <row r="1061" spans="4:23" x14ac:dyDescent="0.25">
      <c r="D1061" s="67"/>
      <c r="E1061" s="67"/>
      <c r="F1061" s="67"/>
      <c r="G1061"/>
      <c r="H1061" s="27"/>
      <c r="I1061" s="27"/>
      <c r="L1061"/>
      <c r="W1061"/>
    </row>
    <row r="1062" spans="4:23" x14ac:dyDescent="0.25">
      <c r="D1062" s="67"/>
      <c r="E1062" s="67"/>
      <c r="F1062" s="67"/>
      <c r="G1062"/>
      <c r="H1062" s="27"/>
      <c r="I1062" s="27"/>
      <c r="L1062"/>
      <c r="W1062"/>
    </row>
    <row r="1063" spans="4:23" x14ac:dyDescent="0.25">
      <c r="D1063" s="67"/>
      <c r="E1063" s="67"/>
      <c r="F1063" s="67"/>
      <c r="G1063"/>
      <c r="H1063" s="27"/>
      <c r="I1063" s="27"/>
      <c r="L1063"/>
      <c r="W1063"/>
    </row>
    <row r="1064" spans="4:23" x14ac:dyDescent="0.25">
      <c r="D1064" s="67"/>
      <c r="E1064" s="67"/>
      <c r="F1064" s="67"/>
      <c r="G1064"/>
      <c r="H1064" s="27"/>
      <c r="I1064" s="27"/>
      <c r="L1064"/>
      <c r="W1064"/>
    </row>
    <row r="1065" spans="4:23" x14ac:dyDescent="0.25">
      <c r="D1065" s="67"/>
      <c r="E1065" s="67"/>
      <c r="F1065" s="67"/>
      <c r="G1065"/>
      <c r="H1065" s="27"/>
      <c r="I1065" s="27"/>
      <c r="L1065"/>
      <c r="W1065"/>
    </row>
    <row r="1066" spans="4:23" x14ac:dyDescent="0.25">
      <c r="D1066" s="67"/>
      <c r="E1066" s="67"/>
      <c r="F1066" s="67"/>
      <c r="G1066"/>
      <c r="H1066" s="27"/>
      <c r="I1066" s="27"/>
      <c r="L1066"/>
      <c r="W1066"/>
    </row>
    <row r="1067" spans="4:23" x14ac:dyDescent="0.25">
      <c r="D1067" s="67"/>
      <c r="E1067" s="67"/>
      <c r="F1067" s="67"/>
      <c r="G1067"/>
      <c r="H1067" s="27"/>
      <c r="I1067" s="27"/>
      <c r="L1067"/>
      <c r="W1067"/>
    </row>
    <row r="1068" spans="4:23" x14ac:dyDescent="0.25">
      <c r="D1068" s="67"/>
      <c r="E1068" s="67"/>
      <c r="F1068" s="67"/>
      <c r="G1068"/>
      <c r="H1068" s="27"/>
      <c r="I1068" s="27"/>
      <c r="L1068"/>
      <c r="W1068"/>
    </row>
    <row r="1069" spans="4:23" x14ac:dyDescent="0.25">
      <c r="D1069" s="67"/>
      <c r="E1069" s="67"/>
      <c r="F1069" s="67"/>
      <c r="G1069"/>
      <c r="H1069" s="27"/>
      <c r="I1069" s="27"/>
      <c r="L1069"/>
      <c r="W1069"/>
    </row>
    <row r="1070" spans="4:23" x14ac:dyDescent="0.25">
      <c r="D1070" s="67"/>
      <c r="E1070" s="67"/>
      <c r="F1070" s="67"/>
      <c r="G1070"/>
      <c r="H1070" s="27"/>
      <c r="I1070" s="27"/>
      <c r="L1070"/>
      <c r="W1070"/>
    </row>
    <row r="1071" spans="4:23" x14ac:dyDescent="0.25">
      <c r="D1071" s="67"/>
      <c r="E1071" s="67"/>
      <c r="F1071" s="67"/>
      <c r="G1071"/>
      <c r="H1071" s="27"/>
      <c r="I1071" s="27"/>
      <c r="L1071"/>
      <c r="W1071"/>
    </row>
    <row r="1072" spans="4:23" x14ac:dyDescent="0.25">
      <c r="D1072" s="67"/>
      <c r="E1072" s="67"/>
      <c r="F1072" s="67"/>
      <c r="G1072"/>
      <c r="H1072" s="27"/>
      <c r="I1072" s="27"/>
      <c r="L1072"/>
      <c r="W1072"/>
    </row>
    <row r="1073" spans="4:23" x14ac:dyDescent="0.25">
      <c r="D1073" s="67"/>
      <c r="E1073" s="67"/>
      <c r="F1073" s="67"/>
      <c r="G1073"/>
      <c r="H1073" s="27"/>
      <c r="I1073" s="27"/>
      <c r="L1073"/>
      <c r="W1073"/>
    </row>
    <row r="1074" spans="4:23" x14ac:dyDescent="0.25">
      <c r="D1074" s="67"/>
      <c r="E1074" s="67"/>
      <c r="F1074" s="67"/>
      <c r="G1074"/>
      <c r="H1074" s="27"/>
      <c r="I1074" s="27"/>
      <c r="L1074"/>
      <c r="W1074"/>
    </row>
    <row r="1075" spans="4:23" x14ac:dyDescent="0.25">
      <c r="D1075" s="67"/>
      <c r="E1075" s="67"/>
      <c r="F1075" s="67"/>
      <c r="G1075"/>
      <c r="H1075" s="27"/>
      <c r="I1075" s="27"/>
      <c r="L1075"/>
      <c r="W1075"/>
    </row>
    <row r="1076" spans="4:23" x14ac:dyDescent="0.25">
      <c r="D1076" s="67"/>
      <c r="E1076" s="67"/>
      <c r="F1076" s="67"/>
      <c r="G1076"/>
      <c r="H1076" s="27"/>
      <c r="I1076" s="27"/>
      <c r="L1076"/>
      <c r="W1076"/>
    </row>
    <row r="1077" spans="4:23" x14ac:dyDescent="0.25">
      <c r="D1077" s="67"/>
      <c r="E1077" s="67"/>
      <c r="F1077" s="67"/>
      <c r="G1077"/>
      <c r="H1077" s="27"/>
      <c r="I1077" s="27"/>
      <c r="L1077"/>
      <c r="W1077"/>
    </row>
    <row r="1078" spans="4:23" x14ac:dyDescent="0.25">
      <c r="D1078" s="67"/>
      <c r="E1078" s="67"/>
      <c r="F1078" s="67"/>
      <c r="G1078"/>
      <c r="H1078" s="27"/>
      <c r="I1078" s="27"/>
      <c r="L1078"/>
      <c r="W1078"/>
    </row>
    <row r="1079" spans="4:23" x14ac:dyDescent="0.25">
      <c r="D1079" s="67"/>
      <c r="E1079" s="67"/>
      <c r="F1079" s="67"/>
      <c r="G1079"/>
      <c r="H1079" s="27"/>
      <c r="I1079" s="27"/>
      <c r="L1079"/>
      <c r="W1079"/>
    </row>
    <row r="1080" spans="4:23" x14ac:dyDescent="0.25">
      <c r="D1080" s="67"/>
      <c r="E1080" s="67"/>
      <c r="F1080" s="67"/>
      <c r="G1080"/>
      <c r="H1080" s="27"/>
      <c r="I1080" s="27"/>
      <c r="L1080"/>
      <c r="W1080"/>
    </row>
    <row r="1081" spans="4:23" x14ac:dyDescent="0.25">
      <c r="D1081" s="67"/>
      <c r="E1081" s="67"/>
      <c r="F1081" s="67"/>
      <c r="G1081"/>
      <c r="H1081" s="27"/>
      <c r="I1081" s="27"/>
      <c r="L1081"/>
      <c r="W1081"/>
    </row>
    <row r="1082" spans="4:23" x14ac:dyDescent="0.25">
      <c r="D1082" s="67"/>
      <c r="E1082" s="67"/>
      <c r="F1082" s="67"/>
      <c r="G1082"/>
      <c r="H1082" s="27"/>
      <c r="I1082" s="27"/>
      <c r="L1082"/>
      <c r="W1082"/>
    </row>
    <row r="1083" spans="4:23" x14ac:dyDescent="0.25">
      <c r="D1083" s="67"/>
      <c r="E1083" s="67"/>
      <c r="F1083" s="67"/>
      <c r="G1083"/>
      <c r="H1083" s="27"/>
      <c r="I1083" s="27"/>
      <c r="L1083"/>
      <c r="W1083"/>
    </row>
    <row r="1084" spans="4:23" x14ac:dyDescent="0.25">
      <c r="D1084" s="67"/>
      <c r="E1084" s="67"/>
      <c r="F1084" s="67"/>
      <c r="G1084"/>
      <c r="H1084" s="27"/>
      <c r="I1084" s="27"/>
      <c r="L1084"/>
      <c r="W1084"/>
    </row>
    <row r="1085" spans="4:23" x14ac:dyDescent="0.25">
      <c r="D1085" s="67"/>
      <c r="E1085" s="67"/>
      <c r="F1085" s="67"/>
      <c r="G1085"/>
      <c r="H1085" s="27"/>
      <c r="I1085" s="27"/>
      <c r="L1085"/>
      <c r="W1085"/>
    </row>
    <row r="1086" spans="4:23" x14ac:dyDescent="0.25">
      <c r="D1086" s="67"/>
      <c r="E1086" s="67"/>
      <c r="F1086" s="67"/>
      <c r="G1086"/>
      <c r="H1086" s="27"/>
      <c r="I1086" s="27"/>
      <c r="L1086"/>
      <c r="W1086"/>
    </row>
    <row r="1087" spans="4:23" x14ac:dyDescent="0.25">
      <c r="D1087" s="67"/>
      <c r="E1087" s="67"/>
      <c r="F1087" s="67"/>
      <c r="G1087"/>
      <c r="H1087" s="27"/>
      <c r="I1087" s="27"/>
      <c r="L1087"/>
      <c r="W1087"/>
    </row>
    <row r="1088" spans="4:23" x14ac:dyDescent="0.25">
      <c r="D1088" s="67"/>
      <c r="E1088" s="67"/>
      <c r="F1088" s="67"/>
      <c r="G1088"/>
      <c r="H1088" s="27"/>
      <c r="I1088" s="27"/>
      <c r="L1088"/>
      <c r="W1088"/>
    </row>
    <row r="1089" spans="4:23" x14ac:dyDescent="0.25">
      <c r="D1089" s="67"/>
      <c r="E1089" s="67"/>
      <c r="F1089" s="67"/>
      <c r="G1089"/>
      <c r="H1089" s="27"/>
      <c r="I1089" s="27"/>
      <c r="L1089"/>
      <c r="W1089"/>
    </row>
    <row r="1090" spans="4:23" x14ac:dyDescent="0.25">
      <c r="D1090" s="67"/>
      <c r="E1090" s="67"/>
      <c r="F1090" s="67"/>
      <c r="G1090"/>
      <c r="H1090" s="27"/>
      <c r="I1090" s="27"/>
      <c r="L1090"/>
      <c r="W1090"/>
    </row>
    <row r="1091" spans="4:23" x14ac:dyDescent="0.25">
      <c r="D1091" s="67"/>
      <c r="E1091" s="67"/>
      <c r="F1091" s="67"/>
      <c r="G1091"/>
      <c r="H1091" s="27"/>
      <c r="I1091" s="27"/>
      <c r="L1091"/>
      <c r="W1091"/>
    </row>
    <row r="1092" spans="4:23" x14ac:dyDescent="0.25">
      <c r="D1092" s="67"/>
      <c r="E1092" s="67"/>
      <c r="F1092" s="67"/>
      <c r="G1092"/>
      <c r="H1092" s="27"/>
      <c r="I1092" s="27"/>
      <c r="L1092"/>
      <c r="W1092"/>
    </row>
    <row r="1093" spans="4:23" x14ac:dyDescent="0.25">
      <c r="D1093" s="67"/>
      <c r="E1093" s="67"/>
      <c r="F1093" s="67"/>
      <c r="G1093"/>
      <c r="H1093" s="27"/>
      <c r="I1093" s="27"/>
      <c r="L1093"/>
      <c r="W1093"/>
    </row>
    <row r="1094" spans="4:23" x14ac:dyDescent="0.25">
      <c r="D1094" s="67"/>
      <c r="E1094" s="67"/>
      <c r="F1094" s="67"/>
      <c r="G1094"/>
      <c r="H1094" s="27"/>
      <c r="I1094" s="27"/>
      <c r="L1094"/>
      <c r="W1094"/>
    </row>
    <row r="1095" spans="4:23" x14ac:dyDescent="0.25">
      <c r="D1095" s="67"/>
      <c r="E1095" s="67"/>
      <c r="F1095" s="67"/>
      <c r="G1095"/>
      <c r="H1095" s="27"/>
      <c r="I1095" s="27"/>
      <c r="L1095"/>
      <c r="W1095"/>
    </row>
    <row r="1096" spans="4:23" x14ac:dyDescent="0.25">
      <c r="D1096" s="67"/>
      <c r="E1096" s="67"/>
      <c r="F1096" s="67"/>
      <c r="G1096"/>
      <c r="H1096" s="27"/>
      <c r="I1096" s="27"/>
      <c r="L1096"/>
      <c r="W1096"/>
    </row>
    <row r="1097" spans="4:23" x14ac:dyDescent="0.25">
      <c r="D1097" s="67"/>
      <c r="E1097" s="67"/>
      <c r="F1097" s="67"/>
      <c r="G1097"/>
      <c r="H1097" s="27"/>
      <c r="I1097" s="27"/>
      <c r="L1097"/>
      <c r="W1097"/>
    </row>
    <row r="1098" spans="4:23" x14ac:dyDescent="0.25">
      <c r="D1098" s="67"/>
      <c r="E1098" s="67"/>
      <c r="F1098" s="67"/>
      <c r="G1098"/>
      <c r="H1098" s="27"/>
      <c r="I1098" s="27"/>
      <c r="L1098"/>
      <c r="W1098"/>
    </row>
    <row r="1099" spans="4:23" x14ac:dyDescent="0.25">
      <c r="D1099" s="67"/>
      <c r="E1099" s="67"/>
      <c r="F1099" s="67"/>
      <c r="G1099"/>
      <c r="H1099" s="27"/>
      <c r="I1099" s="27"/>
      <c r="L1099"/>
      <c r="W1099"/>
    </row>
    <row r="1100" spans="4:23" x14ac:dyDescent="0.25">
      <c r="D1100" s="67"/>
      <c r="E1100" s="67"/>
      <c r="F1100" s="67"/>
      <c r="G1100"/>
      <c r="H1100" s="27"/>
      <c r="I1100" s="27"/>
      <c r="L1100"/>
      <c r="W1100"/>
    </row>
    <row r="1101" spans="4:23" x14ac:dyDescent="0.25">
      <c r="D1101" s="67"/>
      <c r="E1101" s="67"/>
      <c r="F1101" s="67"/>
      <c r="G1101"/>
      <c r="H1101" s="27"/>
      <c r="I1101" s="27"/>
      <c r="L1101"/>
      <c r="W1101"/>
    </row>
    <row r="1102" spans="4:23" x14ac:dyDescent="0.25">
      <c r="D1102" s="67"/>
      <c r="E1102" s="67"/>
      <c r="F1102" s="67"/>
      <c r="G1102"/>
      <c r="H1102" s="27"/>
      <c r="I1102" s="27"/>
      <c r="L1102"/>
      <c r="W1102"/>
    </row>
    <row r="1103" spans="4:23" x14ac:dyDescent="0.25">
      <c r="D1103" s="67"/>
      <c r="E1103" s="67"/>
      <c r="F1103" s="67"/>
      <c r="G1103"/>
      <c r="H1103" s="27"/>
      <c r="I1103" s="27"/>
      <c r="L1103"/>
      <c r="W1103"/>
    </row>
    <row r="1104" spans="4:23" x14ac:dyDescent="0.25">
      <c r="D1104" s="67"/>
      <c r="E1104" s="67"/>
      <c r="F1104" s="67"/>
      <c r="G1104"/>
      <c r="H1104" s="27"/>
      <c r="I1104" s="27"/>
      <c r="L1104"/>
      <c r="W1104"/>
    </row>
    <row r="1105" spans="4:23" x14ac:dyDescent="0.25">
      <c r="D1105" s="67"/>
      <c r="E1105" s="67"/>
      <c r="F1105" s="67"/>
      <c r="G1105"/>
      <c r="H1105" s="27"/>
      <c r="I1105" s="27"/>
      <c r="L1105"/>
      <c r="W1105"/>
    </row>
    <row r="1106" spans="4:23" x14ac:dyDescent="0.25">
      <c r="D1106" s="67"/>
      <c r="E1106" s="67"/>
      <c r="F1106" s="67"/>
      <c r="G1106"/>
      <c r="H1106" s="27"/>
      <c r="I1106" s="27"/>
      <c r="L1106"/>
      <c r="W1106"/>
    </row>
    <row r="1107" spans="4:23" x14ac:dyDescent="0.25">
      <c r="D1107" s="67"/>
      <c r="E1107" s="67"/>
      <c r="F1107" s="67"/>
      <c r="G1107"/>
      <c r="H1107" s="27"/>
      <c r="I1107" s="27"/>
      <c r="L1107"/>
      <c r="W1107"/>
    </row>
    <row r="1108" spans="4:23" x14ac:dyDescent="0.25">
      <c r="D1108" s="67"/>
      <c r="E1108" s="67"/>
      <c r="F1108" s="67"/>
      <c r="G1108"/>
      <c r="H1108" s="27"/>
      <c r="I1108" s="27"/>
      <c r="L1108"/>
      <c r="W1108"/>
    </row>
    <row r="1109" spans="4:23" x14ac:dyDescent="0.25">
      <c r="D1109" s="67"/>
      <c r="E1109" s="67"/>
      <c r="F1109" s="67"/>
      <c r="G1109"/>
      <c r="H1109" s="27"/>
      <c r="I1109" s="27"/>
      <c r="L1109"/>
      <c r="W1109"/>
    </row>
    <row r="1110" spans="4:23" x14ac:dyDescent="0.25">
      <c r="D1110" s="67"/>
      <c r="E1110" s="67"/>
      <c r="F1110" s="67"/>
      <c r="G1110"/>
      <c r="H1110" s="27"/>
      <c r="I1110" s="27"/>
      <c r="L1110"/>
      <c r="W1110"/>
    </row>
    <row r="1111" spans="4:23" x14ac:dyDescent="0.25">
      <c r="D1111" s="67"/>
      <c r="E1111" s="67"/>
      <c r="F1111" s="67"/>
      <c r="G1111"/>
      <c r="H1111" s="27"/>
      <c r="I1111" s="27"/>
      <c r="L1111"/>
      <c r="W1111"/>
    </row>
    <row r="1112" spans="4:23" x14ac:dyDescent="0.25">
      <c r="D1112" s="67"/>
      <c r="E1112" s="67"/>
      <c r="F1112" s="67"/>
      <c r="G1112"/>
      <c r="H1112" s="27"/>
      <c r="I1112" s="27"/>
      <c r="L1112"/>
      <c r="W1112"/>
    </row>
    <row r="1113" spans="4:23" x14ac:dyDescent="0.25">
      <c r="D1113" s="67"/>
      <c r="E1113" s="67"/>
      <c r="F1113" s="67"/>
      <c r="G1113"/>
      <c r="H1113" s="27"/>
      <c r="I1113" s="27"/>
      <c r="L1113"/>
      <c r="W1113"/>
    </row>
    <row r="1114" spans="4:23" x14ac:dyDescent="0.25">
      <c r="D1114" s="67"/>
      <c r="E1114" s="67"/>
      <c r="F1114" s="67"/>
      <c r="G1114"/>
      <c r="H1114" s="27"/>
      <c r="I1114" s="27"/>
      <c r="L1114"/>
      <c r="W1114"/>
    </row>
    <row r="1115" spans="4:23" x14ac:dyDescent="0.25">
      <c r="D1115" s="67"/>
      <c r="E1115" s="67"/>
      <c r="F1115" s="67"/>
      <c r="G1115"/>
      <c r="H1115" s="27"/>
      <c r="I1115" s="27"/>
      <c r="L1115"/>
      <c r="W1115"/>
    </row>
    <row r="1116" spans="4:23" x14ac:dyDescent="0.25">
      <c r="D1116" s="67"/>
      <c r="E1116" s="67"/>
      <c r="F1116" s="67"/>
      <c r="G1116"/>
      <c r="H1116" s="27"/>
      <c r="I1116" s="27"/>
      <c r="L1116"/>
      <c r="W1116"/>
    </row>
    <row r="1117" spans="4:23" x14ac:dyDescent="0.25">
      <c r="D1117" s="67"/>
      <c r="E1117" s="67"/>
      <c r="F1117" s="67"/>
      <c r="G1117"/>
      <c r="H1117" s="27"/>
      <c r="I1117" s="27"/>
      <c r="L1117"/>
      <c r="W1117"/>
    </row>
    <row r="1118" spans="4:23" x14ac:dyDescent="0.25">
      <c r="D1118" s="67"/>
      <c r="E1118" s="67"/>
      <c r="F1118" s="67"/>
      <c r="G1118"/>
      <c r="H1118" s="27"/>
      <c r="I1118" s="27"/>
      <c r="L1118"/>
      <c r="W1118"/>
    </row>
    <row r="1119" spans="4:23" x14ac:dyDescent="0.25">
      <c r="D1119" s="67"/>
      <c r="E1119" s="67"/>
      <c r="F1119" s="67"/>
      <c r="G1119"/>
      <c r="H1119" s="27"/>
      <c r="I1119" s="27"/>
      <c r="L1119"/>
      <c r="W1119"/>
    </row>
    <row r="1120" spans="4:23" x14ac:dyDescent="0.25">
      <c r="D1120" s="67"/>
      <c r="E1120" s="67"/>
      <c r="F1120" s="67"/>
      <c r="G1120"/>
      <c r="H1120" s="27"/>
      <c r="I1120" s="27"/>
      <c r="L1120"/>
      <c r="W1120"/>
    </row>
    <row r="1121" spans="4:23" x14ac:dyDescent="0.25">
      <c r="D1121" s="67"/>
      <c r="E1121" s="67"/>
      <c r="F1121" s="67"/>
      <c r="G1121"/>
      <c r="H1121" s="27"/>
      <c r="I1121" s="27"/>
      <c r="L1121"/>
      <c r="W1121"/>
    </row>
    <row r="1122" spans="4:23" x14ac:dyDescent="0.25">
      <c r="D1122" s="67"/>
      <c r="E1122" s="67"/>
      <c r="F1122" s="67"/>
      <c r="G1122"/>
      <c r="H1122" s="27"/>
      <c r="I1122" s="27"/>
      <c r="L1122"/>
      <c r="W1122"/>
    </row>
    <row r="1123" spans="4:23" x14ac:dyDescent="0.25">
      <c r="D1123" s="67"/>
      <c r="E1123" s="67"/>
      <c r="F1123" s="67"/>
      <c r="G1123"/>
      <c r="H1123" s="27"/>
      <c r="I1123" s="27"/>
      <c r="L1123"/>
      <c r="W1123"/>
    </row>
    <row r="1124" spans="4:23" x14ac:dyDescent="0.25">
      <c r="D1124" s="67"/>
      <c r="E1124" s="67"/>
      <c r="F1124" s="67"/>
      <c r="G1124"/>
      <c r="H1124" s="27"/>
      <c r="I1124" s="27"/>
      <c r="L1124"/>
      <c r="W1124"/>
    </row>
    <row r="1125" spans="4:23" x14ac:dyDescent="0.25">
      <c r="D1125" s="67"/>
      <c r="E1125" s="67"/>
      <c r="F1125" s="67"/>
      <c r="G1125"/>
      <c r="H1125" s="27"/>
      <c r="I1125" s="27"/>
      <c r="L1125"/>
      <c r="W1125"/>
    </row>
    <row r="1126" spans="4:23" x14ac:dyDescent="0.25">
      <c r="D1126" s="67"/>
      <c r="E1126" s="67"/>
      <c r="F1126" s="67"/>
      <c r="G1126"/>
      <c r="H1126" s="27"/>
      <c r="I1126" s="27"/>
      <c r="L1126"/>
      <c r="W1126"/>
    </row>
    <row r="1127" spans="4:23" x14ac:dyDescent="0.25">
      <c r="D1127" s="67"/>
      <c r="E1127" s="67"/>
      <c r="F1127" s="67"/>
      <c r="G1127"/>
      <c r="H1127" s="27"/>
      <c r="I1127" s="27"/>
      <c r="L1127"/>
      <c r="W1127"/>
    </row>
    <row r="1128" spans="4:23" x14ac:dyDescent="0.25">
      <c r="D1128" s="67"/>
      <c r="E1128" s="67"/>
      <c r="F1128" s="67"/>
      <c r="G1128"/>
      <c r="H1128" s="27"/>
      <c r="I1128" s="27"/>
      <c r="L1128"/>
      <c r="W1128"/>
    </row>
    <row r="1129" spans="4:23" x14ac:dyDescent="0.25">
      <c r="D1129" s="67"/>
      <c r="E1129" s="67"/>
      <c r="F1129" s="67"/>
      <c r="G1129"/>
      <c r="H1129" s="27"/>
      <c r="I1129" s="27"/>
      <c r="L1129"/>
      <c r="W1129"/>
    </row>
    <row r="1130" spans="4:23" x14ac:dyDescent="0.25">
      <c r="D1130" s="67"/>
      <c r="E1130" s="67"/>
      <c r="F1130" s="67"/>
      <c r="G1130"/>
      <c r="H1130" s="27"/>
      <c r="I1130" s="27"/>
      <c r="L1130"/>
      <c r="W1130"/>
    </row>
    <row r="1131" spans="4:23" x14ac:dyDescent="0.25">
      <c r="D1131" s="67"/>
      <c r="E1131" s="67"/>
      <c r="F1131" s="67"/>
      <c r="G1131"/>
      <c r="H1131" s="27"/>
      <c r="I1131" s="27"/>
      <c r="L1131"/>
      <c r="W1131"/>
    </row>
    <row r="1132" spans="4:23" x14ac:dyDescent="0.25">
      <c r="D1132" s="67"/>
      <c r="E1132" s="67"/>
      <c r="F1132" s="67"/>
      <c r="G1132"/>
      <c r="H1132" s="27"/>
      <c r="I1132" s="27"/>
      <c r="L1132"/>
      <c r="W1132"/>
    </row>
    <row r="1133" spans="4:23" x14ac:dyDescent="0.25">
      <c r="D1133" s="67"/>
      <c r="E1133" s="67"/>
      <c r="F1133" s="67"/>
      <c r="G1133"/>
      <c r="H1133" s="27"/>
      <c r="I1133" s="27"/>
      <c r="L1133"/>
      <c r="W1133"/>
    </row>
    <row r="1134" spans="4:23" x14ac:dyDescent="0.25">
      <c r="D1134" s="67"/>
      <c r="E1134" s="67"/>
      <c r="F1134" s="67"/>
      <c r="G1134"/>
      <c r="H1134" s="27"/>
      <c r="I1134" s="27"/>
      <c r="L1134"/>
      <c r="W1134"/>
    </row>
    <row r="1135" spans="4:23" x14ac:dyDescent="0.25">
      <c r="D1135" s="67"/>
      <c r="E1135" s="67"/>
      <c r="F1135" s="67"/>
      <c r="G1135"/>
      <c r="H1135" s="27"/>
      <c r="I1135" s="27"/>
      <c r="L1135"/>
      <c r="W1135"/>
    </row>
    <row r="1136" spans="4:23" x14ac:dyDescent="0.25">
      <c r="D1136" s="67"/>
      <c r="E1136" s="67"/>
      <c r="F1136" s="67"/>
      <c r="G1136"/>
      <c r="H1136" s="27"/>
      <c r="I1136" s="27"/>
      <c r="L1136"/>
      <c r="W1136"/>
    </row>
    <row r="1137" spans="4:23" x14ac:dyDescent="0.25">
      <c r="D1137" s="67"/>
      <c r="E1137" s="67"/>
      <c r="F1137" s="67"/>
      <c r="G1137"/>
      <c r="H1137" s="27"/>
      <c r="I1137" s="27"/>
      <c r="L1137"/>
      <c r="W1137"/>
    </row>
    <row r="1138" spans="4:23" x14ac:dyDescent="0.25">
      <c r="D1138" s="67"/>
      <c r="E1138" s="67"/>
      <c r="F1138" s="67"/>
      <c r="G1138"/>
      <c r="H1138" s="27"/>
      <c r="I1138" s="27"/>
      <c r="L1138"/>
      <c r="W1138"/>
    </row>
    <row r="1139" spans="4:23" x14ac:dyDescent="0.25">
      <c r="D1139" s="67"/>
      <c r="E1139" s="67"/>
      <c r="F1139" s="67"/>
      <c r="G1139"/>
      <c r="H1139" s="27"/>
      <c r="I1139" s="27"/>
      <c r="L1139"/>
      <c r="W1139"/>
    </row>
    <row r="1140" spans="4:23" x14ac:dyDescent="0.25">
      <c r="D1140" s="67"/>
      <c r="E1140" s="67"/>
      <c r="F1140" s="67"/>
      <c r="G1140"/>
      <c r="H1140" s="27"/>
      <c r="I1140" s="27"/>
      <c r="L1140"/>
      <c r="W1140"/>
    </row>
    <row r="1141" spans="4:23" x14ac:dyDescent="0.25">
      <c r="D1141" s="67"/>
      <c r="E1141" s="67"/>
      <c r="F1141" s="67"/>
      <c r="G1141"/>
      <c r="H1141" s="27"/>
      <c r="I1141" s="27"/>
      <c r="L1141"/>
      <c r="W1141"/>
    </row>
    <row r="1142" spans="4:23" x14ac:dyDescent="0.25">
      <c r="D1142" s="67"/>
      <c r="E1142" s="67"/>
      <c r="F1142" s="67"/>
      <c r="G1142"/>
      <c r="H1142" s="27"/>
      <c r="I1142" s="27"/>
      <c r="L1142"/>
      <c r="W1142"/>
    </row>
    <row r="1143" spans="4:23" x14ac:dyDescent="0.25">
      <c r="D1143" s="67"/>
      <c r="E1143" s="67"/>
      <c r="F1143" s="67"/>
      <c r="G1143"/>
      <c r="H1143" s="27"/>
      <c r="I1143" s="27"/>
      <c r="L1143"/>
      <c r="W1143"/>
    </row>
    <row r="1144" spans="4:23" x14ac:dyDescent="0.25">
      <c r="D1144" s="67"/>
      <c r="E1144" s="67"/>
      <c r="F1144" s="67"/>
      <c r="G1144"/>
      <c r="H1144" s="27"/>
      <c r="I1144" s="27"/>
      <c r="L1144"/>
      <c r="W1144"/>
    </row>
    <row r="1145" spans="4:23" x14ac:dyDescent="0.25">
      <c r="D1145" s="67"/>
      <c r="E1145" s="67"/>
      <c r="F1145" s="67"/>
      <c r="G1145"/>
      <c r="H1145" s="27"/>
      <c r="I1145" s="27"/>
      <c r="L1145"/>
      <c r="W1145"/>
    </row>
    <row r="1146" spans="4:23" x14ac:dyDescent="0.25">
      <c r="D1146" s="67"/>
      <c r="E1146" s="67"/>
      <c r="F1146" s="67"/>
      <c r="G1146"/>
      <c r="H1146" s="27"/>
      <c r="I1146" s="27"/>
      <c r="L1146"/>
      <c r="W1146"/>
    </row>
    <row r="1147" spans="4:23" x14ac:dyDescent="0.25">
      <c r="D1147" s="67"/>
      <c r="E1147" s="67"/>
      <c r="F1147" s="67"/>
      <c r="G1147"/>
      <c r="H1147" s="27"/>
      <c r="I1147" s="27"/>
      <c r="L1147"/>
      <c r="W1147"/>
    </row>
    <row r="1148" spans="4:23" x14ac:dyDescent="0.25">
      <c r="D1148" s="67"/>
      <c r="E1148" s="67"/>
      <c r="F1148" s="67"/>
      <c r="G1148"/>
      <c r="H1148" s="27"/>
      <c r="I1148" s="27"/>
      <c r="L1148"/>
      <c r="W1148"/>
    </row>
    <row r="1149" spans="4:23" x14ac:dyDescent="0.25">
      <c r="D1149" s="67"/>
      <c r="E1149" s="67"/>
      <c r="F1149" s="67"/>
      <c r="G1149"/>
      <c r="H1149" s="27"/>
      <c r="I1149" s="27"/>
      <c r="L1149"/>
      <c r="W1149"/>
    </row>
    <row r="1150" spans="4:23" x14ac:dyDescent="0.25">
      <c r="D1150" s="67"/>
      <c r="E1150" s="67"/>
      <c r="F1150" s="67"/>
      <c r="G1150"/>
      <c r="H1150" s="27"/>
      <c r="I1150" s="27"/>
      <c r="L1150"/>
      <c r="W1150"/>
    </row>
    <row r="1151" spans="4:23" x14ac:dyDescent="0.25">
      <c r="D1151" s="67"/>
      <c r="E1151" s="67"/>
      <c r="F1151" s="67"/>
      <c r="G1151"/>
      <c r="H1151" s="27"/>
      <c r="I1151" s="27"/>
      <c r="L1151"/>
      <c r="W1151"/>
    </row>
    <row r="1152" spans="4:23" x14ac:dyDescent="0.25">
      <c r="D1152" s="67"/>
      <c r="E1152" s="67"/>
      <c r="F1152" s="67"/>
      <c r="G1152"/>
      <c r="H1152" s="27"/>
      <c r="I1152" s="27"/>
      <c r="L1152"/>
      <c r="W1152"/>
    </row>
    <row r="1153" spans="4:23" x14ac:dyDescent="0.25">
      <c r="D1153" s="67"/>
      <c r="E1153" s="67"/>
      <c r="F1153" s="67"/>
      <c r="G1153"/>
      <c r="H1153" s="27"/>
      <c r="I1153" s="27"/>
      <c r="L1153"/>
      <c r="W1153"/>
    </row>
    <row r="1154" spans="4:23" x14ac:dyDescent="0.25">
      <c r="D1154" s="67"/>
      <c r="E1154" s="67"/>
      <c r="F1154" s="67"/>
      <c r="G1154"/>
      <c r="H1154" s="27"/>
      <c r="I1154" s="27"/>
      <c r="L1154"/>
      <c r="W1154"/>
    </row>
    <row r="1155" spans="4:23" x14ac:dyDescent="0.25">
      <c r="D1155" s="67"/>
      <c r="E1155" s="67"/>
      <c r="F1155" s="67"/>
      <c r="G1155"/>
      <c r="H1155" s="27"/>
      <c r="I1155" s="27"/>
      <c r="L1155"/>
      <c r="W1155"/>
    </row>
    <row r="1156" spans="4:23" x14ac:dyDescent="0.25">
      <c r="D1156" s="67"/>
      <c r="E1156" s="67"/>
      <c r="F1156" s="67"/>
      <c r="G1156"/>
      <c r="H1156" s="27"/>
      <c r="I1156" s="27"/>
      <c r="L1156"/>
      <c r="W1156"/>
    </row>
    <row r="1157" spans="4:23" x14ac:dyDescent="0.25">
      <c r="D1157" s="67"/>
      <c r="E1157" s="67"/>
      <c r="F1157" s="67"/>
      <c r="G1157"/>
      <c r="H1157" s="27"/>
      <c r="I1157" s="27"/>
      <c r="L1157"/>
      <c r="W1157"/>
    </row>
    <row r="1158" spans="4:23" x14ac:dyDescent="0.25">
      <c r="D1158" s="67"/>
      <c r="E1158" s="67"/>
      <c r="F1158" s="67"/>
      <c r="G1158"/>
      <c r="H1158" s="27"/>
      <c r="I1158" s="27"/>
      <c r="L1158"/>
      <c r="W1158"/>
    </row>
    <row r="1159" spans="4:23" x14ac:dyDescent="0.25">
      <c r="D1159" s="67"/>
      <c r="E1159" s="67"/>
      <c r="F1159" s="67"/>
      <c r="G1159"/>
      <c r="H1159" s="27"/>
      <c r="I1159" s="27"/>
      <c r="L1159"/>
      <c r="W1159"/>
    </row>
    <row r="1160" spans="4:23" x14ac:dyDescent="0.25">
      <c r="D1160" s="67"/>
      <c r="E1160" s="67"/>
      <c r="F1160" s="67"/>
      <c r="G1160"/>
      <c r="H1160" s="27"/>
      <c r="I1160" s="27"/>
      <c r="L1160"/>
      <c r="W1160"/>
    </row>
    <row r="1161" spans="4:23" x14ac:dyDescent="0.25">
      <c r="D1161" s="67"/>
      <c r="E1161" s="67"/>
      <c r="F1161" s="67"/>
      <c r="G1161"/>
      <c r="H1161" s="27"/>
      <c r="I1161" s="27"/>
      <c r="L1161"/>
      <c r="W1161"/>
    </row>
    <row r="1162" spans="4:23" x14ac:dyDescent="0.25">
      <c r="D1162" s="67"/>
      <c r="E1162" s="67"/>
      <c r="F1162" s="67"/>
      <c r="G1162"/>
      <c r="H1162" s="27"/>
      <c r="I1162" s="27"/>
      <c r="L1162"/>
      <c r="W1162"/>
    </row>
    <row r="1163" spans="4:23" x14ac:dyDescent="0.25">
      <c r="D1163" s="67"/>
      <c r="E1163" s="67"/>
      <c r="F1163" s="67"/>
      <c r="G1163"/>
      <c r="H1163" s="27"/>
      <c r="I1163" s="27"/>
      <c r="L1163"/>
      <c r="W1163"/>
    </row>
    <row r="1164" spans="4:23" x14ac:dyDescent="0.25">
      <c r="D1164" s="67"/>
      <c r="E1164" s="67"/>
      <c r="F1164" s="67"/>
      <c r="G1164"/>
      <c r="H1164" s="27"/>
      <c r="I1164" s="27"/>
      <c r="L1164"/>
      <c r="W1164"/>
    </row>
    <row r="1165" spans="4:23" x14ac:dyDescent="0.25">
      <c r="D1165" s="67"/>
      <c r="E1165" s="67"/>
      <c r="F1165" s="67"/>
      <c r="G1165"/>
      <c r="H1165" s="27"/>
      <c r="I1165" s="27"/>
      <c r="L1165"/>
      <c r="W1165"/>
    </row>
    <row r="1166" spans="4:23" x14ac:dyDescent="0.25">
      <c r="D1166" s="67"/>
      <c r="E1166" s="67"/>
      <c r="F1166" s="67"/>
      <c r="G1166"/>
      <c r="H1166" s="27"/>
      <c r="I1166" s="27"/>
      <c r="L1166"/>
      <c r="W1166"/>
    </row>
    <row r="1167" spans="4:23" x14ac:dyDescent="0.25">
      <c r="D1167" s="67"/>
      <c r="E1167" s="67"/>
      <c r="F1167" s="67"/>
      <c r="G1167"/>
      <c r="H1167" s="27"/>
      <c r="I1167" s="27"/>
      <c r="L1167"/>
      <c r="W1167"/>
    </row>
    <row r="1168" spans="4:23" x14ac:dyDescent="0.25">
      <c r="D1168" s="67"/>
      <c r="E1168" s="67"/>
      <c r="F1168" s="67"/>
      <c r="G1168"/>
      <c r="H1168" s="27"/>
      <c r="I1168" s="27"/>
      <c r="L1168"/>
      <c r="W1168"/>
    </row>
    <row r="1169" spans="4:23" x14ac:dyDescent="0.25">
      <c r="D1169" s="67"/>
      <c r="E1169" s="67"/>
      <c r="F1169" s="67"/>
      <c r="G1169"/>
      <c r="H1169" s="27"/>
      <c r="I1169" s="27"/>
      <c r="L1169"/>
      <c r="W1169"/>
    </row>
    <row r="1170" spans="4:23" x14ac:dyDescent="0.25">
      <c r="D1170" s="67"/>
      <c r="E1170" s="67"/>
      <c r="F1170" s="67"/>
      <c r="G1170"/>
      <c r="H1170" s="27"/>
      <c r="I1170" s="27"/>
      <c r="L1170"/>
      <c r="W1170"/>
    </row>
    <row r="1171" spans="4:23" x14ac:dyDescent="0.25">
      <c r="D1171" s="67"/>
      <c r="E1171" s="67"/>
      <c r="F1171" s="67"/>
      <c r="G1171"/>
      <c r="H1171" s="27"/>
      <c r="I1171" s="27"/>
      <c r="L1171"/>
      <c r="W1171"/>
    </row>
    <row r="1172" spans="4:23" x14ac:dyDescent="0.25">
      <c r="D1172" s="67"/>
      <c r="E1172" s="67"/>
      <c r="F1172" s="67"/>
      <c r="G1172"/>
      <c r="H1172" s="27"/>
      <c r="I1172" s="27"/>
      <c r="L1172"/>
      <c r="W1172"/>
    </row>
    <row r="1173" spans="4:23" x14ac:dyDescent="0.25">
      <c r="D1173" s="67"/>
      <c r="E1173" s="67"/>
      <c r="F1173" s="67"/>
      <c r="G1173"/>
      <c r="H1173" s="27"/>
      <c r="I1173" s="27"/>
      <c r="L1173"/>
      <c r="W1173"/>
    </row>
    <row r="1174" spans="4:23" x14ac:dyDescent="0.25">
      <c r="D1174" s="67"/>
      <c r="E1174" s="67"/>
      <c r="F1174" s="67"/>
      <c r="G1174"/>
      <c r="H1174" s="27"/>
      <c r="I1174" s="27"/>
      <c r="L1174"/>
      <c r="W1174"/>
    </row>
    <row r="1175" spans="4:23" x14ac:dyDescent="0.25">
      <c r="D1175" s="67"/>
      <c r="E1175" s="67"/>
      <c r="F1175" s="67"/>
      <c r="G1175"/>
      <c r="H1175" s="27"/>
      <c r="I1175" s="27"/>
      <c r="L1175"/>
      <c r="W1175"/>
    </row>
    <row r="1176" spans="4:23" x14ac:dyDescent="0.25">
      <c r="D1176" s="67"/>
      <c r="E1176" s="67"/>
      <c r="F1176" s="67"/>
      <c r="G1176"/>
      <c r="H1176" s="27"/>
      <c r="I1176" s="27"/>
      <c r="L1176"/>
      <c r="W1176"/>
    </row>
    <row r="1177" spans="4:23" x14ac:dyDescent="0.25">
      <c r="D1177" s="67"/>
      <c r="E1177" s="67"/>
      <c r="F1177" s="67"/>
      <c r="G1177"/>
      <c r="H1177" s="27"/>
      <c r="I1177" s="27"/>
      <c r="L1177"/>
      <c r="W1177"/>
    </row>
    <row r="1178" spans="4:23" x14ac:dyDescent="0.25">
      <c r="D1178" s="67"/>
      <c r="E1178" s="67"/>
      <c r="F1178" s="67"/>
      <c r="G1178"/>
      <c r="H1178" s="27"/>
      <c r="I1178" s="27"/>
      <c r="L1178"/>
      <c r="W1178"/>
    </row>
    <row r="1179" spans="4:23" x14ac:dyDescent="0.25">
      <c r="D1179" s="67"/>
      <c r="E1179" s="67"/>
      <c r="F1179" s="67"/>
      <c r="G1179"/>
      <c r="H1179" s="27"/>
      <c r="I1179" s="27"/>
      <c r="L1179"/>
      <c r="W1179"/>
    </row>
    <row r="1180" spans="4:23" x14ac:dyDescent="0.25">
      <c r="D1180" s="67"/>
      <c r="E1180" s="67"/>
      <c r="F1180" s="67"/>
      <c r="G1180"/>
      <c r="H1180" s="27"/>
      <c r="I1180" s="27"/>
      <c r="L1180"/>
      <c r="W1180"/>
    </row>
    <row r="1181" spans="4:23" x14ac:dyDescent="0.25">
      <c r="D1181" s="67"/>
      <c r="E1181" s="67"/>
      <c r="F1181" s="67"/>
      <c r="G1181"/>
      <c r="H1181" s="27"/>
      <c r="I1181" s="27"/>
      <c r="L1181"/>
      <c r="W1181"/>
    </row>
    <row r="1182" spans="4:23" x14ac:dyDescent="0.25">
      <c r="D1182" s="67"/>
      <c r="E1182" s="67"/>
      <c r="F1182" s="67"/>
      <c r="G1182"/>
      <c r="H1182" s="27"/>
      <c r="I1182" s="27"/>
      <c r="L1182"/>
      <c r="W1182"/>
    </row>
    <row r="1183" spans="4:23" x14ac:dyDescent="0.25">
      <c r="D1183" s="67"/>
      <c r="E1183" s="67"/>
      <c r="F1183" s="67"/>
      <c r="G1183"/>
      <c r="H1183" s="27"/>
      <c r="I1183" s="27"/>
      <c r="L1183"/>
      <c r="W1183"/>
    </row>
    <row r="1184" spans="4:23" x14ac:dyDescent="0.25">
      <c r="D1184" s="67"/>
      <c r="E1184" s="67"/>
      <c r="F1184" s="67"/>
      <c r="G1184"/>
      <c r="H1184" s="27"/>
      <c r="I1184" s="27"/>
      <c r="L1184"/>
      <c r="W1184"/>
    </row>
    <row r="1185" spans="4:23" x14ac:dyDescent="0.25">
      <c r="D1185" s="67"/>
      <c r="E1185" s="67"/>
      <c r="F1185" s="67"/>
      <c r="G1185"/>
      <c r="H1185" s="27"/>
      <c r="I1185" s="27"/>
      <c r="L1185"/>
      <c r="W1185"/>
    </row>
    <row r="1186" spans="4:23" x14ac:dyDescent="0.25">
      <c r="D1186" s="67"/>
      <c r="E1186" s="67"/>
      <c r="F1186" s="67"/>
      <c r="G1186"/>
      <c r="H1186" s="27"/>
      <c r="I1186" s="27"/>
      <c r="L1186"/>
      <c r="W1186"/>
    </row>
    <row r="1187" spans="4:23" x14ac:dyDescent="0.25">
      <c r="D1187" s="67"/>
      <c r="E1187" s="67"/>
      <c r="F1187" s="67"/>
      <c r="G1187"/>
      <c r="H1187" s="27"/>
      <c r="I1187" s="27"/>
      <c r="L1187"/>
      <c r="W1187"/>
    </row>
    <row r="1188" spans="4:23" x14ac:dyDescent="0.25">
      <c r="D1188" s="67"/>
      <c r="E1188" s="67"/>
      <c r="F1188" s="67"/>
      <c r="G1188"/>
      <c r="H1188" s="27"/>
      <c r="I1188" s="27"/>
      <c r="L1188"/>
      <c r="W1188"/>
    </row>
    <row r="1189" spans="4:23" x14ac:dyDescent="0.25">
      <c r="D1189" s="67"/>
      <c r="E1189" s="67"/>
      <c r="F1189" s="67"/>
      <c r="G1189"/>
      <c r="H1189" s="27"/>
      <c r="I1189" s="27"/>
      <c r="L1189"/>
      <c r="W1189"/>
    </row>
    <row r="1190" spans="4:23" x14ac:dyDescent="0.25">
      <c r="D1190" s="67"/>
      <c r="E1190" s="67"/>
      <c r="F1190" s="67"/>
      <c r="G1190"/>
      <c r="H1190" s="27"/>
      <c r="I1190" s="27"/>
      <c r="L1190"/>
      <c r="W1190"/>
    </row>
    <row r="1191" spans="4:23" x14ac:dyDescent="0.25">
      <c r="D1191" s="67"/>
      <c r="E1191" s="67"/>
      <c r="F1191" s="67"/>
      <c r="G1191"/>
      <c r="H1191" s="27"/>
      <c r="I1191" s="27"/>
      <c r="L1191"/>
      <c r="W1191"/>
    </row>
    <row r="1192" spans="4:23" x14ac:dyDescent="0.25">
      <c r="D1192" s="67"/>
      <c r="E1192" s="67"/>
      <c r="F1192" s="67"/>
      <c r="G1192"/>
      <c r="H1192" s="27"/>
      <c r="I1192" s="27"/>
      <c r="L1192"/>
      <c r="W1192"/>
    </row>
    <row r="1193" spans="4:23" x14ac:dyDescent="0.25">
      <c r="D1193" s="67"/>
      <c r="E1193" s="67"/>
      <c r="F1193" s="67"/>
      <c r="G1193"/>
      <c r="H1193" s="27"/>
      <c r="I1193" s="27"/>
      <c r="L1193"/>
      <c r="W1193"/>
    </row>
    <row r="1194" spans="4:23" x14ac:dyDescent="0.25">
      <c r="D1194" s="67"/>
      <c r="E1194" s="67"/>
      <c r="F1194" s="67"/>
      <c r="G1194"/>
      <c r="H1194" s="27"/>
      <c r="I1194" s="27"/>
      <c r="L1194"/>
      <c r="W1194"/>
    </row>
    <row r="1195" spans="4:23" x14ac:dyDescent="0.25">
      <c r="D1195" s="67"/>
      <c r="E1195" s="67"/>
      <c r="F1195" s="67"/>
      <c r="G1195"/>
      <c r="H1195" s="27"/>
      <c r="I1195" s="27"/>
      <c r="L1195"/>
      <c r="W1195"/>
    </row>
    <row r="1196" spans="4:23" x14ac:dyDescent="0.25">
      <c r="D1196" s="67"/>
      <c r="E1196" s="67"/>
      <c r="F1196" s="67"/>
      <c r="G1196"/>
      <c r="H1196" s="27"/>
      <c r="I1196" s="27"/>
      <c r="L1196"/>
      <c r="W1196"/>
    </row>
    <row r="1197" spans="4:23" x14ac:dyDescent="0.25">
      <c r="D1197" s="67"/>
      <c r="E1197" s="67"/>
      <c r="F1197" s="67"/>
      <c r="G1197"/>
      <c r="H1197" s="27"/>
      <c r="I1197" s="27"/>
      <c r="L1197"/>
      <c r="W1197"/>
    </row>
    <row r="1198" spans="4:23" x14ac:dyDescent="0.25">
      <c r="D1198" s="67"/>
      <c r="E1198" s="67"/>
      <c r="F1198" s="67"/>
      <c r="G1198"/>
      <c r="H1198" s="27"/>
      <c r="I1198" s="27"/>
      <c r="L1198"/>
      <c r="W1198"/>
    </row>
    <row r="1199" spans="4:23" x14ac:dyDescent="0.25">
      <c r="D1199" s="67"/>
      <c r="E1199" s="67"/>
      <c r="F1199" s="67"/>
      <c r="G1199"/>
      <c r="H1199" s="27"/>
      <c r="I1199" s="27"/>
      <c r="L1199"/>
      <c r="W1199"/>
    </row>
    <row r="1200" spans="4:23" x14ac:dyDescent="0.25">
      <c r="D1200" s="67"/>
      <c r="E1200" s="67"/>
      <c r="F1200" s="67"/>
      <c r="G1200"/>
      <c r="H1200" s="27"/>
      <c r="I1200" s="27"/>
      <c r="L1200"/>
      <c r="W1200"/>
    </row>
    <row r="1201" spans="4:23" x14ac:dyDescent="0.25">
      <c r="D1201" s="67"/>
      <c r="E1201" s="67"/>
      <c r="F1201" s="67"/>
      <c r="G1201"/>
      <c r="H1201" s="27"/>
      <c r="I1201" s="27"/>
      <c r="L1201"/>
      <c r="W1201"/>
    </row>
    <row r="1202" spans="4:23" x14ac:dyDescent="0.25">
      <c r="D1202" s="67"/>
      <c r="E1202" s="67"/>
      <c r="F1202" s="67"/>
      <c r="G1202"/>
      <c r="H1202" s="27"/>
      <c r="I1202" s="27"/>
      <c r="L1202"/>
      <c r="W1202"/>
    </row>
    <row r="1203" spans="4:23" x14ac:dyDescent="0.25">
      <c r="D1203" s="67"/>
      <c r="E1203" s="67"/>
      <c r="F1203" s="67"/>
      <c r="G1203"/>
      <c r="H1203" s="27"/>
      <c r="I1203" s="27"/>
      <c r="L1203"/>
      <c r="W1203"/>
    </row>
    <row r="1204" spans="4:23" x14ac:dyDescent="0.25">
      <c r="D1204" s="67"/>
      <c r="E1204" s="67"/>
      <c r="F1204" s="67"/>
      <c r="G1204"/>
      <c r="H1204" s="27"/>
      <c r="I1204" s="27"/>
      <c r="L1204"/>
      <c r="W1204"/>
    </row>
    <row r="1205" spans="4:23" x14ac:dyDescent="0.25">
      <c r="D1205" s="67"/>
      <c r="E1205" s="67"/>
      <c r="F1205" s="67"/>
      <c r="G1205"/>
      <c r="H1205" s="27"/>
      <c r="I1205" s="27"/>
      <c r="L1205"/>
      <c r="W1205"/>
    </row>
    <row r="1206" spans="4:23" x14ac:dyDescent="0.25">
      <c r="D1206" s="67"/>
      <c r="E1206" s="67"/>
      <c r="F1206" s="67"/>
      <c r="G1206"/>
      <c r="H1206" s="27"/>
      <c r="I1206" s="27"/>
      <c r="L1206"/>
      <c r="W1206"/>
    </row>
    <row r="1207" spans="4:23" x14ac:dyDescent="0.25">
      <c r="D1207" s="67"/>
      <c r="E1207" s="67"/>
      <c r="F1207" s="67"/>
      <c r="G1207"/>
      <c r="H1207" s="27"/>
      <c r="I1207" s="27"/>
      <c r="L1207"/>
      <c r="W1207"/>
    </row>
    <row r="1208" spans="4:23" x14ac:dyDescent="0.25">
      <c r="D1208" s="67"/>
      <c r="E1208" s="67"/>
      <c r="F1208" s="67"/>
      <c r="G1208"/>
      <c r="H1208" s="27"/>
      <c r="I1208" s="27"/>
      <c r="L1208"/>
      <c r="W1208"/>
    </row>
    <row r="1209" spans="4:23" x14ac:dyDescent="0.25">
      <c r="D1209" s="67"/>
      <c r="E1209" s="67"/>
      <c r="F1209" s="67"/>
      <c r="G1209"/>
      <c r="H1209" s="27"/>
      <c r="I1209" s="27"/>
      <c r="L1209"/>
      <c r="W1209"/>
    </row>
    <row r="1210" spans="4:23" x14ac:dyDescent="0.25">
      <c r="D1210" s="67"/>
      <c r="E1210" s="67"/>
      <c r="F1210" s="67"/>
      <c r="G1210"/>
      <c r="H1210" s="27"/>
      <c r="I1210" s="27"/>
      <c r="L1210"/>
      <c r="W1210"/>
    </row>
    <row r="1211" spans="4:23" x14ac:dyDescent="0.25">
      <c r="D1211" s="67"/>
      <c r="E1211" s="67"/>
      <c r="F1211" s="67"/>
      <c r="G1211"/>
      <c r="H1211" s="27"/>
      <c r="I1211" s="27"/>
      <c r="L1211"/>
      <c r="W1211"/>
    </row>
    <row r="1212" spans="4:23" x14ac:dyDescent="0.25">
      <c r="D1212" s="67"/>
      <c r="E1212" s="67"/>
      <c r="F1212" s="67"/>
      <c r="G1212"/>
      <c r="H1212" s="27"/>
      <c r="I1212" s="27"/>
      <c r="L1212"/>
      <c r="W1212"/>
    </row>
    <row r="1213" spans="4:23" x14ac:dyDescent="0.25">
      <c r="D1213" s="67"/>
      <c r="E1213" s="67"/>
      <c r="F1213" s="67"/>
      <c r="G1213"/>
      <c r="H1213" s="27"/>
      <c r="I1213" s="27"/>
      <c r="L1213"/>
      <c r="W1213"/>
    </row>
    <row r="1214" spans="4:23" x14ac:dyDescent="0.25">
      <c r="D1214" s="67"/>
      <c r="E1214" s="67"/>
      <c r="F1214" s="67"/>
      <c r="G1214"/>
      <c r="H1214" s="27"/>
      <c r="I1214" s="27"/>
      <c r="L1214"/>
      <c r="W1214"/>
    </row>
    <row r="1215" spans="4:23" x14ac:dyDescent="0.25">
      <c r="D1215" s="67"/>
      <c r="E1215" s="67"/>
      <c r="F1215" s="67"/>
      <c r="G1215"/>
      <c r="H1215" s="27"/>
      <c r="I1215" s="27"/>
      <c r="L1215"/>
      <c r="W1215"/>
    </row>
    <row r="1216" spans="4:23" x14ac:dyDescent="0.25">
      <c r="D1216" s="67"/>
      <c r="E1216" s="67"/>
      <c r="F1216" s="67"/>
      <c r="G1216"/>
      <c r="H1216" s="27"/>
      <c r="I1216" s="27"/>
      <c r="L1216"/>
      <c r="W1216"/>
    </row>
    <row r="1217" spans="4:23" x14ac:dyDescent="0.25">
      <c r="D1217" s="67"/>
      <c r="E1217" s="67"/>
      <c r="F1217" s="67"/>
      <c r="G1217"/>
      <c r="H1217" s="27"/>
      <c r="I1217" s="27"/>
      <c r="L1217"/>
      <c r="W1217"/>
    </row>
    <row r="1218" spans="4:23" x14ac:dyDescent="0.25">
      <c r="D1218" s="67"/>
      <c r="E1218" s="67"/>
      <c r="F1218" s="67"/>
      <c r="G1218"/>
      <c r="H1218" s="27"/>
      <c r="I1218" s="27"/>
      <c r="L1218"/>
      <c r="W1218"/>
    </row>
    <row r="1219" spans="4:23" x14ac:dyDescent="0.25">
      <c r="D1219" s="67"/>
      <c r="E1219" s="67"/>
      <c r="F1219" s="67"/>
      <c r="G1219"/>
      <c r="H1219" s="27"/>
      <c r="I1219" s="27"/>
      <c r="L1219"/>
      <c r="W1219"/>
    </row>
    <row r="1220" spans="4:23" x14ac:dyDescent="0.25">
      <c r="D1220" s="67"/>
      <c r="E1220" s="67"/>
      <c r="F1220" s="67"/>
      <c r="G1220"/>
      <c r="H1220" s="27"/>
      <c r="I1220" s="27"/>
      <c r="L1220"/>
      <c r="W1220"/>
    </row>
    <row r="1221" spans="4:23" x14ac:dyDescent="0.25">
      <c r="D1221" s="67"/>
      <c r="E1221" s="67"/>
      <c r="F1221" s="67"/>
      <c r="G1221"/>
      <c r="H1221" s="27"/>
      <c r="I1221" s="27"/>
      <c r="L1221"/>
      <c r="W1221"/>
    </row>
    <row r="1222" spans="4:23" x14ac:dyDescent="0.25">
      <c r="D1222" s="67"/>
      <c r="E1222" s="67"/>
      <c r="F1222" s="67"/>
      <c r="G1222"/>
      <c r="H1222" s="27"/>
      <c r="I1222" s="27"/>
      <c r="L1222"/>
      <c r="W1222"/>
    </row>
    <row r="1223" spans="4:23" x14ac:dyDescent="0.25">
      <c r="D1223" s="67"/>
      <c r="E1223" s="67"/>
      <c r="F1223" s="67"/>
      <c r="G1223"/>
      <c r="H1223" s="27"/>
      <c r="I1223" s="27"/>
      <c r="L1223"/>
      <c r="W1223"/>
    </row>
    <row r="1224" spans="4:23" x14ac:dyDescent="0.25">
      <c r="D1224" s="67"/>
      <c r="E1224" s="67"/>
      <c r="F1224" s="67"/>
      <c r="G1224"/>
      <c r="H1224" s="27"/>
      <c r="I1224" s="27"/>
      <c r="L1224"/>
      <c r="W1224"/>
    </row>
    <row r="1225" spans="4:23" x14ac:dyDescent="0.25">
      <c r="D1225" s="67"/>
      <c r="E1225" s="67"/>
      <c r="F1225" s="67"/>
      <c r="G1225"/>
      <c r="H1225" s="27"/>
      <c r="I1225" s="27"/>
      <c r="L1225"/>
      <c r="W1225"/>
    </row>
    <row r="1226" spans="4:23" x14ac:dyDescent="0.25">
      <c r="D1226" s="67"/>
      <c r="E1226" s="67"/>
      <c r="F1226" s="67"/>
      <c r="G1226"/>
      <c r="H1226" s="27"/>
      <c r="I1226" s="27"/>
      <c r="L1226"/>
      <c r="W1226"/>
    </row>
    <row r="1227" spans="4:23" x14ac:dyDescent="0.25">
      <c r="D1227" s="67"/>
      <c r="E1227" s="67"/>
      <c r="F1227" s="67"/>
      <c r="G1227"/>
      <c r="H1227" s="27"/>
      <c r="I1227" s="27"/>
      <c r="L1227"/>
      <c r="W1227"/>
    </row>
    <row r="1228" spans="4:23" x14ac:dyDescent="0.25">
      <c r="D1228" s="67"/>
      <c r="E1228" s="67"/>
      <c r="F1228" s="67"/>
      <c r="G1228"/>
      <c r="H1228" s="27"/>
      <c r="I1228" s="27"/>
      <c r="L1228"/>
      <c r="W1228"/>
    </row>
    <row r="1229" spans="4:23" x14ac:dyDescent="0.25">
      <c r="D1229" s="67"/>
      <c r="E1229" s="67"/>
      <c r="F1229" s="67"/>
      <c r="G1229"/>
      <c r="H1229" s="27"/>
      <c r="I1229" s="27"/>
      <c r="L1229"/>
      <c r="W1229"/>
    </row>
    <row r="1230" spans="4:23" x14ac:dyDescent="0.25">
      <c r="D1230" s="67"/>
      <c r="E1230" s="67"/>
      <c r="F1230" s="67"/>
      <c r="G1230"/>
      <c r="H1230" s="27"/>
      <c r="I1230" s="27"/>
      <c r="L1230"/>
      <c r="W1230"/>
    </row>
    <row r="1231" spans="4:23" x14ac:dyDescent="0.25">
      <c r="D1231" s="67"/>
      <c r="E1231" s="67"/>
      <c r="F1231" s="67"/>
      <c r="G1231"/>
      <c r="H1231" s="27"/>
      <c r="I1231" s="27"/>
      <c r="L1231"/>
      <c r="W1231"/>
    </row>
    <row r="1232" spans="4:23" x14ac:dyDescent="0.25">
      <c r="D1232" s="67"/>
      <c r="E1232" s="67"/>
      <c r="F1232" s="67"/>
      <c r="G1232"/>
      <c r="H1232" s="27"/>
      <c r="I1232" s="27"/>
      <c r="L1232"/>
      <c r="W1232"/>
    </row>
    <row r="1233" spans="4:23" x14ac:dyDescent="0.25">
      <c r="D1233" s="67"/>
      <c r="E1233" s="67"/>
      <c r="F1233" s="67"/>
      <c r="G1233"/>
      <c r="H1233" s="27"/>
      <c r="I1233" s="27"/>
      <c r="L1233"/>
      <c r="W1233"/>
    </row>
    <row r="1234" spans="4:23" x14ac:dyDescent="0.25">
      <c r="D1234" s="67"/>
      <c r="E1234" s="67"/>
      <c r="F1234" s="67"/>
      <c r="G1234"/>
      <c r="H1234" s="27"/>
      <c r="I1234" s="27"/>
      <c r="L1234"/>
      <c r="W1234"/>
    </row>
    <row r="1235" spans="4:23" x14ac:dyDescent="0.25">
      <c r="D1235" s="67"/>
      <c r="E1235" s="67"/>
      <c r="F1235" s="67"/>
      <c r="G1235"/>
      <c r="H1235" s="27"/>
      <c r="I1235" s="27"/>
      <c r="L1235"/>
      <c r="W1235"/>
    </row>
    <row r="1236" spans="4:23" x14ac:dyDescent="0.25">
      <c r="D1236" s="67"/>
      <c r="E1236" s="67"/>
      <c r="F1236" s="67"/>
      <c r="G1236"/>
      <c r="H1236" s="27"/>
      <c r="I1236" s="27"/>
      <c r="L1236"/>
      <c r="W1236"/>
    </row>
    <row r="1237" spans="4:23" x14ac:dyDescent="0.25">
      <c r="D1237" s="67"/>
      <c r="E1237" s="67"/>
      <c r="F1237" s="67"/>
      <c r="G1237"/>
      <c r="H1237" s="27"/>
      <c r="I1237" s="27"/>
      <c r="L1237"/>
      <c r="W1237"/>
    </row>
    <row r="1238" spans="4:23" x14ac:dyDescent="0.25">
      <c r="D1238" s="67"/>
      <c r="E1238" s="67"/>
      <c r="F1238" s="67"/>
      <c r="G1238"/>
      <c r="H1238" s="27"/>
      <c r="I1238" s="27"/>
      <c r="L1238"/>
      <c r="W1238"/>
    </row>
    <row r="1239" spans="4:23" x14ac:dyDescent="0.25">
      <c r="D1239" s="67"/>
      <c r="E1239" s="67"/>
      <c r="F1239" s="67"/>
      <c r="G1239"/>
      <c r="H1239" s="27"/>
      <c r="I1239" s="27"/>
      <c r="L1239"/>
      <c r="W1239"/>
    </row>
    <row r="1240" spans="4:23" x14ac:dyDescent="0.25">
      <c r="D1240" s="67"/>
      <c r="E1240" s="67"/>
      <c r="F1240" s="67"/>
      <c r="G1240"/>
      <c r="H1240" s="27"/>
      <c r="I1240" s="27"/>
      <c r="L1240"/>
      <c r="W1240"/>
    </row>
    <row r="1241" spans="4:23" x14ac:dyDescent="0.25">
      <c r="D1241" s="67"/>
      <c r="E1241" s="67"/>
      <c r="F1241" s="67"/>
      <c r="G1241"/>
      <c r="H1241" s="27"/>
      <c r="I1241" s="27"/>
      <c r="L1241"/>
      <c r="W1241"/>
    </row>
    <row r="1242" spans="4:23" x14ac:dyDescent="0.25">
      <c r="D1242" s="67"/>
      <c r="E1242" s="67"/>
      <c r="F1242" s="67"/>
      <c r="G1242"/>
      <c r="H1242" s="27"/>
      <c r="I1242" s="27"/>
      <c r="L1242"/>
      <c r="W1242"/>
    </row>
    <row r="1243" spans="4:23" x14ac:dyDescent="0.25">
      <c r="D1243" s="67"/>
      <c r="E1243" s="67"/>
      <c r="F1243" s="67"/>
      <c r="G1243"/>
      <c r="H1243" s="27"/>
      <c r="I1243" s="27"/>
      <c r="L1243"/>
      <c r="W1243"/>
    </row>
    <row r="1244" spans="4:23" x14ac:dyDescent="0.25">
      <c r="D1244" s="67"/>
      <c r="E1244" s="67"/>
      <c r="F1244" s="67"/>
      <c r="G1244"/>
      <c r="H1244" s="27"/>
      <c r="I1244" s="27"/>
      <c r="L1244"/>
      <c r="W1244"/>
    </row>
    <row r="1245" spans="4:23" x14ac:dyDescent="0.25">
      <c r="D1245" s="67"/>
      <c r="E1245" s="67"/>
      <c r="F1245" s="67"/>
      <c r="G1245"/>
      <c r="H1245" s="27"/>
      <c r="I1245" s="27"/>
      <c r="L1245"/>
      <c r="W1245"/>
    </row>
    <row r="1246" spans="4:23" x14ac:dyDescent="0.25">
      <c r="D1246" s="67"/>
      <c r="E1246" s="67"/>
      <c r="F1246" s="67"/>
      <c r="G1246"/>
      <c r="H1246" s="27"/>
      <c r="I1246" s="27"/>
      <c r="L1246"/>
      <c r="W1246"/>
    </row>
    <row r="1247" spans="4:23" x14ac:dyDescent="0.25">
      <c r="D1247" s="67"/>
      <c r="E1247" s="67"/>
      <c r="F1247" s="67"/>
      <c r="G1247"/>
      <c r="H1247" s="27"/>
      <c r="I1247" s="27"/>
      <c r="L1247"/>
      <c r="W1247"/>
    </row>
    <row r="1248" spans="4:23" x14ac:dyDescent="0.25">
      <c r="D1248" s="67"/>
      <c r="E1248" s="67"/>
      <c r="F1248" s="67"/>
      <c r="G1248"/>
      <c r="H1248" s="27"/>
      <c r="I1248" s="27"/>
      <c r="L1248"/>
      <c r="W1248"/>
    </row>
    <row r="1249" spans="4:23" x14ac:dyDescent="0.25">
      <c r="D1249" s="67"/>
      <c r="E1249" s="67"/>
      <c r="F1249" s="67"/>
      <c r="G1249"/>
      <c r="H1249" s="27"/>
      <c r="I1249" s="27"/>
      <c r="L1249"/>
      <c r="W1249"/>
    </row>
    <row r="1250" spans="4:23" x14ac:dyDescent="0.25">
      <c r="D1250" s="67"/>
      <c r="E1250" s="67"/>
      <c r="F1250" s="67"/>
      <c r="G1250"/>
      <c r="H1250" s="27"/>
      <c r="I1250" s="27"/>
      <c r="L1250"/>
      <c r="W1250"/>
    </row>
    <row r="1251" spans="4:23" x14ac:dyDescent="0.25">
      <c r="D1251" s="67"/>
      <c r="E1251" s="67"/>
      <c r="F1251" s="67"/>
      <c r="G1251"/>
      <c r="H1251" s="27"/>
      <c r="I1251" s="27"/>
      <c r="L1251"/>
      <c r="W1251"/>
    </row>
    <row r="1252" spans="4:23" x14ac:dyDescent="0.25">
      <c r="D1252" s="67"/>
      <c r="E1252" s="67"/>
      <c r="F1252" s="67"/>
      <c r="G1252"/>
      <c r="H1252" s="27"/>
      <c r="I1252" s="27"/>
      <c r="L1252"/>
      <c r="W1252"/>
    </row>
    <row r="1253" spans="4:23" x14ac:dyDescent="0.25">
      <c r="D1253" s="67"/>
      <c r="E1253" s="67"/>
      <c r="F1253" s="67"/>
      <c r="G1253"/>
      <c r="H1253" s="27"/>
      <c r="I1253" s="27"/>
      <c r="L1253"/>
      <c r="W1253"/>
    </row>
    <row r="1254" spans="4:23" x14ac:dyDescent="0.25">
      <c r="D1254" s="67"/>
      <c r="E1254" s="67"/>
      <c r="F1254" s="67"/>
      <c r="G1254"/>
      <c r="H1254" s="27"/>
      <c r="I1254" s="27"/>
      <c r="L1254"/>
      <c r="W1254"/>
    </row>
    <row r="1255" spans="4:23" x14ac:dyDescent="0.25">
      <c r="D1255" s="67"/>
      <c r="E1255" s="67"/>
      <c r="F1255" s="67"/>
      <c r="G1255"/>
      <c r="H1255" s="27"/>
      <c r="I1255" s="27"/>
      <c r="L1255"/>
      <c r="W1255"/>
    </row>
    <row r="1256" spans="4:23" x14ac:dyDescent="0.25">
      <c r="D1256" s="67"/>
      <c r="E1256" s="67"/>
      <c r="F1256" s="67"/>
      <c r="G1256"/>
      <c r="H1256" s="27"/>
      <c r="I1256" s="27"/>
      <c r="L1256"/>
      <c r="W1256"/>
    </row>
    <row r="1257" spans="4:23" x14ac:dyDescent="0.25">
      <c r="D1257" s="67"/>
      <c r="E1257" s="67"/>
      <c r="F1257" s="67"/>
      <c r="G1257"/>
      <c r="H1257" s="27"/>
      <c r="I1257" s="27"/>
      <c r="L1257"/>
      <c r="W1257"/>
    </row>
    <row r="1258" spans="4:23" x14ac:dyDescent="0.25">
      <c r="D1258" s="67"/>
      <c r="E1258" s="67"/>
      <c r="F1258" s="67"/>
      <c r="G1258"/>
      <c r="H1258" s="27"/>
      <c r="I1258" s="27"/>
      <c r="L1258"/>
      <c r="W1258"/>
    </row>
    <row r="1259" spans="4:23" x14ac:dyDescent="0.25">
      <c r="D1259" s="67"/>
      <c r="E1259" s="67"/>
      <c r="F1259" s="67"/>
      <c r="G1259"/>
      <c r="H1259" s="27"/>
      <c r="I1259" s="27"/>
      <c r="L1259"/>
      <c r="W1259"/>
    </row>
    <row r="1260" spans="4:23" x14ac:dyDescent="0.25">
      <c r="D1260" s="67"/>
      <c r="E1260" s="67"/>
      <c r="F1260" s="67"/>
      <c r="G1260"/>
      <c r="H1260" s="27"/>
      <c r="I1260" s="27"/>
      <c r="L1260"/>
      <c r="W1260"/>
    </row>
    <row r="1261" spans="4:23" x14ac:dyDescent="0.25">
      <c r="D1261" s="67"/>
      <c r="E1261" s="67"/>
      <c r="F1261" s="67"/>
      <c r="G1261"/>
      <c r="H1261" s="27"/>
      <c r="I1261" s="27"/>
      <c r="L1261"/>
      <c r="W1261"/>
    </row>
    <row r="1262" spans="4:23" x14ac:dyDescent="0.25">
      <c r="D1262" s="67"/>
      <c r="E1262" s="67"/>
      <c r="F1262" s="67"/>
      <c r="G1262"/>
      <c r="H1262" s="27"/>
      <c r="I1262" s="27"/>
      <c r="L1262"/>
      <c r="W1262"/>
    </row>
    <row r="1263" spans="4:23" x14ac:dyDescent="0.25">
      <c r="D1263" s="67"/>
      <c r="E1263" s="67"/>
      <c r="F1263" s="67"/>
      <c r="G1263"/>
      <c r="H1263" s="27"/>
      <c r="I1263" s="27"/>
      <c r="L1263"/>
      <c r="W1263"/>
    </row>
    <row r="1264" spans="4:23" x14ac:dyDescent="0.25">
      <c r="D1264" s="67"/>
      <c r="E1264" s="67"/>
      <c r="F1264" s="67"/>
      <c r="H1264" s="27"/>
      <c r="I1264" s="27"/>
      <c r="L1264"/>
      <c r="W1264"/>
    </row>
    <row r="1265" spans="4:23" x14ac:dyDescent="0.25">
      <c r="D1265" s="67"/>
      <c r="E1265" s="67"/>
      <c r="F1265" s="67"/>
      <c r="H1265" s="27"/>
      <c r="I1265" s="27"/>
      <c r="L1265"/>
      <c r="W1265"/>
    </row>
    <row r="1266" spans="4:23" x14ac:dyDescent="0.25">
      <c r="D1266" s="67"/>
      <c r="E1266" s="67"/>
      <c r="F1266" s="67"/>
      <c r="H1266" s="27"/>
      <c r="I1266" s="27"/>
      <c r="L1266"/>
      <c r="W1266"/>
    </row>
    <row r="1267" spans="4:23" x14ac:dyDescent="0.25">
      <c r="D1267" s="67"/>
      <c r="E1267" s="67"/>
      <c r="F1267" s="67"/>
      <c r="H1267" s="27"/>
      <c r="I1267" s="27"/>
      <c r="L1267"/>
      <c r="W1267"/>
    </row>
    <row r="1268" spans="4:23" x14ac:dyDescent="0.25">
      <c r="D1268" s="67"/>
      <c r="E1268" s="67"/>
      <c r="F1268" s="67"/>
      <c r="H1268" s="27"/>
      <c r="I1268" s="27"/>
      <c r="L1268"/>
      <c r="W1268"/>
    </row>
    <row r="1269" spans="4:23" x14ac:dyDescent="0.25">
      <c r="D1269" s="67"/>
      <c r="E1269" s="67"/>
      <c r="F1269" s="67"/>
      <c r="H1269" s="27"/>
      <c r="I1269" s="27"/>
      <c r="L1269"/>
      <c r="W1269"/>
    </row>
    <row r="1270" spans="4:23" x14ac:dyDescent="0.25">
      <c r="D1270" s="67"/>
      <c r="E1270" s="67"/>
      <c r="F1270" s="67"/>
      <c r="H1270" s="27"/>
      <c r="I1270" s="27"/>
      <c r="L1270"/>
      <c r="W1270"/>
    </row>
    <row r="1271" spans="4:23" x14ac:dyDescent="0.25">
      <c r="D1271" s="67"/>
      <c r="E1271" s="67"/>
      <c r="F1271" s="67"/>
      <c r="H1271" s="27"/>
      <c r="I1271" s="27"/>
      <c r="L1271"/>
      <c r="W1271"/>
    </row>
    <row r="1272" spans="4:23" x14ac:dyDescent="0.25">
      <c r="D1272" s="67"/>
      <c r="E1272" s="67"/>
      <c r="F1272" s="67"/>
      <c r="H1272" s="27"/>
      <c r="I1272" s="27"/>
      <c r="L1272"/>
      <c r="W1272"/>
    </row>
    <row r="1273" spans="4:23" x14ac:dyDescent="0.25">
      <c r="D1273" s="67"/>
      <c r="E1273" s="67"/>
      <c r="F1273" s="67"/>
      <c r="H1273" s="27"/>
      <c r="I1273" s="27"/>
      <c r="L1273"/>
      <c r="W1273"/>
    </row>
    <row r="1274" spans="4:23" x14ac:dyDescent="0.25">
      <c r="D1274" s="67"/>
      <c r="E1274" s="67"/>
      <c r="F1274" s="67"/>
      <c r="H1274" s="27"/>
      <c r="I1274" s="27"/>
      <c r="L1274"/>
      <c r="W1274"/>
    </row>
    <row r="1275" spans="4:23" x14ac:dyDescent="0.25">
      <c r="D1275" s="67"/>
      <c r="E1275" s="67"/>
      <c r="F1275" s="67"/>
      <c r="G1275"/>
      <c r="H1275" s="27"/>
      <c r="I1275" s="27"/>
      <c r="L1275"/>
      <c r="W1275"/>
    </row>
    <row r="1276" spans="4:23" x14ac:dyDescent="0.25">
      <c r="D1276" s="67"/>
      <c r="E1276" s="67"/>
      <c r="F1276" s="67"/>
      <c r="G1276"/>
      <c r="H1276" s="27"/>
      <c r="I1276" s="27"/>
      <c r="L1276"/>
      <c r="W1276"/>
    </row>
    <row r="1277" spans="4:23" x14ac:dyDescent="0.25">
      <c r="D1277" s="67"/>
      <c r="E1277" s="67"/>
      <c r="F1277" s="67"/>
      <c r="G1277"/>
      <c r="H1277" s="27"/>
      <c r="I1277" s="27"/>
      <c r="L1277"/>
      <c r="W1277"/>
    </row>
    <row r="1278" spans="4:23" x14ac:dyDescent="0.25">
      <c r="D1278" s="67"/>
      <c r="E1278" s="67"/>
      <c r="F1278" s="67"/>
      <c r="G1278"/>
      <c r="H1278" s="27"/>
      <c r="I1278" s="27"/>
      <c r="L1278"/>
      <c r="W1278"/>
    </row>
    <row r="1279" spans="4:23" x14ac:dyDescent="0.25">
      <c r="D1279" s="67"/>
      <c r="E1279" s="67"/>
      <c r="F1279" s="67"/>
      <c r="G1279"/>
      <c r="H1279" s="27"/>
      <c r="I1279" s="27"/>
      <c r="L1279"/>
      <c r="W1279"/>
    </row>
    <row r="1280" spans="4:23" x14ac:dyDescent="0.25">
      <c r="D1280" s="67"/>
      <c r="E1280" s="67"/>
      <c r="F1280" s="67"/>
      <c r="G1280"/>
      <c r="H1280" s="27"/>
      <c r="I1280" s="27"/>
      <c r="L1280"/>
      <c r="W1280"/>
    </row>
    <row r="1281" spans="4:23" x14ac:dyDescent="0.25">
      <c r="D1281" s="67"/>
      <c r="E1281" s="67"/>
      <c r="F1281" s="67"/>
      <c r="G1281"/>
      <c r="H1281" s="27"/>
      <c r="I1281" s="27"/>
      <c r="L1281"/>
      <c r="W1281"/>
    </row>
    <row r="1282" spans="4:23" x14ac:dyDescent="0.25">
      <c r="D1282" s="67"/>
      <c r="E1282" s="67"/>
      <c r="F1282" s="67"/>
      <c r="G1282"/>
      <c r="H1282" s="27"/>
      <c r="I1282" s="27"/>
      <c r="L1282"/>
      <c r="W1282"/>
    </row>
    <row r="1283" spans="4:23" x14ac:dyDescent="0.25">
      <c r="D1283" s="67"/>
      <c r="E1283" s="67"/>
      <c r="F1283" s="67"/>
      <c r="G1283"/>
      <c r="H1283" s="27"/>
      <c r="I1283" s="27"/>
      <c r="L1283"/>
      <c r="W1283"/>
    </row>
    <row r="1284" spans="4:23" x14ac:dyDescent="0.25">
      <c r="D1284" s="67"/>
      <c r="E1284" s="67"/>
      <c r="F1284" s="67"/>
      <c r="G1284"/>
      <c r="H1284" s="27"/>
      <c r="I1284" s="27"/>
      <c r="L1284"/>
      <c r="W1284"/>
    </row>
    <row r="1285" spans="4:23" x14ac:dyDescent="0.25">
      <c r="D1285" s="67"/>
      <c r="E1285" s="67"/>
      <c r="F1285" s="67"/>
      <c r="G1285"/>
      <c r="H1285" s="27"/>
      <c r="I1285" s="27"/>
      <c r="L1285"/>
      <c r="W1285"/>
    </row>
    <row r="1286" spans="4:23" x14ac:dyDescent="0.25">
      <c r="D1286" s="67"/>
      <c r="E1286" s="67"/>
      <c r="F1286" s="67"/>
      <c r="G1286"/>
      <c r="H1286" s="27"/>
      <c r="I1286" s="27"/>
      <c r="L1286"/>
      <c r="W1286"/>
    </row>
    <row r="1287" spans="4:23" x14ac:dyDescent="0.25">
      <c r="D1287" s="67"/>
      <c r="E1287" s="67"/>
      <c r="F1287" s="67"/>
      <c r="G1287"/>
      <c r="H1287" s="27"/>
      <c r="I1287" s="27"/>
      <c r="L1287"/>
      <c r="W1287"/>
    </row>
    <row r="1288" spans="4:23" x14ac:dyDescent="0.25">
      <c r="D1288" s="67"/>
      <c r="E1288" s="67"/>
      <c r="F1288" s="67"/>
      <c r="G1288"/>
      <c r="H1288" s="27"/>
      <c r="I1288" s="27"/>
      <c r="L1288"/>
      <c r="W1288"/>
    </row>
    <row r="1289" spans="4:23" x14ac:dyDescent="0.25">
      <c r="D1289" s="67"/>
      <c r="E1289" s="67"/>
      <c r="F1289" s="67"/>
      <c r="G1289"/>
      <c r="H1289" s="27"/>
      <c r="I1289" s="27"/>
      <c r="L1289"/>
      <c r="W1289"/>
    </row>
    <row r="1290" spans="4:23" x14ac:dyDescent="0.25">
      <c r="D1290" s="67"/>
      <c r="E1290" s="67"/>
      <c r="F1290" s="67"/>
      <c r="G1290"/>
      <c r="H1290" s="27"/>
      <c r="I1290" s="27"/>
      <c r="L1290"/>
      <c r="W1290"/>
    </row>
    <row r="1291" spans="4:23" x14ac:dyDescent="0.25">
      <c r="D1291" s="67"/>
      <c r="E1291" s="67"/>
      <c r="F1291" s="67"/>
      <c r="G1291"/>
      <c r="H1291" s="27"/>
      <c r="I1291" s="27"/>
      <c r="L1291"/>
      <c r="W1291"/>
    </row>
    <row r="1292" spans="4:23" x14ac:dyDescent="0.25">
      <c r="D1292" s="67"/>
      <c r="E1292" s="67"/>
      <c r="F1292" s="67"/>
      <c r="G1292"/>
      <c r="H1292" s="27"/>
      <c r="I1292" s="27"/>
      <c r="L1292"/>
      <c r="W1292"/>
    </row>
    <row r="1293" spans="4:23" x14ac:dyDescent="0.25">
      <c r="D1293" s="67"/>
      <c r="E1293" s="67"/>
      <c r="F1293" s="67"/>
      <c r="G1293"/>
      <c r="H1293" s="27"/>
      <c r="I1293" s="27"/>
      <c r="L1293"/>
      <c r="W1293"/>
    </row>
    <row r="1294" spans="4:23" x14ac:dyDescent="0.25">
      <c r="D1294" s="67"/>
      <c r="E1294" s="67"/>
      <c r="F1294" s="67"/>
      <c r="G1294"/>
      <c r="H1294" s="27"/>
      <c r="I1294" s="27"/>
      <c r="L1294"/>
      <c r="W1294"/>
    </row>
    <row r="1295" spans="4:23" x14ac:dyDescent="0.25">
      <c r="D1295" s="67"/>
      <c r="E1295" s="67"/>
      <c r="F1295" s="67"/>
      <c r="G1295"/>
      <c r="H1295" s="27"/>
      <c r="I1295" s="27"/>
      <c r="L1295"/>
      <c r="W1295"/>
    </row>
    <row r="1296" spans="4:23" x14ac:dyDescent="0.25">
      <c r="D1296" s="67"/>
      <c r="E1296" s="67"/>
      <c r="F1296" s="67"/>
      <c r="G1296"/>
      <c r="H1296" s="27"/>
      <c r="I1296" s="27"/>
      <c r="L1296"/>
      <c r="W1296"/>
    </row>
    <row r="1297" spans="4:23" x14ac:dyDescent="0.25">
      <c r="D1297" s="67"/>
      <c r="E1297" s="67"/>
      <c r="F1297" s="67"/>
      <c r="G1297"/>
      <c r="H1297" s="27"/>
      <c r="I1297" s="27"/>
      <c r="L1297"/>
      <c r="W1297"/>
    </row>
    <row r="1298" spans="4:23" x14ac:dyDescent="0.25">
      <c r="D1298" s="67"/>
      <c r="E1298" s="67"/>
      <c r="F1298" s="67"/>
      <c r="G1298"/>
      <c r="H1298" s="27"/>
      <c r="I1298" s="27"/>
      <c r="L1298"/>
      <c r="W1298"/>
    </row>
    <row r="1299" spans="4:23" x14ac:dyDescent="0.25">
      <c r="D1299" s="67"/>
      <c r="E1299" s="67"/>
      <c r="F1299" s="67"/>
      <c r="G1299"/>
      <c r="H1299" s="27"/>
      <c r="I1299" s="27"/>
      <c r="L1299"/>
      <c r="W1299"/>
    </row>
    <row r="1300" spans="4:23" x14ac:dyDescent="0.25">
      <c r="D1300" s="67"/>
      <c r="E1300" s="67"/>
      <c r="F1300" s="67"/>
      <c r="G1300"/>
      <c r="H1300" s="27"/>
      <c r="I1300" s="27"/>
      <c r="L1300"/>
      <c r="W1300"/>
    </row>
    <row r="1301" spans="4:23" x14ac:dyDescent="0.25">
      <c r="D1301" s="67"/>
      <c r="E1301" s="67"/>
      <c r="F1301" s="67"/>
      <c r="G1301"/>
      <c r="H1301" s="27"/>
      <c r="I1301" s="27"/>
      <c r="L1301"/>
      <c r="W1301"/>
    </row>
    <row r="1302" spans="4:23" x14ac:dyDescent="0.25">
      <c r="D1302" s="67"/>
      <c r="E1302" s="67"/>
      <c r="F1302" s="67"/>
      <c r="G1302"/>
      <c r="H1302" s="27"/>
      <c r="I1302" s="27"/>
      <c r="L1302"/>
      <c r="W1302"/>
    </row>
    <row r="1303" spans="4:23" x14ac:dyDescent="0.25">
      <c r="D1303" s="67"/>
      <c r="E1303" s="67"/>
      <c r="F1303" s="67"/>
      <c r="G1303"/>
      <c r="H1303" s="27"/>
      <c r="I1303" s="27"/>
      <c r="L1303"/>
      <c r="W1303"/>
    </row>
    <row r="1304" spans="4:23" x14ac:dyDescent="0.25">
      <c r="D1304" s="67"/>
      <c r="E1304" s="67"/>
      <c r="F1304" s="67"/>
      <c r="G1304"/>
      <c r="H1304" s="27"/>
      <c r="I1304" s="27"/>
      <c r="L1304"/>
      <c r="W1304"/>
    </row>
    <row r="1305" spans="4:23" x14ac:dyDescent="0.25">
      <c r="D1305" s="67"/>
      <c r="E1305" s="67"/>
      <c r="F1305" s="67"/>
      <c r="G1305"/>
      <c r="H1305" s="27"/>
      <c r="I1305" s="27"/>
      <c r="L1305"/>
      <c r="W1305"/>
    </row>
    <row r="1306" spans="4:23" x14ac:dyDescent="0.25">
      <c r="D1306" s="67"/>
      <c r="E1306" s="67"/>
      <c r="F1306" s="67"/>
      <c r="G1306"/>
      <c r="H1306" s="27"/>
      <c r="I1306" s="27"/>
      <c r="L1306"/>
      <c r="W1306"/>
    </row>
    <row r="1307" spans="4:23" x14ac:dyDescent="0.25">
      <c r="D1307" s="67"/>
      <c r="E1307" s="67"/>
      <c r="F1307" s="67"/>
      <c r="G1307"/>
      <c r="H1307" s="27"/>
      <c r="I1307" s="27"/>
      <c r="L1307"/>
      <c r="W1307"/>
    </row>
    <row r="1308" spans="4:23" x14ac:dyDescent="0.25">
      <c r="D1308" s="67"/>
      <c r="E1308" s="67"/>
      <c r="F1308" s="67"/>
      <c r="G1308"/>
      <c r="H1308" s="27"/>
      <c r="I1308" s="27"/>
      <c r="L1308"/>
      <c r="W1308"/>
    </row>
    <row r="1309" spans="4:23" x14ac:dyDescent="0.25">
      <c r="D1309" s="67"/>
      <c r="E1309" s="67"/>
      <c r="F1309" s="67"/>
      <c r="G1309"/>
      <c r="H1309" s="27"/>
      <c r="I1309" s="27"/>
      <c r="L1309"/>
      <c r="W1309"/>
    </row>
    <row r="1310" spans="4:23" x14ac:dyDescent="0.25">
      <c r="D1310" s="67"/>
      <c r="E1310" s="67"/>
      <c r="F1310" s="67"/>
      <c r="G1310"/>
      <c r="H1310" s="27"/>
      <c r="I1310" s="27"/>
      <c r="L1310"/>
      <c r="W1310"/>
    </row>
    <row r="1311" spans="4:23" x14ac:dyDescent="0.25">
      <c r="D1311" s="67"/>
      <c r="E1311" s="67"/>
      <c r="F1311" s="67"/>
      <c r="G1311"/>
      <c r="H1311" s="27"/>
      <c r="I1311" s="27"/>
      <c r="L1311"/>
      <c r="W1311"/>
    </row>
    <row r="1312" spans="4:23" x14ac:dyDescent="0.25">
      <c r="D1312" s="67"/>
      <c r="E1312" s="67"/>
      <c r="F1312" s="67"/>
      <c r="G1312"/>
      <c r="H1312" s="27"/>
      <c r="I1312" s="27"/>
      <c r="L1312"/>
      <c r="W1312"/>
    </row>
    <row r="1313" spans="4:23" x14ac:dyDescent="0.25">
      <c r="D1313" s="67"/>
      <c r="E1313" s="67"/>
      <c r="F1313" s="67"/>
      <c r="G1313"/>
      <c r="H1313" s="27"/>
      <c r="I1313" s="27"/>
      <c r="L1313"/>
      <c r="W1313"/>
    </row>
    <row r="1314" spans="4:23" x14ac:dyDescent="0.25">
      <c r="D1314" s="67"/>
      <c r="E1314" s="67"/>
      <c r="F1314" s="67"/>
      <c r="G1314"/>
      <c r="H1314" s="27"/>
      <c r="I1314" s="27"/>
      <c r="L1314"/>
      <c r="W1314"/>
    </row>
    <row r="1315" spans="4:23" x14ac:dyDescent="0.25">
      <c r="D1315" s="67"/>
      <c r="E1315" s="67"/>
      <c r="F1315" s="67"/>
      <c r="G1315"/>
      <c r="H1315" s="27"/>
      <c r="I1315" s="27"/>
      <c r="L1315"/>
      <c r="W1315"/>
    </row>
    <row r="1316" spans="4:23" x14ac:dyDescent="0.25">
      <c r="D1316" s="67"/>
      <c r="E1316" s="67"/>
      <c r="F1316" s="67"/>
      <c r="G1316"/>
      <c r="H1316" s="27"/>
      <c r="I1316" s="27"/>
      <c r="L1316"/>
      <c r="W1316"/>
    </row>
    <row r="1317" spans="4:23" x14ac:dyDescent="0.25">
      <c r="D1317" s="67"/>
      <c r="E1317" s="67"/>
      <c r="F1317" s="67"/>
      <c r="G1317"/>
      <c r="H1317" s="27"/>
      <c r="I1317" s="27"/>
      <c r="L1317"/>
      <c r="W1317"/>
    </row>
    <row r="1318" spans="4:23" x14ac:dyDescent="0.25">
      <c r="D1318" s="67"/>
      <c r="E1318" s="67"/>
      <c r="F1318" s="67"/>
      <c r="G1318"/>
      <c r="H1318" s="27"/>
      <c r="I1318" s="27"/>
      <c r="L1318"/>
      <c r="W1318"/>
    </row>
    <row r="1319" spans="4:23" x14ac:dyDescent="0.25">
      <c r="D1319" s="67"/>
      <c r="E1319" s="67"/>
      <c r="F1319" s="67"/>
      <c r="G1319"/>
      <c r="H1319" s="27"/>
      <c r="I1319" s="27"/>
      <c r="L1319"/>
      <c r="W1319"/>
    </row>
    <row r="1320" spans="4:23" x14ac:dyDescent="0.25">
      <c r="D1320" s="67"/>
      <c r="E1320" s="67"/>
      <c r="F1320" s="67"/>
      <c r="G1320"/>
      <c r="H1320" s="27"/>
      <c r="I1320" s="27"/>
      <c r="L1320"/>
      <c r="W1320"/>
    </row>
    <row r="1321" spans="4:23" x14ac:dyDescent="0.25">
      <c r="D1321" s="67"/>
      <c r="E1321" s="67"/>
      <c r="F1321" s="67"/>
      <c r="G1321"/>
      <c r="H1321" s="27"/>
      <c r="I1321" s="27"/>
      <c r="L1321"/>
      <c r="W1321"/>
    </row>
    <row r="1322" spans="4:23" x14ac:dyDescent="0.25">
      <c r="D1322" s="67"/>
      <c r="E1322" s="67"/>
      <c r="F1322" s="67"/>
      <c r="G1322"/>
      <c r="H1322" s="27"/>
      <c r="I1322" s="27"/>
      <c r="L1322"/>
      <c r="W1322"/>
    </row>
    <row r="1323" spans="4:23" x14ac:dyDescent="0.25">
      <c r="D1323" s="67"/>
      <c r="E1323" s="67"/>
      <c r="F1323" s="67"/>
      <c r="G1323"/>
      <c r="H1323" s="27"/>
      <c r="I1323" s="27"/>
      <c r="L1323"/>
      <c r="W1323"/>
    </row>
    <row r="1324" spans="4:23" x14ac:dyDescent="0.25">
      <c r="D1324" s="67"/>
      <c r="E1324" s="67"/>
      <c r="F1324" s="67"/>
      <c r="G1324"/>
      <c r="H1324" s="27"/>
      <c r="I1324" s="27"/>
      <c r="L1324"/>
      <c r="W1324"/>
    </row>
    <row r="1325" spans="4:23" x14ac:dyDescent="0.25">
      <c r="D1325" s="67"/>
      <c r="E1325" s="67"/>
      <c r="F1325" s="67"/>
      <c r="G1325"/>
      <c r="H1325" s="27"/>
      <c r="I1325" s="27"/>
      <c r="L1325"/>
      <c r="W1325"/>
    </row>
    <row r="1326" spans="4:23" x14ac:dyDescent="0.25">
      <c r="D1326" s="67"/>
      <c r="E1326" s="67"/>
      <c r="F1326" s="67"/>
      <c r="G1326"/>
      <c r="H1326" s="27"/>
      <c r="I1326" s="27"/>
      <c r="L1326"/>
      <c r="W1326"/>
    </row>
    <row r="1327" spans="4:23" x14ac:dyDescent="0.25">
      <c r="D1327" s="67"/>
      <c r="E1327" s="67"/>
      <c r="F1327" s="67"/>
      <c r="G1327"/>
      <c r="H1327" s="27"/>
      <c r="I1327" s="27"/>
      <c r="L1327"/>
      <c r="W1327"/>
    </row>
    <row r="1328" spans="4:23" x14ac:dyDescent="0.25">
      <c r="D1328" s="67"/>
      <c r="E1328" s="67"/>
      <c r="F1328" s="67"/>
      <c r="G1328"/>
      <c r="H1328" s="27"/>
      <c r="I1328" s="27"/>
      <c r="L1328"/>
      <c r="W1328"/>
    </row>
    <row r="1329" spans="4:23" x14ac:dyDescent="0.25">
      <c r="D1329" s="67"/>
      <c r="E1329" s="67"/>
      <c r="F1329" s="67"/>
      <c r="G1329"/>
      <c r="H1329" s="27"/>
      <c r="I1329" s="27"/>
      <c r="L1329"/>
      <c r="W1329"/>
    </row>
    <row r="1330" spans="4:23" x14ac:dyDescent="0.25">
      <c r="D1330" s="67"/>
      <c r="E1330" s="67"/>
      <c r="F1330" s="67"/>
      <c r="G1330"/>
      <c r="H1330" s="27"/>
      <c r="I1330" s="27"/>
      <c r="L1330"/>
      <c r="W1330"/>
    </row>
    <row r="1331" spans="4:23" x14ac:dyDescent="0.25">
      <c r="D1331" s="67"/>
      <c r="E1331" s="67"/>
      <c r="F1331" s="67"/>
      <c r="G1331"/>
      <c r="H1331" s="27"/>
      <c r="I1331" s="27"/>
      <c r="L1331"/>
      <c r="W1331"/>
    </row>
    <row r="1332" spans="4:23" x14ac:dyDescent="0.25">
      <c r="D1332" s="67"/>
      <c r="E1332" s="67"/>
      <c r="F1332" s="67"/>
      <c r="G1332"/>
      <c r="H1332" s="27"/>
      <c r="I1332" s="27"/>
      <c r="L1332"/>
      <c r="W1332"/>
    </row>
    <row r="1333" spans="4:23" x14ac:dyDescent="0.25">
      <c r="D1333" s="67"/>
      <c r="E1333" s="67"/>
      <c r="F1333" s="67"/>
      <c r="G1333"/>
      <c r="H1333" s="27"/>
      <c r="I1333" s="27"/>
      <c r="L1333"/>
      <c r="W1333"/>
    </row>
    <row r="1334" spans="4:23" x14ac:dyDescent="0.25">
      <c r="D1334" s="67"/>
      <c r="E1334" s="67"/>
      <c r="F1334" s="67"/>
      <c r="G1334"/>
      <c r="H1334" s="27"/>
      <c r="I1334" s="27"/>
      <c r="L1334"/>
      <c r="W1334"/>
    </row>
    <row r="1335" spans="4:23" x14ac:dyDescent="0.25">
      <c r="D1335" s="67"/>
      <c r="E1335" s="67"/>
      <c r="F1335" s="67"/>
      <c r="G1335"/>
      <c r="H1335" s="27"/>
      <c r="I1335" s="27"/>
      <c r="L1335"/>
      <c r="W1335"/>
    </row>
    <row r="1336" spans="4:23" x14ac:dyDescent="0.25">
      <c r="D1336" s="67"/>
      <c r="E1336" s="67"/>
      <c r="F1336" s="67"/>
      <c r="G1336"/>
      <c r="H1336" s="27"/>
      <c r="I1336" s="27"/>
      <c r="L1336"/>
      <c r="W1336"/>
    </row>
    <row r="1337" spans="4:23" x14ac:dyDescent="0.25">
      <c r="D1337" s="67"/>
      <c r="E1337" s="67"/>
      <c r="F1337" s="67"/>
      <c r="G1337"/>
      <c r="H1337" s="27"/>
      <c r="I1337" s="27"/>
      <c r="L1337"/>
      <c r="W1337"/>
    </row>
    <row r="1338" spans="4:23" x14ac:dyDescent="0.25">
      <c r="D1338" s="67"/>
      <c r="E1338" s="67"/>
      <c r="F1338" s="67"/>
      <c r="G1338"/>
      <c r="H1338" s="27"/>
      <c r="I1338" s="27"/>
      <c r="L1338"/>
      <c r="W1338"/>
    </row>
    <row r="1339" spans="4:23" x14ac:dyDescent="0.25">
      <c r="D1339" s="67"/>
      <c r="E1339" s="67"/>
      <c r="F1339" s="67"/>
      <c r="G1339"/>
      <c r="H1339" s="27"/>
      <c r="I1339" s="27"/>
      <c r="L1339"/>
      <c r="W1339"/>
    </row>
    <row r="1340" spans="4:23" x14ac:dyDescent="0.25">
      <c r="D1340" s="67"/>
      <c r="E1340" s="67"/>
      <c r="F1340" s="67"/>
      <c r="G1340"/>
      <c r="H1340" s="27"/>
      <c r="I1340" s="27"/>
      <c r="L1340"/>
      <c r="W1340"/>
    </row>
    <row r="1341" spans="4:23" x14ac:dyDescent="0.25">
      <c r="D1341" s="67"/>
      <c r="E1341" s="67"/>
      <c r="F1341" s="67"/>
      <c r="G1341"/>
      <c r="H1341" s="27"/>
      <c r="I1341" s="27"/>
      <c r="L1341"/>
      <c r="W1341"/>
    </row>
    <row r="1342" spans="4:23" x14ac:dyDescent="0.25">
      <c r="D1342" s="67"/>
      <c r="E1342" s="67"/>
      <c r="F1342" s="67"/>
      <c r="G1342"/>
      <c r="H1342" s="27"/>
      <c r="I1342" s="27"/>
      <c r="L1342"/>
      <c r="W1342"/>
    </row>
    <row r="1343" spans="4:23" x14ac:dyDescent="0.25">
      <c r="D1343" s="67"/>
      <c r="E1343" s="67"/>
      <c r="F1343" s="67"/>
      <c r="G1343"/>
      <c r="H1343" s="27"/>
      <c r="I1343" s="27"/>
      <c r="L1343"/>
      <c r="W1343"/>
    </row>
    <row r="1344" spans="4:23" x14ac:dyDescent="0.25">
      <c r="D1344" s="67"/>
      <c r="E1344" s="67"/>
      <c r="F1344" s="67"/>
      <c r="G1344"/>
      <c r="H1344" s="27"/>
      <c r="I1344" s="27"/>
      <c r="L1344"/>
      <c r="W1344"/>
    </row>
    <row r="1345" spans="4:23" x14ac:dyDescent="0.25">
      <c r="D1345" s="67"/>
      <c r="E1345" s="67"/>
      <c r="F1345" s="67"/>
      <c r="G1345"/>
      <c r="H1345" s="27"/>
      <c r="I1345" s="27"/>
      <c r="L1345"/>
      <c r="W1345"/>
    </row>
    <row r="1346" spans="4:23" x14ac:dyDescent="0.25">
      <c r="D1346" s="67"/>
      <c r="E1346" s="67"/>
      <c r="F1346" s="67"/>
      <c r="G1346"/>
      <c r="H1346" s="27"/>
      <c r="I1346" s="27"/>
      <c r="L1346"/>
      <c r="W1346"/>
    </row>
    <row r="1347" spans="4:23" x14ac:dyDescent="0.25">
      <c r="D1347" s="67"/>
      <c r="E1347" s="67"/>
      <c r="F1347" s="67"/>
      <c r="G1347"/>
      <c r="H1347" s="27"/>
      <c r="I1347" s="27"/>
      <c r="L1347"/>
      <c r="W1347"/>
    </row>
    <row r="1348" spans="4:23" x14ac:dyDescent="0.25">
      <c r="D1348" s="67"/>
      <c r="E1348" s="67"/>
      <c r="F1348" s="67"/>
      <c r="G1348"/>
      <c r="H1348" s="27"/>
      <c r="I1348" s="27"/>
      <c r="L1348"/>
      <c r="W1348"/>
    </row>
    <row r="1349" spans="4:23" x14ac:dyDescent="0.25">
      <c r="D1349" s="67"/>
      <c r="E1349" s="67"/>
      <c r="F1349" s="67"/>
      <c r="G1349"/>
      <c r="H1349" s="27"/>
      <c r="I1349" s="27"/>
      <c r="L1349"/>
      <c r="W1349"/>
    </row>
    <row r="1350" spans="4:23" x14ac:dyDescent="0.25">
      <c r="D1350" s="67"/>
      <c r="E1350" s="67"/>
      <c r="F1350" s="67"/>
      <c r="G1350"/>
      <c r="H1350" s="27"/>
      <c r="I1350" s="27"/>
      <c r="L1350"/>
      <c r="W1350"/>
    </row>
    <row r="1351" spans="4:23" x14ac:dyDescent="0.25">
      <c r="D1351" s="67"/>
      <c r="E1351" s="67"/>
      <c r="F1351" s="67"/>
      <c r="G1351"/>
      <c r="H1351" s="27"/>
      <c r="I1351" s="27"/>
      <c r="L1351"/>
      <c r="W1351"/>
    </row>
    <row r="1352" spans="4:23" x14ac:dyDescent="0.25">
      <c r="D1352" s="67"/>
      <c r="E1352" s="67"/>
      <c r="F1352" s="67"/>
      <c r="G1352"/>
      <c r="H1352" s="27"/>
      <c r="I1352" s="27"/>
      <c r="L1352"/>
      <c r="W1352"/>
    </row>
    <row r="1353" spans="4:23" x14ac:dyDescent="0.25">
      <c r="D1353" s="67"/>
      <c r="E1353" s="67"/>
      <c r="F1353" s="67"/>
      <c r="G1353"/>
      <c r="H1353" s="27"/>
      <c r="I1353" s="27"/>
      <c r="L1353"/>
      <c r="W1353"/>
    </row>
    <row r="1354" spans="4:23" x14ac:dyDescent="0.25">
      <c r="D1354" s="67"/>
      <c r="E1354" s="67"/>
      <c r="F1354" s="67"/>
      <c r="G1354"/>
      <c r="H1354" s="27"/>
      <c r="I1354" s="27"/>
      <c r="L1354"/>
      <c r="W1354"/>
    </row>
    <row r="1355" spans="4:23" x14ac:dyDescent="0.25">
      <c r="D1355" s="67"/>
      <c r="E1355" s="67"/>
      <c r="F1355" s="67"/>
      <c r="G1355"/>
      <c r="H1355" s="27"/>
      <c r="I1355" s="27"/>
      <c r="L1355"/>
      <c r="W1355"/>
    </row>
    <row r="1356" spans="4:23" x14ac:dyDescent="0.25">
      <c r="D1356" s="67"/>
      <c r="E1356" s="67"/>
      <c r="F1356" s="67"/>
      <c r="G1356"/>
      <c r="H1356" s="27"/>
      <c r="I1356" s="27"/>
      <c r="L1356"/>
      <c r="W1356"/>
    </row>
    <row r="1357" spans="4:23" x14ac:dyDescent="0.25">
      <c r="D1357" s="67"/>
      <c r="E1357" s="67"/>
      <c r="F1357" s="67"/>
      <c r="G1357"/>
      <c r="H1357" s="27"/>
      <c r="I1357" s="27"/>
      <c r="L1357"/>
      <c r="W1357"/>
    </row>
    <row r="1358" spans="4:23" x14ac:dyDescent="0.25">
      <c r="D1358" s="67"/>
      <c r="E1358" s="67"/>
      <c r="F1358" s="67"/>
      <c r="G1358"/>
      <c r="H1358" s="27"/>
      <c r="I1358" s="27"/>
      <c r="L1358"/>
      <c r="W1358"/>
    </row>
    <row r="1359" spans="4:23" x14ac:dyDescent="0.25">
      <c r="D1359" s="67"/>
      <c r="E1359" s="67"/>
      <c r="F1359" s="67"/>
      <c r="G1359"/>
      <c r="H1359" s="27"/>
      <c r="I1359" s="27"/>
      <c r="L1359"/>
      <c r="W1359"/>
    </row>
    <row r="1360" spans="4:23" x14ac:dyDescent="0.25">
      <c r="D1360" s="67"/>
      <c r="E1360" s="67"/>
      <c r="F1360" s="67"/>
      <c r="G1360"/>
      <c r="H1360" s="27"/>
      <c r="I1360" s="27"/>
      <c r="L1360"/>
      <c r="W1360"/>
    </row>
    <row r="1361" spans="4:23" x14ac:dyDescent="0.25">
      <c r="D1361" s="67"/>
      <c r="E1361" s="67"/>
      <c r="F1361" s="67"/>
      <c r="G1361"/>
      <c r="H1361" s="27"/>
      <c r="I1361" s="27"/>
      <c r="L1361"/>
      <c r="W1361"/>
    </row>
    <row r="1362" spans="4:23" x14ac:dyDescent="0.25">
      <c r="D1362" s="67"/>
      <c r="E1362" s="67"/>
      <c r="F1362" s="67"/>
      <c r="G1362"/>
      <c r="H1362" s="27"/>
      <c r="I1362" s="27"/>
      <c r="L1362"/>
      <c r="W1362"/>
    </row>
    <row r="1363" spans="4:23" x14ac:dyDescent="0.25">
      <c r="D1363" s="67"/>
      <c r="E1363" s="67"/>
      <c r="F1363" s="67"/>
      <c r="G1363"/>
      <c r="H1363" s="27"/>
      <c r="I1363" s="27"/>
      <c r="L1363"/>
      <c r="W1363"/>
    </row>
    <row r="1364" spans="4:23" x14ac:dyDescent="0.25">
      <c r="D1364" s="67"/>
      <c r="E1364" s="67"/>
      <c r="F1364" s="67"/>
      <c r="G1364"/>
      <c r="H1364" s="27"/>
      <c r="I1364" s="27"/>
      <c r="L1364"/>
      <c r="W1364"/>
    </row>
    <row r="1365" spans="4:23" x14ac:dyDescent="0.25">
      <c r="D1365" s="67"/>
      <c r="E1365" s="67"/>
      <c r="F1365" s="67"/>
      <c r="G1365"/>
      <c r="H1365" s="27"/>
      <c r="I1365" s="27"/>
      <c r="L1365"/>
      <c r="W1365"/>
    </row>
    <row r="1366" spans="4:23" x14ac:dyDescent="0.25">
      <c r="D1366" s="67"/>
      <c r="E1366" s="67"/>
      <c r="F1366" s="67"/>
      <c r="G1366"/>
      <c r="H1366" s="27"/>
      <c r="I1366" s="27"/>
      <c r="L1366"/>
      <c r="W1366"/>
    </row>
    <row r="1367" spans="4:23" x14ac:dyDescent="0.25">
      <c r="D1367" s="67"/>
      <c r="E1367" s="67"/>
      <c r="F1367" s="67"/>
      <c r="G1367"/>
      <c r="H1367" s="27"/>
      <c r="I1367" s="27"/>
      <c r="L1367"/>
      <c r="W13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9"/>
  <sheetViews>
    <sheetView topLeftCell="H133" workbookViewId="0">
      <selection activeCell="H133" sqref="A1:XFD1048576"/>
    </sheetView>
  </sheetViews>
  <sheetFormatPr defaultRowHeight="15" x14ac:dyDescent="0.25"/>
  <cols>
    <col min="1" max="1" width="12.5703125" bestFit="1" customWidth="1"/>
    <col min="2" max="2" width="25.140625" customWidth="1"/>
    <col min="3" max="3" width="17" customWidth="1"/>
    <col min="4" max="4" width="15.140625" style="1" bestFit="1" customWidth="1"/>
    <col min="5" max="5" width="9.5703125" style="1" bestFit="1" customWidth="1"/>
    <col min="6" max="6" width="15" style="1" customWidth="1"/>
    <col min="7" max="7" width="12.140625" bestFit="1" customWidth="1"/>
    <col min="8" max="11" width="10.5703125" style="1" bestFit="1" customWidth="1"/>
    <col min="12" max="12" width="9.5703125" style="1" customWidth="1"/>
    <col min="13" max="13" width="11.5703125" style="1" bestFit="1" customWidth="1"/>
    <col min="14" max="14" width="9.5703125" style="1" customWidth="1"/>
    <col min="15" max="15" width="11.5703125" style="1" bestFit="1" customWidth="1"/>
    <col min="16" max="16" width="9.5703125" style="1" customWidth="1"/>
    <col min="17" max="17" width="13.28515625" style="1" bestFit="1" customWidth="1"/>
    <col min="18" max="18" width="10.5703125" style="1" bestFit="1" customWidth="1"/>
    <col min="19" max="20" width="10.5703125" customWidth="1"/>
    <col min="21" max="21" width="10.5703125" bestFit="1" customWidth="1"/>
    <col min="22" max="22" width="11.5703125" style="1" bestFit="1" customWidth="1"/>
  </cols>
  <sheetData>
    <row r="1" spans="1:22" ht="15.75" thickBot="1" x14ac:dyDescent="0.3">
      <c r="R1" s="1" t="s">
        <v>22</v>
      </c>
    </row>
    <row r="2" spans="1:22" ht="15.75" thickBot="1" x14ac:dyDescent="0.3">
      <c r="A2" t="s">
        <v>233</v>
      </c>
      <c r="B2" s="3" t="s">
        <v>0</v>
      </c>
      <c r="C2" s="4" t="s">
        <v>201</v>
      </c>
      <c r="D2" s="5" t="s">
        <v>202</v>
      </c>
      <c r="E2" s="5" t="s">
        <v>23</v>
      </c>
      <c r="F2" s="5" t="s">
        <v>240</v>
      </c>
      <c r="G2" s="33" t="s">
        <v>241</v>
      </c>
      <c r="H2" s="77" t="s">
        <v>925</v>
      </c>
      <c r="I2" s="77" t="s">
        <v>201</v>
      </c>
      <c r="J2" s="10" t="s">
        <v>202</v>
      </c>
      <c r="K2" s="77" t="s">
        <v>5</v>
      </c>
      <c r="L2" s="75" t="s">
        <v>918</v>
      </c>
      <c r="M2" s="75" t="s">
        <v>11</v>
      </c>
      <c r="N2" s="75" t="s">
        <v>919</v>
      </c>
      <c r="O2" s="75"/>
      <c r="P2" s="75" t="s">
        <v>921</v>
      </c>
      <c r="Q2" s="78" t="s">
        <v>922</v>
      </c>
      <c r="R2" s="75" t="s">
        <v>923</v>
      </c>
      <c r="S2" s="209"/>
      <c r="T2" s="210" t="s">
        <v>920</v>
      </c>
      <c r="V2" s="75" t="s">
        <v>232</v>
      </c>
    </row>
    <row r="3" spans="1:22" x14ac:dyDescent="0.25">
      <c r="A3">
        <v>1</v>
      </c>
      <c r="B3" t="s">
        <v>261</v>
      </c>
      <c r="C3" s="8">
        <v>1.57</v>
      </c>
      <c r="D3" s="1">
        <v>3.99</v>
      </c>
      <c r="E3" s="1">
        <v>7.33</v>
      </c>
      <c r="F3" s="1">
        <f>IF(E3=C3,D3,E3)</f>
        <v>7.33</v>
      </c>
      <c r="G3" s="7">
        <f>IF(C3&lt;3.55,C3,D3)</f>
        <v>1.57</v>
      </c>
      <c r="H3" s="219">
        <f t="shared" ref="H3:H12" si="0">SMALL(C3:E3,1)</f>
        <v>1.57</v>
      </c>
      <c r="I3" s="152">
        <f t="shared" ref="I3:I12" si="1">((C3+D3+E3)/3+(C3+D3)/2+E3)/5</f>
        <v>2.8813333333333331</v>
      </c>
      <c r="J3" s="207">
        <f t="shared" ref="J3:J12" si="2">((C3+D3+E3)/3+(D3+E3)/2+C3)/5</f>
        <v>2.3053333333333335</v>
      </c>
      <c r="K3" s="198">
        <f>IF(SMALL(I3:J3,1)&gt;SMALL(C3:E3,1),SMALL(C3:E3,1),SMALL(C3:E3,3))</f>
        <v>1.57</v>
      </c>
      <c r="L3" s="197" t="str">
        <f>IF(K3=C3,C2,IF(K3=D3,D2,E2))</f>
        <v>HH</v>
      </c>
      <c r="M3" s="205">
        <f>IF(SMALL(C3:E3,2)&lt;E3,C3,D3)</f>
        <v>1.57</v>
      </c>
      <c r="N3" s="197" t="str">
        <f>IF(K3=I3,J2,I2)</f>
        <v>HH</v>
      </c>
      <c r="O3" s="205">
        <f>IF(N3=C2,C3,IF(N3=D2,D3,E3))</f>
        <v>1.57</v>
      </c>
      <c r="P3" s="205" t="str">
        <f t="shared" ref="P3:P12" si="3">IF(K3&lt;M3,L3,N3)</f>
        <v>HH</v>
      </c>
      <c r="Q3" s="206">
        <f>IF(P3=C2,C3,IF(P3=D2,D3,E3))</f>
        <v>1.57</v>
      </c>
      <c r="R3" s="205">
        <f>IF(K3=M3,SMALL(C3:E3,1),SMALL(C3:E3,2))</f>
        <v>1.57</v>
      </c>
      <c r="S3" s="7" t="str">
        <f>IF(K3=M3,K2,M2)</f>
        <v>GG</v>
      </c>
      <c r="T3" s="21">
        <f t="shared" ref="T3:T12" si="4">IF(U3=S3,K3,M3)</f>
        <v>1.57</v>
      </c>
      <c r="U3" t="s">
        <v>5</v>
      </c>
      <c r="V3" s="26">
        <v>1.57</v>
      </c>
    </row>
    <row r="4" spans="1:22" x14ac:dyDescent="0.25">
      <c r="A4">
        <v>1</v>
      </c>
      <c r="B4" t="s">
        <v>262</v>
      </c>
      <c r="C4" s="8">
        <v>4.6500000000000004</v>
      </c>
      <c r="D4" s="1">
        <v>3.53</v>
      </c>
      <c r="E4" s="1">
        <v>1.88</v>
      </c>
      <c r="F4">
        <f>IF(SMALL(C4:E4,1)=C4,D4,E4)</f>
        <v>1.88</v>
      </c>
      <c r="G4" s="7">
        <f>IF(E4&lt;D4,E4,D4)</f>
        <v>1.88</v>
      </c>
      <c r="H4" s="220">
        <f t="shared" si="0"/>
        <v>1.88</v>
      </c>
      <c r="I4" s="155">
        <f t="shared" si="1"/>
        <v>1.8646666666666669</v>
      </c>
      <c r="J4" s="208">
        <f t="shared" si="2"/>
        <v>2.1416666666666666</v>
      </c>
      <c r="K4" s="198">
        <f t="shared" ref="K4:K12" si="5">IF(SMALL(I4:J4,1)&gt;SMALL(C4:E4,1),SMALL(C4:E4,1),SMALL(C4:E4,3))</f>
        <v>4.6500000000000004</v>
      </c>
      <c r="L4" s="197" t="str">
        <f>IF(K4=C4,C2,IF(K4=D4,D2,E2))</f>
        <v>HH</v>
      </c>
      <c r="M4" s="205">
        <f t="shared" ref="M4:M12" si="6">IF(SMALL(C4:E4,2)&lt;E4,C4,D4)</f>
        <v>3.53</v>
      </c>
      <c r="N4" s="197" t="str">
        <f>IF(K4=I4,J2,I2)</f>
        <v>HH</v>
      </c>
      <c r="O4" s="205">
        <f>IF(N4=C2,C4,IF(N4=D2,D4,E4))</f>
        <v>4.6500000000000004</v>
      </c>
      <c r="P4" s="205" t="str">
        <f t="shared" si="3"/>
        <v>HH</v>
      </c>
      <c r="Q4" s="206">
        <f>IF(P4=C2,C4,IF(P4=D2,D4,E4))</f>
        <v>4.6500000000000004</v>
      </c>
      <c r="R4" s="205">
        <f t="shared" ref="R4:R12" si="7">IF(K4=M4,SMALL(C4:E4,1),SMALL(C4:E4,2))</f>
        <v>3.53</v>
      </c>
      <c r="S4" s="7" t="str">
        <f>IF(K4=M4,K2,M2)</f>
        <v>NG</v>
      </c>
      <c r="T4" s="21">
        <f t="shared" si="4"/>
        <v>3.53</v>
      </c>
      <c r="U4" t="s">
        <v>5</v>
      </c>
      <c r="V4" s="25">
        <v>1.88</v>
      </c>
    </row>
    <row r="5" spans="1:22" x14ac:dyDescent="0.25">
      <c r="A5">
        <v>1</v>
      </c>
      <c r="B5" t="s">
        <v>263</v>
      </c>
      <c r="C5" s="8">
        <v>2.54</v>
      </c>
      <c r="D5" s="1">
        <v>3.09</v>
      </c>
      <c r="E5" s="1">
        <v>3.22</v>
      </c>
      <c r="F5" s="1">
        <f>IF(E5=C5,D5,E5)</f>
        <v>3.22</v>
      </c>
      <c r="G5" s="7">
        <f>IF(C5&lt;3.55,C5,D5)</f>
        <v>2.54</v>
      </c>
      <c r="H5" s="220">
        <f t="shared" si="0"/>
        <v>2.54</v>
      </c>
      <c r="I5" s="155">
        <f t="shared" si="1"/>
        <v>1.7969999999999999</v>
      </c>
      <c r="J5" s="208">
        <f t="shared" si="2"/>
        <v>1.7289999999999999</v>
      </c>
      <c r="K5" s="198">
        <f t="shared" si="5"/>
        <v>3.22</v>
      </c>
      <c r="L5" s="197" t="str">
        <f>IF(K5=C5,C2,IF(K5=D5,D2,E2))</f>
        <v>AA</v>
      </c>
      <c r="M5" s="205">
        <f t="shared" si="6"/>
        <v>2.54</v>
      </c>
      <c r="N5" s="197" t="str">
        <f>IF(K5=I5,J2,I2)</f>
        <v>HH</v>
      </c>
      <c r="O5" s="205">
        <f>IF(N5=C2,C5,IF(N5=D2,D5,E5))</f>
        <v>2.54</v>
      </c>
      <c r="P5" s="205" t="str">
        <f t="shared" si="3"/>
        <v>HH</v>
      </c>
      <c r="Q5" s="206">
        <f>IF(P5=C2,C5,IF(P5=D2,D5,E5))</f>
        <v>2.54</v>
      </c>
      <c r="R5" s="205">
        <f t="shared" si="7"/>
        <v>3.09</v>
      </c>
      <c r="S5" s="7" t="str">
        <f>IF(K5=M5,K2,M2)</f>
        <v>NG</v>
      </c>
      <c r="T5" s="21">
        <f t="shared" si="4"/>
        <v>3.22</v>
      </c>
      <c r="U5" t="s">
        <v>11</v>
      </c>
      <c r="V5" s="25">
        <v>2.54</v>
      </c>
    </row>
    <row r="6" spans="1:22" x14ac:dyDescent="0.25">
      <c r="A6">
        <v>1</v>
      </c>
      <c r="B6" t="s">
        <v>264</v>
      </c>
      <c r="C6" s="8">
        <v>6.93</v>
      </c>
      <c r="D6" s="1">
        <v>3.93</v>
      </c>
      <c r="E6" s="1">
        <v>1.58</v>
      </c>
      <c r="F6">
        <f>IF(SMALL(C6:E6,1)=C6,D6,E6)</f>
        <v>1.58</v>
      </c>
      <c r="G6" s="7">
        <f>IF(C6&lt;D6,E6,D6)</f>
        <v>3.93</v>
      </c>
      <c r="H6" s="220">
        <f t="shared" si="0"/>
        <v>1.58</v>
      </c>
      <c r="I6" s="155">
        <f t="shared" si="1"/>
        <v>2.2313333333333332</v>
      </c>
      <c r="J6" s="208">
        <f t="shared" si="2"/>
        <v>2.7663333333333333</v>
      </c>
      <c r="K6" s="198">
        <f t="shared" si="5"/>
        <v>1.58</v>
      </c>
      <c r="L6" s="197" t="str">
        <f>IF(K6=C6,C2,IF(K6=D6,D2,E2))</f>
        <v>AA</v>
      </c>
      <c r="M6" s="205">
        <f t="shared" si="6"/>
        <v>3.93</v>
      </c>
      <c r="N6" s="197" t="str">
        <f>IF(K6=I6,J2,I2)</f>
        <v>HH</v>
      </c>
      <c r="O6" s="205">
        <f>IF(N6=C2,C6,IF(N6=D2,D6,E6))</f>
        <v>6.93</v>
      </c>
      <c r="P6" s="205" t="str">
        <f t="shared" si="3"/>
        <v>AA</v>
      </c>
      <c r="Q6" s="206">
        <f>IF(P6=C2,C6,IF(P6=D2,D6,E6))</f>
        <v>1.58</v>
      </c>
      <c r="R6" s="205">
        <f t="shared" si="7"/>
        <v>3.93</v>
      </c>
      <c r="S6" s="7" t="str">
        <f>IF(K6=M6,K2,M2)</f>
        <v>NG</v>
      </c>
      <c r="T6" s="21">
        <f t="shared" si="4"/>
        <v>1.58</v>
      </c>
      <c r="U6" t="s">
        <v>11</v>
      </c>
      <c r="V6" s="25">
        <v>1.58</v>
      </c>
    </row>
    <row r="7" spans="1:22" x14ac:dyDescent="0.25">
      <c r="A7">
        <v>1</v>
      </c>
      <c r="B7" t="s">
        <v>260</v>
      </c>
      <c r="C7" s="8">
        <v>2.6</v>
      </c>
      <c r="D7" s="1">
        <v>3.38</v>
      </c>
      <c r="E7" s="1">
        <v>2.85</v>
      </c>
      <c r="F7" s="1">
        <f>IF(E7=C7,D7,E7)</f>
        <v>2.85</v>
      </c>
      <c r="G7" s="7">
        <f>IF(C7&lt;3.55,C7,D7)</f>
        <v>2.6</v>
      </c>
      <c r="H7" s="220">
        <f t="shared" si="0"/>
        <v>2.6</v>
      </c>
      <c r="I7" s="155">
        <f t="shared" si="1"/>
        <v>1.7566666666666666</v>
      </c>
      <c r="J7" s="208">
        <f t="shared" si="2"/>
        <v>1.7316666666666667</v>
      </c>
      <c r="K7" s="198">
        <f t="shared" si="5"/>
        <v>3.38</v>
      </c>
      <c r="L7" s="197" t="str">
        <f>IF(K7=C7,D2,IF(K7=D7,D2,E2))</f>
        <v>DD</v>
      </c>
      <c r="M7" s="205">
        <f t="shared" si="6"/>
        <v>3.38</v>
      </c>
      <c r="N7" s="197" t="str">
        <f>IF(K7=I7,J2,I2)</f>
        <v>HH</v>
      </c>
      <c r="O7" s="205">
        <f>IF(N7=C2,C7,IF(N7=D2,D7,E7))</f>
        <v>2.6</v>
      </c>
      <c r="P7" s="205" t="str">
        <f t="shared" si="3"/>
        <v>HH</v>
      </c>
      <c r="Q7" s="206">
        <f>IF(P7=C2,C7,IF(P7=D2,D7,E7))</f>
        <v>2.6</v>
      </c>
      <c r="R7" s="205">
        <f t="shared" si="7"/>
        <v>2.6</v>
      </c>
      <c r="S7" s="7" t="str">
        <f>IF(K7=M7,K2,M2)</f>
        <v>GG</v>
      </c>
      <c r="T7" s="21">
        <f t="shared" si="4"/>
        <v>3.38</v>
      </c>
      <c r="U7" t="s">
        <v>11</v>
      </c>
      <c r="V7" s="25">
        <v>2.85</v>
      </c>
    </row>
    <row r="8" spans="1:22" x14ac:dyDescent="0.25">
      <c r="A8">
        <v>1</v>
      </c>
      <c r="B8" t="s">
        <v>265</v>
      </c>
      <c r="C8" s="8">
        <v>1.86</v>
      </c>
      <c r="D8" s="1">
        <v>3.61</v>
      </c>
      <c r="E8" s="1">
        <v>4.62</v>
      </c>
      <c r="F8">
        <f>IF(SMALL(C8:E8,1)=C8,D8,E8)</f>
        <v>3.61</v>
      </c>
      <c r="G8" s="7">
        <f>IF(E8&lt;D8,E8,D8)</f>
        <v>3.61</v>
      </c>
      <c r="H8" s="220">
        <f t="shared" si="0"/>
        <v>1.86</v>
      </c>
      <c r="I8" s="155">
        <f t="shared" si="1"/>
        <v>2.1436666666666668</v>
      </c>
      <c r="J8" s="208">
        <f t="shared" si="2"/>
        <v>1.8676666666666666</v>
      </c>
      <c r="K8" s="198">
        <f t="shared" si="5"/>
        <v>1.86</v>
      </c>
      <c r="L8" s="197" t="str">
        <f>IF(K8=C8,C2,IF(K8=D8,D2,E2))</f>
        <v>HH</v>
      </c>
      <c r="M8" s="205">
        <f t="shared" si="6"/>
        <v>1.86</v>
      </c>
      <c r="N8" s="197" t="str">
        <f>IF(J8=I8,J2,I2)</f>
        <v>HH</v>
      </c>
      <c r="O8" s="205">
        <f>IF(N8=C2,C8,IF(N8=D2,D8,E8))</f>
        <v>1.86</v>
      </c>
      <c r="P8" s="205" t="str">
        <f t="shared" si="3"/>
        <v>HH</v>
      </c>
      <c r="Q8" s="206">
        <f>IF(P8=C2,C8,IF(P8=D2,D8,E8))</f>
        <v>1.86</v>
      </c>
      <c r="R8" s="205">
        <f t="shared" si="7"/>
        <v>1.86</v>
      </c>
      <c r="S8" s="7" t="str">
        <f>IF(K8=M8,K2,M2)</f>
        <v>GG</v>
      </c>
      <c r="T8" s="21">
        <f t="shared" si="4"/>
        <v>1.86</v>
      </c>
      <c r="U8" t="s">
        <v>11</v>
      </c>
      <c r="V8" s="25">
        <v>1.86</v>
      </c>
    </row>
    <row r="9" spans="1:22" x14ac:dyDescent="0.25">
      <c r="A9">
        <v>1</v>
      </c>
      <c r="B9" t="s">
        <v>266</v>
      </c>
      <c r="C9" s="8">
        <v>2.42</v>
      </c>
      <c r="D9" s="1">
        <v>3.21</v>
      </c>
      <c r="E9" s="1">
        <v>3.3</v>
      </c>
      <c r="F9" s="1">
        <f>IF(E9=C9,D9,E9)</f>
        <v>3.3</v>
      </c>
      <c r="G9" s="7">
        <f>IF(C9&lt;3.55,C9,D9)</f>
        <v>2.42</v>
      </c>
      <c r="H9" s="220">
        <f t="shared" si="0"/>
        <v>2.42</v>
      </c>
      <c r="I9" s="155">
        <f t="shared" si="1"/>
        <v>1.8183333333333329</v>
      </c>
      <c r="J9" s="208">
        <f t="shared" si="2"/>
        <v>1.7303333333333335</v>
      </c>
      <c r="K9" s="198">
        <f t="shared" si="5"/>
        <v>3.3</v>
      </c>
      <c r="L9" s="197" t="str">
        <f>IF(K9=C9,C2,IF(K9=D9,D2,E2))</f>
        <v>AA</v>
      </c>
      <c r="M9" s="205">
        <f t="shared" si="6"/>
        <v>2.42</v>
      </c>
      <c r="N9" s="197" t="str">
        <f>IF(K9=I9,J2,I2)</f>
        <v>HH</v>
      </c>
      <c r="O9" s="205">
        <f>IF(N9=C2,C9,IF(N9=D2,D9,E9))</f>
        <v>2.42</v>
      </c>
      <c r="P9" s="205" t="str">
        <f t="shared" si="3"/>
        <v>HH</v>
      </c>
      <c r="Q9" s="206">
        <f>IF(P9=C2,C9,IF(P9=D2,D9,E9))</f>
        <v>2.42</v>
      </c>
      <c r="R9" s="205">
        <f t="shared" si="7"/>
        <v>3.21</v>
      </c>
      <c r="S9" s="7" t="str">
        <f>IF(K9=M9,K2,M2)</f>
        <v>NG</v>
      </c>
      <c r="T9" s="21">
        <f t="shared" si="4"/>
        <v>2.42</v>
      </c>
      <c r="U9" t="s">
        <v>5</v>
      </c>
      <c r="V9" s="26">
        <v>3.21</v>
      </c>
    </row>
    <row r="10" spans="1:22" x14ac:dyDescent="0.25">
      <c r="A10">
        <v>1</v>
      </c>
      <c r="B10" t="s">
        <v>267</v>
      </c>
      <c r="C10" s="8">
        <v>2.02</v>
      </c>
      <c r="D10" s="1">
        <v>3.2</v>
      </c>
      <c r="E10" s="1">
        <v>4.49</v>
      </c>
      <c r="F10">
        <f>IF(SMALL(C10:E10,1)=C10,D10,E10)</f>
        <v>3.2</v>
      </c>
      <c r="G10" s="7">
        <f>IF(E10&lt;D10,E10,D10)</f>
        <v>3.2</v>
      </c>
      <c r="H10" s="220">
        <f t="shared" si="0"/>
        <v>2.02</v>
      </c>
      <c r="I10" s="155">
        <f t="shared" si="1"/>
        <v>2.0673333333333335</v>
      </c>
      <c r="J10" s="208">
        <f t="shared" si="2"/>
        <v>1.8203333333333334</v>
      </c>
      <c r="K10" s="198">
        <f t="shared" si="5"/>
        <v>4.49</v>
      </c>
      <c r="L10" s="197" t="str">
        <f>IF(K10=C10,C2,IF(K10=D10,D2,E2))</f>
        <v>AA</v>
      </c>
      <c r="M10" s="205">
        <f t="shared" si="6"/>
        <v>2.02</v>
      </c>
      <c r="N10" s="197" t="str">
        <f>IF(K10=I10,J2,I2)</f>
        <v>HH</v>
      </c>
      <c r="O10" s="205">
        <f>IF(N10=C2,C10,IF(N10=D2,D10,E10))</f>
        <v>2.02</v>
      </c>
      <c r="P10" s="205" t="str">
        <f t="shared" si="3"/>
        <v>HH</v>
      </c>
      <c r="Q10" s="206">
        <f>IF(P10=C2,C10,IF(P10=D2,D10,E10))</f>
        <v>2.02</v>
      </c>
      <c r="R10" s="205">
        <f t="shared" si="7"/>
        <v>3.2</v>
      </c>
      <c r="S10" s="7" t="str">
        <f>IF(K10=M10,K2,M2)</f>
        <v>NG</v>
      </c>
      <c r="T10" s="21">
        <f t="shared" si="4"/>
        <v>4.49</v>
      </c>
      <c r="U10" t="s">
        <v>11</v>
      </c>
      <c r="V10" s="26">
        <v>3.2</v>
      </c>
    </row>
    <row r="11" spans="1:22" x14ac:dyDescent="0.25">
      <c r="A11">
        <v>1</v>
      </c>
      <c r="B11" t="s">
        <v>268</v>
      </c>
      <c r="C11" s="8">
        <v>1.24</v>
      </c>
      <c r="D11" s="1">
        <v>6.84</v>
      </c>
      <c r="E11" s="1">
        <v>12.5</v>
      </c>
      <c r="F11" s="1">
        <f>IF(E11=C11,D11,E11)</f>
        <v>12.5</v>
      </c>
      <c r="G11" s="7">
        <f>IF(C11&lt;3.55,C11,D11)</f>
        <v>1.24</v>
      </c>
      <c r="H11" s="220">
        <f t="shared" si="0"/>
        <v>1.24</v>
      </c>
      <c r="I11" s="155">
        <f t="shared" si="1"/>
        <v>4.68</v>
      </c>
      <c r="J11" s="208">
        <f t="shared" si="2"/>
        <v>3.5539999999999998</v>
      </c>
      <c r="K11" s="198">
        <f t="shared" si="5"/>
        <v>1.24</v>
      </c>
      <c r="L11" s="197" t="str">
        <f>IF(K11=C11,C2,IF(K11=D11,D2,E2))</f>
        <v>HH</v>
      </c>
      <c r="M11" s="205">
        <f t="shared" si="6"/>
        <v>1.24</v>
      </c>
      <c r="N11" s="197" t="str">
        <f>IF(K11=I11,J2,I2)</f>
        <v>HH</v>
      </c>
      <c r="O11" s="205">
        <f>IF(N11=C2,C11,IF(N11=D2,D11,E11))</f>
        <v>1.24</v>
      </c>
      <c r="P11" s="205" t="str">
        <f t="shared" si="3"/>
        <v>HH</v>
      </c>
      <c r="Q11" s="206">
        <f>IF(P11=C2,C11,IF(P11=D2,D11,E11))</f>
        <v>1.24</v>
      </c>
      <c r="R11" s="205">
        <f t="shared" si="7"/>
        <v>1.24</v>
      </c>
      <c r="S11" s="7" t="str">
        <f>IF(K11=M11,K2,M2)</f>
        <v>GG</v>
      </c>
      <c r="T11" s="21">
        <f t="shared" si="4"/>
        <v>1.24</v>
      </c>
      <c r="U11" t="s">
        <v>11</v>
      </c>
      <c r="V11" s="26">
        <v>1.24</v>
      </c>
    </row>
    <row r="12" spans="1:22" ht="15.75" thickBot="1" x14ac:dyDescent="0.3">
      <c r="A12">
        <v>1</v>
      </c>
      <c r="B12" t="s">
        <v>269</v>
      </c>
      <c r="C12" s="8">
        <v>4.3499999999999996</v>
      </c>
      <c r="D12" s="1">
        <v>4.0199999999999996</v>
      </c>
      <c r="E12" s="1">
        <v>1.82</v>
      </c>
      <c r="F12">
        <f>IF(SMALL(C12:E12,1)=C12,D12,E12)</f>
        <v>1.82</v>
      </c>
      <c r="G12" s="7">
        <f>IF(E12&lt;D12,E12,D12)</f>
        <v>1.82</v>
      </c>
      <c r="H12" s="221">
        <f t="shared" si="0"/>
        <v>1.82</v>
      </c>
      <c r="I12" s="156">
        <f t="shared" si="1"/>
        <v>1.8803333333333332</v>
      </c>
      <c r="J12" s="211">
        <f t="shared" si="2"/>
        <v>2.1333333333333333</v>
      </c>
      <c r="K12" s="198">
        <f t="shared" si="5"/>
        <v>1.82</v>
      </c>
      <c r="L12" s="197" t="str">
        <f>IF(K12=C12,C2,IF(K12=D12,D2,E2))</f>
        <v>AA</v>
      </c>
      <c r="M12" s="205">
        <f t="shared" si="6"/>
        <v>4.0199999999999996</v>
      </c>
      <c r="N12" s="197" t="str">
        <f>IF(K12=I12,J2,I2)</f>
        <v>HH</v>
      </c>
      <c r="O12" s="205">
        <f>IF(N12=C2,C12,IF(N12=D2,D12,E12))</f>
        <v>4.3499999999999996</v>
      </c>
      <c r="P12" s="205" t="str">
        <f t="shared" si="3"/>
        <v>AA</v>
      </c>
      <c r="Q12" s="206">
        <f>IF(P12=C2,C12,IF(P12=D2,D12,E12))</f>
        <v>1.82</v>
      </c>
      <c r="R12" s="205">
        <f t="shared" si="7"/>
        <v>4.0199999999999996</v>
      </c>
      <c r="S12" s="7" t="str">
        <f>IF(K12=M12,K2,M2)</f>
        <v>NG</v>
      </c>
      <c r="T12" s="21">
        <f t="shared" si="4"/>
        <v>1.82</v>
      </c>
      <c r="U12" t="s">
        <v>11</v>
      </c>
      <c r="V12" s="26">
        <v>1.82</v>
      </c>
    </row>
    <row r="13" spans="1:22" ht="15.75" thickBot="1" x14ac:dyDescent="0.3">
      <c r="C13" s="2">
        <f>SUM(C3:C12)</f>
        <v>30.18</v>
      </c>
      <c r="D13" s="1">
        <f>SUM(D3:D12)</f>
        <v>38.799999999999997</v>
      </c>
      <c r="E13" s="1">
        <f>SUM(E3:E12)</f>
        <v>43.59</v>
      </c>
      <c r="F13" s="5">
        <f t="shared" ref="F13:K13" si="8">PRODUCT(F3:F12)</f>
        <v>173289.46609463452</v>
      </c>
      <c r="G13" s="5">
        <f t="shared" si="8"/>
        <v>4833.0661126094046</v>
      </c>
      <c r="H13" s="49">
        <f t="shared" si="8"/>
        <v>631.96700740512142</v>
      </c>
      <c r="I13" s="18">
        <f t="shared" si="8"/>
        <v>2683.6048126062688</v>
      </c>
      <c r="J13" s="18">
        <f t="shared" si="8"/>
        <v>1823.9192791854184</v>
      </c>
      <c r="K13" s="18">
        <f t="shared" si="8"/>
        <v>7808.1574547019254</v>
      </c>
      <c r="L13" s="35"/>
      <c r="M13" s="18">
        <f>PRODUCT(M3:M12)</f>
        <v>8475.0982768224185</v>
      </c>
      <c r="N13" s="35"/>
      <c r="O13" s="18">
        <f>PRODUCT(O3:O12)</f>
        <v>16386.399029221939</v>
      </c>
      <c r="P13" s="35"/>
      <c r="Q13" s="18">
        <f>PRODUCT(Q3:Q12)</f>
        <v>1563.109885337135</v>
      </c>
      <c r="R13" s="18">
        <f>PRODUCT(R3:R12)</f>
        <v>16665.349607077111</v>
      </c>
      <c r="S13" s="34"/>
      <c r="T13" s="79">
        <f>PRODUCT(T3:T12)</f>
        <v>4346.8208453917678</v>
      </c>
      <c r="U13" s="199"/>
      <c r="V13" s="200">
        <f>PRODUCT(V3:V12)</f>
        <v>1455.6407110700379</v>
      </c>
    </row>
    <row r="14" spans="1:22" ht="15.75" thickBot="1" x14ac:dyDescent="0.3">
      <c r="C14" s="80">
        <f>SUM(C4:E13)/30</f>
        <v>7.0749999999999993</v>
      </c>
      <c r="F14" s="18">
        <f t="shared" ref="F14:K15" si="9">F3*F5*F7*F9*F11</f>
        <v>2774.7806625000003</v>
      </c>
      <c r="G14" s="18">
        <f t="shared" si="9"/>
        <v>31.113134624000001</v>
      </c>
      <c r="H14" s="18">
        <f t="shared" si="9"/>
        <v>31.113134624000001</v>
      </c>
      <c r="I14" s="18">
        <f t="shared" si="9"/>
        <v>77.40166346879198</v>
      </c>
      <c r="J14" s="18">
        <f t="shared" si="9"/>
        <v>42.446337015496283</v>
      </c>
      <c r="K14" s="18">
        <f t="shared" si="9"/>
        <v>69.921035184000004</v>
      </c>
      <c r="L14" s="35"/>
      <c r="M14" s="18">
        <f>M3*M5*M7*M9*M11</f>
        <v>40.447075011199992</v>
      </c>
      <c r="N14" s="35"/>
      <c r="O14" s="18">
        <f>O3*O5*O7*O9*O11</f>
        <v>31.113134624000001</v>
      </c>
      <c r="P14" s="35"/>
      <c r="Q14" s="18">
        <f>Q3*Q5*Q7*Q9*Q11</f>
        <v>31.113134624000001</v>
      </c>
      <c r="R14" s="18">
        <f>R3*R5*R7*R9*R11</f>
        <v>50.206297751999998</v>
      </c>
      <c r="S14" s="34"/>
      <c r="T14" s="79">
        <f>T3*T5*T7*T9*T11</f>
        <v>51.275425801600008</v>
      </c>
      <c r="U14" s="60"/>
      <c r="V14" s="212">
        <f>V3*V5*V7*V9*V11</f>
        <v>45.238161492000003</v>
      </c>
    </row>
    <row r="15" spans="1:22" ht="15.75" thickBot="1" x14ac:dyDescent="0.3">
      <c r="F15" s="49">
        <f t="shared" si="9"/>
        <v>62.451590656</v>
      </c>
      <c r="G15" s="49">
        <f t="shared" si="9"/>
        <v>155.33845017600004</v>
      </c>
      <c r="H15" s="49">
        <f t="shared" si="9"/>
        <v>20.311904121600001</v>
      </c>
      <c r="I15" s="49">
        <f t="shared" si="9"/>
        <v>34.671151656686142</v>
      </c>
      <c r="J15" s="49">
        <f t="shared" si="9"/>
        <v>42.970004184802626</v>
      </c>
      <c r="K15" s="49">
        <f t="shared" si="9"/>
        <v>111.67107915600003</v>
      </c>
      <c r="L15" s="202"/>
      <c r="M15" s="49">
        <f>M4*M6*M8*M10*M12</f>
        <v>209.53550471759996</v>
      </c>
      <c r="N15" s="202"/>
      <c r="O15" s="49">
        <f>O4*O6*O8*O10*O12</f>
        <v>526.67142759000001</v>
      </c>
      <c r="P15" s="202"/>
      <c r="Q15" s="49">
        <f>Q4*Q6*Q8*Q10*Q12</f>
        <v>50.239550088000016</v>
      </c>
      <c r="R15" s="49">
        <f>R4*R6*R8*R10*R12</f>
        <v>331.93743321599999</v>
      </c>
      <c r="S15" s="201"/>
      <c r="T15" s="203">
        <f>T4*T6*T8*T10*T12</f>
        <v>84.773959015200006</v>
      </c>
      <c r="U15" s="202"/>
      <c r="V15" s="203">
        <f>V4*V6*V8*V10*V12</f>
        <v>32.177273856000006</v>
      </c>
    </row>
    <row r="16" spans="1:22" ht="15.75" thickBot="1" x14ac:dyDescent="0.3">
      <c r="F16" s="54">
        <f>SUM(D16:E16)</f>
        <v>0</v>
      </c>
      <c r="G16" s="27"/>
      <c r="V16" s="25"/>
    </row>
    <row r="17" spans="1:22" ht="15.75" thickBot="1" x14ac:dyDescent="0.3">
      <c r="A17" t="s">
        <v>254</v>
      </c>
      <c r="B17" s="3" t="s">
        <v>0</v>
      </c>
      <c r="C17" s="4" t="s">
        <v>201</v>
      </c>
      <c r="D17" s="5" t="s">
        <v>202</v>
      </c>
      <c r="E17" s="5" t="s">
        <v>23</v>
      </c>
      <c r="F17" s="5" t="s">
        <v>310</v>
      </c>
      <c r="G17" s="33" t="s">
        <v>309</v>
      </c>
      <c r="H17" s="77" t="s">
        <v>201</v>
      </c>
      <c r="I17" s="77" t="s">
        <v>201</v>
      </c>
      <c r="J17" s="10" t="s">
        <v>202</v>
      </c>
      <c r="K17" s="77" t="s">
        <v>5</v>
      </c>
      <c r="L17" s="75" t="s">
        <v>918</v>
      </c>
      <c r="M17" s="75" t="s">
        <v>11</v>
      </c>
      <c r="N17" s="75" t="s">
        <v>919</v>
      </c>
      <c r="O17" s="75"/>
      <c r="P17" s="75" t="s">
        <v>921</v>
      </c>
      <c r="Q17" s="78" t="s">
        <v>922</v>
      </c>
      <c r="R17" s="75" t="s">
        <v>923</v>
      </c>
      <c r="S17" s="209"/>
      <c r="T17" s="210" t="s">
        <v>920</v>
      </c>
      <c r="V17" s="1" t="s">
        <v>232</v>
      </c>
    </row>
    <row r="18" spans="1:22" x14ac:dyDescent="0.25">
      <c r="A18">
        <v>1</v>
      </c>
      <c r="B18" t="s">
        <v>261</v>
      </c>
      <c r="C18" s="8">
        <v>3.29</v>
      </c>
      <c r="D18" s="1">
        <v>3.13</v>
      </c>
      <c r="E18" s="1">
        <v>2.44</v>
      </c>
      <c r="F18" s="1">
        <f>IF(E18=C18,D18,E18)</f>
        <v>2.44</v>
      </c>
      <c r="G18" s="7">
        <f>IF(C18&lt;3.55,C18,D18)</f>
        <v>3.29</v>
      </c>
      <c r="H18" s="219">
        <f t="shared" ref="H18:H27" si="10">SMALL(C18:E18,1)</f>
        <v>2.44</v>
      </c>
      <c r="I18" s="152">
        <f t="shared" ref="I18:I27" si="11">((C18+D18+E18)/3+(C18+D18)/2+E18)/5</f>
        <v>1.7206666666666668</v>
      </c>
      <c r="J18" s="207">
        <f t="shared" ref="J18:J27" si="12">((C18+D18+E18)/3+(D18+E18)/2+C18)/5</f>
        <v>1.8056666666666665</v>
      </c>
      <c r="K18" s="198">
        <f>IF(SMALL(I18:J18,1)&gt;SMALL(C18:E18,1),SMALL(C18:E18,1),SMALL(C18:E18,3))</f>
        <v>3.29</v>
      </c>
      <c r="L18" s="197" t="str">
        <f>IF(K18=C18,C17,IF(K18=D18,D17,E17))</f>
        <v>HH</v>
      </c>
      <c r="M18" s="205">
        <f>IF(SMALL(C18:E18,2)&lt;E18,C18,D18)</f>
        <v>3.13</v>
      </c>
      <c r="N18" s="197" t="str">
        <f>IF(K18=I18,J17,I17)</f>
        <v>HH</v>
      </c>
      <c r="O18" s="205">
        <f>IF(N18=C17,C18,IF(N18=D17,D18,E18))</f>
        <v>3.29</v>
      </c>
      <c r="P18" s="205" t="str">
        <f t="shared" ref="P18:P27" si="13">IF(K18&lt;M18,L18,N18)</f>
        <v>HH</v>
      </c>
      <c r="Q18" s="206">
        <f>IF(P18=C17,C18,IF(P18=D17,D18,E18))</f>
        <v>3.29</v>
      </c>
      <c r="R18" s="205">
        <f>IF(K18=M18,SMALL(C18:E18,1),SMALL(C18:E18,2))</f>
        <v>3.13</v>
      </c>
      <c r="S18" s="7" t="str">
        <f>IF(K18=M18,K17,M17)</f>
        <v>NG</v>
      </c>
      <c r="T18" s="21">
        <f t="shared" ref="T18:T27" si="14">IF(U18=S18,K18,M18)</f>
        <v>3.29</v>
      </c>
      <c r="U18" t="s">
        <v>11</v>
      </c>
      <c r="V18" s="1">
        <v>3.13</v>
      </c>
    </row>
    <row r="19" spans="1:22" x14ac:dyDescent="0.25">
      <c r="A19">
        <v>1</v>
      </c>
      <c r="B19" t="s">
        <v>262</v>
      </c>
      <c r="C19" s="8">
        <v>2.09</v>
      </c>
      <c r="D19" s="1">
        <v>3.56</v>
      </c>
      <c r="E19" s="1">
        <v>3.68</v>
      </c>
      <c r="F19">
        <f>IF(SMALL(C19:E19,1)=C19,D19,E19)</f>
        <v>3.56</v>
      </c>
      <c r="G19" s="7">
        <f>IF(E19&lt;D19,E19,D19)</f>
        <v>3.56</v>
      </c>
      <c r="H19" s="220">
        <f t="shared" si="10"/>
        <v>2.09</v>
      </c>
      <c r="I19" s="155">
        <f t="shared" si="11"/>
        <v>1.923</v>
      </c>
      <c r="J19" s="208">
        <f t="shared" si="12"/>
        <v>1.764</v>
      </c>
      <c r="K19" s="198">
        <f t="shared" ref="K19:K27" si="15">IF(SMALL(I19:J19,1)&gt;SMALL(C19:E19,1),SMALL(C19:E19,1),SMALL(C19:E19,3))</f>
        <v>3.68</v>
      </c>
      <c r="L19" s="197" t="str">
        <f>IF(K19=C19,C17,IF(K19=D19,D17,E17))</f>
        <v>AA</v>
      </c>
      <c r="M19" s="205">
        <f t="shared" ref="M19:M27" si="16">IF(SMALL(C19:E19,2)&lt;E19,C19,D19)</f>
        <v>2.09</v>
      </c>
      <c r="N19" s="197" t="str">
        <f>IF(K19=I19,J17,I17)</f>
        <v>HH</v>
      </c>
      <c r="O19" s="205">
        <f>IF(N19=C17,C19,IF(N19=D17,D19,E19))</f>
        <v>2.09</v>
      </c>
      <c r="P19" s="205" t="str">
        <f t="shared" si="13"/>
        <v>HH</v>
      </c>
      <c r="Q19" s="206">
        <f>IF(P19=C17,C19,IF(P19=D17,D19,E19))</f>
        <v>2.09</v>
      </c>
      <c r="R19" s="205">
        <f t="shared" ref="R19:R27" si="17">IF(K19=M19,SMALL(C19:E19,1),SMALL(C19:E19,2))</f>
        <v>3.56</v>
      </c>
      <c r="S19" s="7" t="str">
        <f>IF(K19=M19,K17,M17)</f>
        <v>NG</v>
      </c>
      <c r="T19" s="21">
        <f t="shared" si="14"/>
        <v>2.09</v>
      </c>
      <c r="U19" t="s">
        <v>5</v>
      </c>
      <c r="V19" s="1">
        <v>3.68</v>
      </c>
    </row>
    <row r="20" spans="1:22" x14ac:dyDescent="0.25">
      <c r="A20">
        <v>1</v>
      </c>
      <c r="B20" t="s">
        <v>263</v>
      </c>
      <c r="C20" s="8">
        <v>1.27</v>
      </c>
      <c r="D20" s="1">
        <v>6.21</v>
      </c>
      <c r="E20" s="1">
        <v>11.99</v>
      </c>
      <c r="F20" s="1">
        <f>IF(E20=C20,D20,E20)</f>
        <v>11.99</v>
      </c>
      <c r="G20" s="7">
        <f>IF(C20&lt;3.55,C20,D20)</f>
        <v>1.27</v>
      </c>
      <c r="H20" s="220">
        <f t="shared" si="10"/>
        <v>1.27</v>
      </c>
      <c r="I20" s="155">
        <f t="shared" si="11"/>
        <v>4.444</v>
      </c>
      <c r="J20" s="208">
        <f t="shared" si="12"/>
        <v>3.3719999999999999</v>
      </c>
      <c r="K20" s="198">
        <f t="shared" si="15"/>
        <v>1.27</v>
      </c>
      <c r="L20" s="197" t="str">
        <f>IF(K20=C20,C17,IF(K20=D20,D17,E17))</f>
        <v>HH</v>
      </c>
      <c r="M20" s="205">
        <f t="shared" si="16"/>
        <v>1.27</v>
      </c>
      <c r="N20" s="197" t="str">
        <f>IF(K20=I20,J17,I17)</f>
        <v>HH</v>
      </c>
      <c r="O20" s="205">
        <f>IF(N20=C17,C20,IF(N20=D17,D20,E20))</f>
        <v>1.27</v>
      </c>
      <c r="P20" s="205" t="str">
        <f t="shared" si="13"/>
        <v>HH</v>
      </c>
      <c r="Q20" s="206">
        <f>IF(P20=C17,C20,IF(P20=D17,D20,E20))</f>
        <v>1.27</v>
      </c>
      <c r="R20" s="205">
        <f t="shared" si="17"/>
        <v>1.27</v>
      </c>
      <c r="S20" s="7" t="str">
        <f>IF(K20=M20,K17,M17)</f>
        <v>GG</v>
      </c>
      <c r="T20" s="21">
        <f t="shared" si="14"/>
        <v>1.27</v>
      </c>
      <c r="U20" t="s">
        <v>5</v>
      </c>
      <c r="V20" s="1">
        <v>1.27</v>
      </c>
    </row>
    <row r="21" spans="1:22" x14ac:dyDescent="0.25">
      <c r="A21">
        <v>1</v>
      </c>
      <c r="B21" t="s">
        <v>264</v>
      </c>
      <c r="C21" s="8">
        <v>2.15</v>
      </c>
      <c r="D21" s="1">
        <v>3.38</v>
      </c>
      <c r="E21" s="1">
        <v>3.71</v>
      </c>
      <c r="F21">
        <f>IF(SMALL(C21:E21,1)=C21,D21,E21)</f>
        <v>3.38</v>
      </c>
      <c r="G21" s="7">
        <f>IF(C21&lt;D21,E21,D21)</f>
        <v>3.71</v>
      </c>
      <c r="H21" s="220">
        <f t="shared" si="10"/>
        <v>2.15</v>
      </c>
      <c r="I21" s="155">
        <f t="shared" si="11"/>
        <v>1.911</v>
      </c>
      <c r="J21" s="208">
        <f t="shared" si="12"/>
        <v>1.7550000000000001</v>
      </c>
      <c r="K21" s="198">
        <f t="shared" si="15"/>
        <v>3.71</v>
      </c>
      <c r="L21" s="197" t="str">
        <f>IF(K21=C21,C17,IF(K21=D21,D17,E17))</f>
        <v>AA</v>
      </c>
      <c r="M21" s="205">
        <f t="shared" si="16"/>
        <v>2.15</v>
      </c>
      <c r="N21" s="197" t="str">
        <f>IF(K21=I21,J17,I17)</f>
        <v>HH</v>
      </c>
      <c r="O21" s="205">
        <f>IF(N21=C17,C21,IF(N21=D17,D21,E21))</f>
        <v>2.15</v>
      </c>
      <c r="P21" s="205" t="str">
        <f t="shared" si="13"/>
        <v>HH</v>
      </c>
      <c r="Q21" s="206">
        <f>IF(P21=C17,C21,IF(P21=D17,D21,E21))</f>
        <v>2.15</v>
      </c>
      <c r="R21" s="205">
        <f t="shared" si="17"/>
        <v>3.38</v>
      </c>
      <c r="S21" s="7" t="str">
        <f>IF(K21=M21,K17,M17)</f>
        <v>NG</v>
      </c>
      <c r="T21" s="21">
        <f t="shared" si="14"/>
        <v>3.71</v>
      </c>
      <c r="U21" t="s">
        <v>11</v>
      </c>
      <c r="V21" s="1">
        <v>2.15</v>
      </c>
    </row>
    <row r="22" spans="1:22" x14ac:dyDescent="0.25">
      <c r="A22">
        <v>1</v>
      </c>
      <c r="B22" t="s">
        <v>260</v>
      </c>
      <c r="C22" s="8">
        <v>1.83</v>
      </c>
      <c r="D22" s="1">
        <v>3.55</v>
      </c>
      <c r="E22" s="1">
        <v>4.8899999999999997</v>
      </c>
      <c r="F22" s="1">
        <f>IF(E22=C22,D22,E22)</f>
        <v>4.8899999999999997</v>
      </c>
      <c r="G22" s="7">
        <f>IF(C22&lt;3.55,C22,D22)</f>
        <v>1.83</v>
      </c>
      <c r="H22" s="220">
        <f t="shared" si="10"/>
        <v>1.83</v>
      </c>
      <c r="I22" s="155">
        <f t="shared" si="11"/>
        <v>2.2006666666666668</v>
      </c>
      <c r="J22" s="208">
        <f t="shared" si="12"/>
        <v>1.8946666666666665</v>
      </c>
      <c r="K22" s="198">
        <f t="shared" si="15"/>
        <v>1.83</v>
      </c>
      <c r="L22" s="197" t="str">
        <f>IF(K22=C22,D17,IF(K22=D22,D17,E17))</f>
        <v>DD</v>
      </c>
      <c r="M22" s="205">
        <f t="shared" si="16"/>
        <v>1.83</v>
      </c>
      <c r="N22" s="197" t="str">
        <f>IF(K22=I22,J17,I17)</f>
        <v>HH</v>
      </c>
      <c r="O22" s="205">
        <f>IF(N22=C17,C22,IF(N22=D17,D22,E22))</f>
        <v>1.83</v>
      </c>
      <c r="P22" s="205" t="str">
        <f t="shared" si="13"/>
        <v>HH</v>
      </c>
      <c r="Q22" s="206">
        <f>IF(P22=C17,C22,IF(P22=D17,D22,E22))</f>
        <v>1.83</v>
      </c>
      <c r="R22" s="205">
        <f t="shared" si="17"/>
        <v>1.83</v>
      </c>
      <c r="S22" s="7" t="str">
        <f>IF(K22=M22,K17,M17)</f>
        <v>GG</v>
      </c>
      <c r="T22" s="21">
        <f t="shared" si="14"/>
        <v>1.83</v>
      </c>
      <c r="U22" t="s">
        <v>5</v>
      </c>
      <c r="V22" s="1">
        <v>1.83</v>
      </c>
    </row>
    <row r="23" spans="1:22" x14ac:dyDescent="0.25">
      <c r="A23">
        <v>1</v>
      </c>
      <c r="B23" t="s">
        <v>265</v>
      </c>
      <c r="C23" s="8">
        <v>1.84</v>
      </c>
      <c r="D23" s="1">
        <v>3.78</v>
      </c>
      <c r="E23" s="1">
        <v>4.4400000000000004</v>
      </c>
      <c r="F23">
        <f>IF(SMALL(C23:E23,1)=C23,D23,E23)</f>
        <v>3.78</v>
      </c>
      <c r="G23" s="7">
        <f>IF(E23&lt;D23,E23,D23)</f>
        <v>3.78</v>
      </c>
      <c r="H23" s="220">
        <f t="shared" si="10"/>
        <v>1.84</v>
      </c>
      <c r="I23" s="155">
        <f t="shared" si="11"/>
        <v>2.1206666666666671</v>
      </c>
      <c r="J23" s="208">
        <f t="shared" si="12"/>
        <v>1.8606666666666669</v>
      </c>
      <c r="K23" s="198">
        <f t="shared" si="15"/>
        <v>1.84</v>
      </c>
      <c r="L23" s="197" t="str">
        <f>IF(K23=C23,C17,IF(K23=D23,D17,E17))</f>
        <v>HH</v>
      </c>
      <c r="M23" s="205">
        <f t="shared" si="16"/>
        <v>1.84</v>
      </c>
      <c r="N23" s="197" t="str">
        <f>IF(J23=I23,J17,I17)</f>
        <v>HH</v>
      </c>
      <c r="O23" s="205">
        <f>IF(N23=C17,C23,IF(N23=D17,D23,E23))</f>
        <v>1.84</v>
      </c>
      <c r="P23" s="205" t="str">
        <f t="shared" si="13"/>
        <v>HH</v>
      </c>
      <c r="Q23" s="206">
        <f>IF(P23=C17,C23,IF(P23=D17,D23,E23))</f>
        <v>1.84</v>
      </c>
      <c r="R23" s="205">
        <f t="shared" si="17"/>
        <v>1.84</v>
      </c>
      <c r="S23" s="7" t="str">
        <f>IF(K23=M23,K17,M17)</f>
        <v>GG</v>
      </c>
      <c r="T23" s="21">
        <f t="shared" si="14"/>
        <v>1.84</v>
      </c>
      <c r="U23" t="s">
        <v>5</v>
      </c>
      <c r="V23" s="1">
        <v>1.84</v>
      </c>
    </row>
    <row r="24" spans="1:22" x14ac:dyDescent="0.25">
      <c r="A24">
        <v>1</v>
      </c>
      <c r="B24" t="s">
        <v>266</v>
      </c>
      <c r="C24" s="8">
        <v>1.08</v>
      </c>
      <c r="D24" s="1">
        <v>13.02</v>
      </c>
      <c r="E24" s="1">
        <v>35.880000000000003</v>
      </c>
      <c r="F24" s="1">
        <f>IF(E24=C24,D24,E24)</f>
        <v>35.880000000000003</v>
      </c>
      <c r="G24" s="7">
        <f>IF(C24&lt;3.55,C24,D24)</f>
        <v>1.08</v>
      </c>
      <c r="H24" s="220">
        <f t="shared" si="10"/>
        <v>1.08</v>
      </c>
      <c r="I24" s="155">
        <f t="shared" si="11"/>
        <v>11.918000000000001</v>
      </c>
      <c r="J24" s="208">
        <f t="shared" si="12"/>
        <v>8.4379999999999988</v>
      </c>
      <c r="K24" s="198">
        <f t="shared" si="15"/>
        <v>1.08</v>
      </c>
      <c r="L24" s="197" t="str">
        <f>IF(K24=C24,C17,IF(K24=D24,D17,E17))</f>
        <v>HH</v>
      </c>
      <c r="M24" s="205">
        <f t="shared" si="16"/>
        <v>1.08</v>
      </c>
      <c r="N24" s="197" t="str">
        <f>IF(K24=I24,J17,I17)</f>
        <v>HH</v>
      </c>
      <c r="O24" s="205">
        <f>IF(N24=C17,C24,IF(N24=D17,D24,E24))</f>
        <v>1.08</v>
      </c>
      <c r="P24" s="205" t="str">
        <f t="shared" si="13"/>
        <v>HH</v>
      </c>
      <c r="Q24" s="206">
        <f>IF(P24=C17,C24,IF(P24=D17,D24,E24))</f>
        <v>1.08</v>
      </c>
      <c r="R24" s="205">
        <f t="shared" si="17"/>
        <v>1.08</v>
      </c>
      <c r="S24" s="7" t="str">
        <f>IF(K24=M24,K17,M17)</f>
        <v>GG</v>
      </c>
      <c r="T24" s="21">
        <f t="shared" si="14"/>
        <v>1.08</v>
      </c>
      <c r="U24" t="s">
        <v>5</v>
      </c>
      <c r="V24" s="1">
        <v>1.08</v>
      </c>
    </row>
    <row r="25" spans="1:22" x14ac:dyDescent="0.25">
      <c r="A25">
        <v>1</v>
      </c>
      <c r="B25" t="s">
        <v>267</v>
      </c>
      <c r="C25" s="8">
        <v>2.4300000000000002</v>
      </c>
      <c r="D25" s="1">
        <v>3.08</v>
      </c>
      <c r="E25" s="1">
        <v>3.38</v>
      </c>
      <c r="F25">
        <f>IF(SMALL(C25:E25,1)=C25,D25,E25)</f>
        <v>3.08</v>
      </c>
      <c r="G25" s="7">
        <f>IF(E25&lt;D25,E25,D25)</f>
        <v>3.08</v>
      </c>
      <c r="H25" s="220">
        <f t="shared" si="10"/>
        <v>2.4300000000000002</v>
      </c>
      <c r="I25" s="155">
        <f t="shared" si="11"/>
        <v>1.8196666666666665</v>
      </c>
      <c r="J25" s="208">
        <f t="shared" si="12"/>
        <v>1.7246666666666666</v>
      </c>
      <c r="K25" s="198">
        <f t="shared" si="15"/>
        <v>3.38</v>
      </c>
      <c r="L25" s="197" t="str">
        <f>IF(K25=C25,C17,IF(K25=D25,D17,E17))</f>
        <v>AA</v>
      </c>
      <c r="M25" s="205">
        <f t="shared" si="16"/>
        <v>2.4300000000000002</v>
      </c>
      <c r="N25" s="197" t="str">
        <f>IF(K25=I25,J17,I17)</f>
        <v>HH</v>
      </c>
      <c r="O25" s="205">
        <f>IF(N25=C17,C25,IF(N25=D17,D25,E25))</f>
        <v>2.4300000000000002</v>
      </c>
      <c r="P25" s="205" t="str">
        <f t="shared" si="13"/>
        <v>HH</v>
      </c>
      <c r="Q25" s="206">
        <f>IF(P25=C17,C25,IF(P25=D17,D25,E25))</f>
        <v>2.4300000000000002</v>
      </c>
      <c r="R25" s="205">
        <f t="shared" si="17"/>
        <v>3.08</v>
      </c>
      <c r="S25" s="7" t="str">
        <f>IF(K25=M25,K17,M17)</f>
        <v>NG</v>
      </c>
      <c r="T25" s="21">
        <f t="shared" si="14"/>
        <v>2.4300000000000002</v>
      </c>
      <c r="U25" t="s">
        <v>5</v>
      </c>
      <c r="V25" s="1">
        <v>3.38</v>
      </c>
    </row>
    <row r="26" spans="1:22" x14ac:dyDescent="0.25">
      <c r="A26">
        <v>1</v>
      </c>
      <c r="B26" t="s">
        <v>268</v>
      </c>
      <c r="C26" s="8">
        <v>5.89</v>
      </c>
      <c r="D26" s="1">
        <v>3.6</v>
      </c>
      <c r="E26" s="1">
        <v>1.71</v>
      </c>
      <c r="F26" s="1">
        <f>IF(E26=C26,D26,E26)</f>
        <v>1.71</v>
      </c>
      <c r="G26" s="7">
        <f>IF(C26&lt;3.55,C26,D26)</f>
        <v>3.6</v>
      </c>
      <c r="H26" s="220">
        <f t="shared" si="10"/>
        <v>1.71</v>
      </c>
      <c r="I26" s="155">
        <f t="shared" si="11"/>
        <v>2.0376666666666665</v>
      </c>
      <c r="J26" s="208">
        <f t="shared" si="12"/>
        <v>2.4556666666666667</v>
      </c>
      <c r="K26" s="198">
        <f t="shared" si="15"/>
        <v>1.71</v>
      </c>
      <c r="L26" s="197" t="str">
        <f>IF(K26=C26,C17,IF(K26=D26,D17,E17))</f>
        <v>AA</v>
      </c>
      <c r="M26" s="205">
        <f t="shared" si="16"/>
        <v>3.6</v>
      </c>
      <c r="N26" s="197" t="str">
        <f>IF(K26=I26,J17,I17)</f>
        <v>HH</v>
      </c>
      <c r="O26" s="205">
        <f>IF(N26=C17,C26,IF(N26=D17,D26,E26))</f>
        <v>5.89</v>
      </c>
      <c r="P26" s="205" t="str">
        <f t="shared" si="13"/>
        <v>AA</v>
      </c>
      <c r="Q26" s="206">
        <f>IF(P26=C17,C26,IF(P26=D17,D26,E26))</f>
        <v>1.71</v>
      </c>
      <c r="R26" s="205">
        <f t="shared" si="17"/>
        <v>3.6</v>
      </c>
      <c r="S26" s="7" t="str">
        <f>IF(K26=M26,K17,M17)</f>
        <v>NG</v>
      </c>
      <c r="T26" s="21">
        <f t="shared" si="14"/>
        <v>3.6</v>
      </c>
      <c r="U26" t="s">
        <v>5</v>
      </c>
      <c r="V26" s="1">
        <v>5.89</v>
      </c>
    </row>
    <row r="27" spans="1:22" ht="15.75" thickBot="1" x14ac:dyDescent="0.3">
      <c r="A27">
        <v>1</v>
      </c>
      <c r="B27" t="s">
        <v>269</v>
      </c>
      <c r="C27" s="8">
        <v>7.89</v>
      </c>
      <c r="D27" s="1">
        <v>5.19</v>
      </c>
      <c r="E27" s="1">
        <v>1.4</v>
      </c>
      <c r="F27">
        <f>IF(SMALL(C27:E27,1)=C27,D27,E27)</f>
        <v>1.4</v>
      </c>
      <c r="G27" s="7">
        <f>IF(E27&lt;D27,E27,D27)</f>
        <v>1.4</v>
      </c>
      <c r="H27" s="221">
        <f t="shared" si="10"/>
        <v>1.4</v>
      </c>
      <c r="I27" s="156">
        <f t="shared" si="11"/>
        <v>2.5533333333333337</v>
      </c>
      <c r="J27" s="211">
        <f t="shared" si="12"/>
        <v>3.2023333333333333</v>
      </c>
      <c r="K27" s="198">
        <f t="shared" si="15"/>
        <v>1.4</v>
      </c>
      <c r="L27" s="197" t="str">
        <f>IF(K27=C27,C17,IF(K27=D27,D17,E17))</f>
        <v>AA</v>
      </c>
      <c r="M27" s="205">
        <f t="shared" si="16"/>
        <v>5.19</v>
      </c>
      <c r="N27" s="197" t="str">
        <f>IF(K27=I27,J17,I17)</f>
        <v>HH</v>
      </c>
      <c r="O27" s="205">
        <f>IF(N27=C17,C27,IF(N27=D17,D27,E27))</f>
        <v>7.89</v>
      </c>
      <c r="P27" s="205" t="str">
        <f t="shared" si="13"/>
        <v>AA</v>
      </c>
      <c r="Q27" s="206">
        <f>IF(P27=C17,C27,IF(P27=D17,D27,E27))</f>
        <v>1.4</v>
      </c>
      <c r="R27" s="205">
        <f t="shared" si="17"/>
        <v>5.19</v>
      </c>
      <c r="S27" s="7" t="str">
        <f>IF(K27=M27,K17,M17)</f>
        <v>NG</v>
      </c>
      <c r="T27" s="21">
        <f t="shared" si="14"/>
        <v>1.4</v>
      </c>
      <c r="U27" t="s">
        <v>11</v>
      </c>
      <c r="V27" s="1">
        <v>1.4</v>
      </c>
    </row>
    <row r="28" spans="1:22" ht="15.75" thickBot="1" x14ac:dyDescent="0.3">
      <c r="C28" s="80">
        <f>SUM(C18:E27)/30</f>
        <v>5.059333333333333</v>
      </c>
      <c r="F28" s="5">
        <f t="shared" ref="F28:K28" si="18">PRODUCT(F18:F27)</f>
        <v>1721486.6676759389</v>
      </c>
      <c r="G28" s="5">
        <f t="shared" si="18"/>
        <v>6399.8740113074009</v>
      </c>
      <c r="H28" s="49">
        <f t="shared" si="18"/>
        <v>294.578727101683</v>
      </c>
      <c r="I28" s="18">
        <f t="shared" si="18"/>
        <v>14796.987912466473</v>
      </c>
      <c r="J28" s="18">
        <f t="shared" si="18"/>
        <v>7604.713939951328</v>
      </c>
      <c r="K28" s="18">
        <f t="shared" si="18"/>
        <v>1678.6295413375462</v>
      </c>
      <c r="L28" s="35"/>
      <c r="M28" s="18">
        <f>PRODUCT(M18:M27)</f>
        <v>2949.1822064271614</v>
      </c>
      <c r="N28" s="35"/>
      <c r="O28" s="18">
        <f>PRODUCT(O18:O27)</f>
        <v>7710.3768454112715</v>
      </c>
      <c r="P28" s="35"/>
      <c r="Q28" s="18">
        <f>PRODUCT(Q18:Q27)</f>
        <v>397.19836564120374</v>
      </c>
      <c r="R28" s="18">
        <f>PRODUCT(R18:R27)</f>
        <v>10009.859924121762</v>
      </c>
      <c r="S28" s="34"/>
      <c r="T28" s="79">
        <f>PRODUCT(T18:T27)</f>
        <v>1442.9433895019495</v>
      </c>
      <c r="V28" s="79">
        <f>PRODUCT(V18:V27)</f>
        <v>3187.7704175063022</v>
      </c>
    </row>
    <row r="29" spans="1:22" ht="15.75" thickBot="1" x14ac:dyDescent="0.3">
      <c r="C29" s="82"/>
      <c r="F29" s="18">
        <f t="shared" ref="F29:K30" si="19">F18*F20*F22*F24*F26</f>
        <v>8777.4105708431998</v>
      </c>
      <c r="G29" s="18">
        <f t="shared" si="19"/>
        <v>29.728771632000004</v>
      </c>
      <c r="H29" s="18">
        <f t="shared" si="19"/>
        <v>10.472840827200001</v>
      </c>
      <c r="I29" s="18">
        <f t="shared" si="19"/>
        <v>408.6594848396756</v>
      </c>
      <c r="J29" s="18">
        <f t="shared" si="19"/>
        <v>239.03797306993357</v>
      </c>
      <c r="K29" s="18">
        <f t="shared" si="19"/>
        <v>14.121166525200001</v>
      </c>
      <c r="L29" s="35"/>
      <c r="M29" s="18">
        <f>M18*M20*M22*M24*M26</f>
        <v>28.282995504000002</v>
      </c>
      <c r="N29" s="35"/>
      <c r="O29" s="18">
        <f>O18*O20*O22*O24*O26</f>
        <v>48.639573586800005</v>
      </c>
      <c r="P29" s="35"/>
      <c r="Q29" s="18">
        <f>Q18*Q20*Q22*Q24*Q26</f>
        <v>14.121166525200001</v>
      </c>
      <c r="R29" s="18">
        <f>R18*R20*R22*R24*R26</f>
        <v>28.282995504000002</v>
      </c>
      <c r="S29" s="34"/>
      <c r="T29" s="79">
        <f>T18*T20*T22*T24*T26</f>
        <v>29.728771632000004</v>
      </c>
      <c r="V29" s="18">
        <f>V18*V20*V22*V24*V26</f>
        <v>46.274123199599998</v>
      </c>
    </row>
    <row r="30" spans="1:22" ht="15.75" thickBot="1" x14ac:dyDescent="0.3">
      <c r="C30" s="82"/>
      <c r="F30" s="49">
        <f t="shared" si="19"/>
        <v>196.12693900799997</v>
      </c>
      <c r="G30" s="49">
        <f t="shared" si="19"/>
        <v>215.27542713599996</v>
      </c>
      <c r="H30" s="49">
        <f t="shared" si="19"/>
        <v>28.127872079999996</v>
      </c>
      <c r="I30" s="49">
        <f t="shared" si="19"/>
        <v>36.208600219499601</v>
      </c>
      <c r="J30" s="49">
        <f t="shared" si="19"/>
        <v>31.813832096570167</v>
      </c>
      <c r="K30" s="49">
        <f t="shared" si="19"/>
        <v>118.873291264</v>
      </c>
      <c r="L30" s="202"/>
      <c r="M30" s="49">
        <f>M19*M21*M23*M25*M27</f>
        <v>104.27404006800001</v>
      </c>
      <c r="N30" s="202"/>
      <c r="O30" s="49">
        <f>O19*O21*O23*O25*O27</f>
        <v>158.52065050799999</v>
      </c>
      <c r="P30" s="202"/>
      <c r="Q30" s="49">
        <f>Q19*Q21*Q23*Q25*Q27</f>
        <v>28.127872079999996</v>
      </c>
      <c r="R30" s="49">
        <f>R19*R21*R23*R25*R27</f>
        <v>353.91795479040002</v>
      </c>
      <c r="S30" s="201"/>
      <c r="T30" s="203">
        <f>T19*T21*T23*T25*T27</f>
        <v>48.536932751999998</v>
      </c>
      <c r="V30" s="18">
        <f>V19*V21*V23*V25*V27</f>
        <v>68.888834559999992</v>
      </c>
    </row>
    <row r="31" spans="1:22" ht="15.75" thickBot="1" x14ac:dyDescent="0.3">
      <c r="F31" s="27"/>
      <c r="G31" s="27"/>
    </row>
    <row r="32" spans="1:22" ht="15.75" thickBot="1" x14ac:dyDescent="0.3">
      <c r="A32" t="s">
        <v>280</v>
      </c>
      <c r="B32" s="3" t="s">
        <v>0</v>
      </c>
      <c r="C32" s="4" t="s">
        <v>201</v>
      </c>
      <c r="D32" s="5" t="s">
        <v>202</v>
      </c>
      <c r="E32" s="5" t="s">
        <v>23</v>
      </c>
      <c r="F32" s="5" t="s">
        <v>310</v>
      </c>
      <c r="G32" s="33" t="s">
        <v>309</v>
      </c>
      <c r="H32" s="77" t="s">
        <v>201</v>
      </c>
      <c r="I32" s="77" t="s">
        <v>201</v>
      </c>
      <c r="J32" s="10" t="s">
        <v>202</v>
      </c>
      <c r="K32" s="77" t="s">
        <v>5</v>
      </c>
      <c r="L32" s="75" t="s">
        <v>918</v>
      </c>
      <c r="M32" s="75" t="s">
        <v>11</v>
      </c>
      <c r="N32" s="75" t="s">
        <v>919</v>
      </c>
      <c r="O32" s="75"/>
      <c r="P32" s="75" t="s">
        <v>921</v>
      </c>
      <c r="Q32" s="78" t="s">
        <v>922</v>
      </c>
      <c r="R32" s="75" t="s">
        <v>923</v>
      </c>
      <c r="S32" s="209"/>
      <c r="T32" s="210" t="s">
        <v>920</v>
      </c>
      <c r="V32" s="1" t="s">
        <v>232</v>
      </c>
    </row>
    <row r="33" spans="1:22" x14ac:dyDescent="0.25">
      <c r="B33" t="s">
        <v>261</v>
      </c>
      <c r="C33" s="8">
        <v>11.24</v>
      </c>
      <c r="D33" s="1">
        <v>5.74</v>
      </c>
      <c r="E33" s="1">
        <v>1.3</v>
      </c>
      <c r="F33" s="1">
        <f>IF(E33=C33,D33,E33)</f>
        <v>1.3</v>
      </c>
      <c r="G33" s="7">
        <f>IF(C33&lt;3.55,C33,D33)</f>
        <v>5.74</v>
      </c>
      <c r="H33" s="219">
        <f t="shared" ref="H33:H42" si="20">SMALL(C33:E33,1)</f>
        <v>1.3</v>
      </c>
      <c r="I33" s="152">
        <f t="shared" ref="I33:I42" si="21">((C33+D33+E33)/3+(C33+D33)/2+E33)/5</f>
        <v>3.1766666666666667</v>
      </c>
      <c r="J33" s="207">
        <f t="shared" ref="J33:J42" si="22">((C33+D33+E33)/3+(D33+E33)/2+C33)/5</f>
        <v>4.1706666666666665</v>
      </c>
      <c r="K33" s="198">
        <f>IF(SMALL(I33:J33,1)&gt;SMALL(C33:E33,1),SMALL(C33:E33,1),SMALL(C33:E33,3))</f>
        <v>1.3</v>
      </c>
      <c r="L33" s="197" t="str">
        <f>IF(K33=C33,C32,IF(K33=D33,D32,E32))</f>
        <v>AA</v>
      </c>
      <c r="M33" s="205">
        <f>IF(SMALL(C33:E33,2)&lt;E33,C33,D33)</f>
        <v>5.74</v>
      </c>
      <c r="N33" s="197" t="str">
        <f>IF(K33=I33,J32,I32)</f>
        <v>HH</v>
      </c>
      <c r="O33" s="205">
        <f>IF(N33=C32,C33,IF(N33=D32,D33,E33))</f>
        <v>11.24</v>
      </c>
      <c r="P33" s="205" t="str">
        <f t="shared" ref="P33:P42" si="23">IF(K33&lt;M33,L33,N33)</f>
        <v>AA</v>
      </c>
      <c r="Q33" s="206">
        <f>IF(P33=C32,C33,IF(P33=D32,D33,E33))</f>
        <v>1.3</v>
      </c>
      <c r="R33" s="205">
        <f>IF(K33=M33,SMALL(C33:E33,1),SMALL(C33:E33,2))</f>
        <v>5.74</v>
      </c>
      <c r="S33" s="7" t="str">
        <f>IF(K33=M33,K32,M32)</f>
        <v>NG</v>
      </c>
      <c r="T33" s="21">
        <f t="shared" ref="T33:T42" si="24">IF(U33=S33,K33,M33)</f>
        <v>5.74</v>
      </c>
      <c r="U33" t="s">
        <v>5</v>
      </c>
      <c r="V33" s="1">
        <v>5.74</v>
      </c>
    </row>
    <row r="34" spans="1:22" x14ac:dyDescent="0.25">
      <c r="B34" t="s">
        <v>262</v>
      </c>
      <c r="C34" s="8">
        <v>2.34</v>
      </c>
      <c r="D34" s="1">
        <v>3.28</v>
      </c>
      <c r="E34" s="1">
        <v>3.35</v>
      </c>
      <c r="F34">
        <f>IF(SMALL(C34:E34,1)=C34,D34,E34)</f>
        <v>3.28</v>
      </c>
      <c r="G34" s="7">
        <f>IF(E34&lt;D34,E34,D34)</f>
        <v>3.28</v>
      </c>
      <c r="H34" s="220">
        <f t="shared" si="20"/>
        <v>2.34</v>
      </c>
      <c r="I34" s="155">
        <f t="shared" si="21"/>
        <v>1.8299999999999996</v>
      </c>
      <c r="J34" s="208">
        <f t="shared" si="22"/>
        <v>1.7289999999999999</v>
      </c>
      <c r="K34" s="198">
        <f t="shared" ref="K34:K42" si="25">IF(SMALL(I34:J34,1)&gt;SMALL(C34:E34,1),SMALL(C34:E34,1),SMALL(C34:E34,3))</f>
        <v>3.35</v>
      </c>
      <c r="L34" s="197" t="str">
        <f>IF(K34=C34,C32,IF(K34=D34,D32,E32))</f>
        <v>AA</v>
      </c>
      <c r="M34" s="205">
        <f t="shared" ref="M34:M42" si="26">IF(SMALL(C34:E34,2)&lt;E34,C34,D34)</f>
        <v>2.34</v>
      </c>
      <c r="N34" s="197" t="str">
        <f>IF(K34=I34,J32,I32)</f>
        <v>HH</v>
      </c>
      <c r="O34" s="205">
        <f>IF(N34=C32,C34,IF(N34=D32,D34,E34))</f>
        <v>2.34</v>
      </c>
      <c r="P34" s="205" t="str">
        <f t="shared" si="23"/>
        <v>HH</v>
      </c>
      <c r="Q34" s="206">
        <f>IF(P34=C32,C34,IF(P34=D32,D34,E34))</f>
        <v>2.34</v>
      </c>
      <c r="R34" s="205">
        <f t="shared" ref="R34:R42" si="27">IF(K34=M34,SMALL(C34:E34,1),SMALL(C34:E34,2))</f>
        <v>3.28</v>
      </c>
      <c r="S34" s="7" t="str">
        <f>IF(K34=M34,K32,M32)</f>
        <v>NG</v>
      </c>
      <c r="T34" s="21">
        <f t="shared" si="24"/>
        <v>2.34</v>
      </c>
      <c r="U34" t="s">
        <v>5</v>
      </c>
      <c r="V34" s="1">
        <v>3.35</v>
      </c>
    </row>
    <row r="35" spans="1:22" x14ac:dyDescent="0.25">
      <c r="B35" t="s">
        <v>263</v>
      </c>
      <c r="C35" s="8">
        <v>2.42</v>
      </c>
      <c r="D35" s="1">
        <v>2.99</v>
      </c>
      <c r="E35" s="1">
        <v>3.5</v>
      </c>
      <c r="F35" s="1">
        <f>IF(E35=C35,D35,E35)</f>
        <v>3.5</v>
      </c>
      <c r="G35" s="7">
        <f>IF(C35&lt;3.55,C35,D35)</f>
        <v>2.42</v>
      </c>
      <c r="H35" s="220">
        <f t="shared" si="20"/>
        <v>2.42</v>
      </c>
      <c r="I35" s="155">
        <f t="shared" si="21"/>
        <v>1.8350000000000002</v>
      </c>
      <c r="J35" s="208">
        <f t="shared" si="22"/>
        <v>1.7269999999999999</v>
      </c>
      <c r="K35" s="198">
        <f t="shared" si="25"/>
        <v>3.5</v>
      </c>
      <c r="L35" s="197" t="str">
        <f>IF(K35=C35,C32,IF(K35=D35,D32,E32))</f>
        <v>AA</v>
      </c>
      <c r="M35" s="205">
        <f t="shared" si="26"/>
        <v>2.42</v>
      </c>
      <c r="N35" s="197" t="str">
        <f>IF(K35=I35,J32,I32)</f>
        <v>HH</v>
      </c>
      <c r="O35" s="205">
        <f>IF(N35=C32,C35,IF(N35=D32,D35,E35))</f>
        <v>2.42</v>
      </c>
      <c r="P35" s="205" t="str">
        <f t="shared" si="23"/>
        <v>HH</v>
      </c>
      <c r="Q35" s="206">
        <f>IF(P35=C32,C35,IF(P35=D32,D35,E35))</f>
        <v>2.42</v>
      </c>
      <c r="R35" s="205">
        <f t="shared" si="27"/>
        <v>2.99</v>
      </c>
      <c r="S35" s="7" t="str">
        <f>IF(K35=M35,K32,M32)</f>
        <v>NG</v>
      </c>
      <c r="T35" s="21">
        <f t="shared" si="24"/>
        <v>3.5</v>
      </c>
      <c r="U35" t="s">
        <v>11</v>
      </c>
      <c r="V35" s="1">
        <v>2.99</v>
      </c>
    </row>
    <row r="36" spans="1:22" x14ac:dyDescent="0.25">
      <c r="B36" t="s">
        <v>264</v>
      </c>
      <c r="C36" s="8">
        <v>2.65</v>
      </c>
      <c r="D36" s="1">
        <v>3.47</v>
      </c>
      <c r="E36" s="1">
        <v>2.72</v>
      </c>
      <c r="F36">
        <f>IF(SMALL(C36:E36,1)=C36,D36,E36)</f>
        <v>3.47</v>
      </c>
      <c r="G36" s="7">
        <f>IF(C36&lt;D36,E36,D36)</f>
        <v>2.72</v>
      </c>
      <c r="H36" s="220">
        <f t="shared" si="20"/>
        <v>2.65</v>
      </c>
      <c r="I36" s="155">
        <f t="shared" si="21"/>
        <v>1.7453333333333334</v>
      </c>
      <c r="J36" s="208">
        <f t="shared" si="22"/>
        <v>1.7383333333333333</v>
      </c>
      <c r="K36" s="198">
        <f t="shared" si="25"/>
        <v>3.47</v>
      </c>
      <c r="L36" s="197" t="str">
        <f>IF(K36=C36,C32,IF(K36=D36,D32,E32))</f>
        <v>DD</v>
      </c>
      <c r="M36" s="205">
        <f t="shared" si="26"/>
        <v>3.47</v>
      </c>
      <c r="N36" s="197" t="str">
        <f>IF(K36=I36,J32,I32)</f>
        <v>HH</v>
      </c>
      <c r="O36" s="205">
        <f>IF(N36=C32,C36,IF(N36=D32,D36,E36))</f>
        <v>2.65</v>
      </c>
      <c r="P36" s="205" t="str">
        <f t="shared" si="23"/>
        <v>HH</v>
      </c>
      <c r="Q36" s="206">
        <f>IF(P36=C32,C36,IF(P36=D32,D36,E36))</f>
        <v>2.65</v>
      </c>
      <c r="R36" s="205">
        <f t="shared" si="27"/>
        <v>2.65</v>
      </c>
      <c r="S36" s="7" t="str">
        <f>IF(K36=M36,K32,M32)</f>
        <v>GG</v>
      </c>
      <c r="T36" s="21">
        <f t="shared" si="24"/>
        <v>3.47</v>
      </c>
      <c r="U36" t="s">
        <v>5</v>
      </c>
      <c r="V36" s="1">
        <v>3.47</v>
      </c>
    </row>
    <row r="37" spans="1:22" x14ac:dyDescent="0.25">
      <c r="B37" t="s">
        <v>260</v>
      </c>
      <c r="C37" s="8">
        <v>1.37</v>
      </c>
      <c r="D37" s="1">
        <v>5.45</v>
      </c>
      <c r="E37" s="1">
        <v>8.2799999999999994</v>
      </c>
      <c r="F37" s="1">
        <f>IF(E37=C37,D37,E37)</f>
        <v>8.2799999999999994</v>
      </c>
      <c r="G37" s="7">
        <f>IF(C37&lt;3.55,C37,D37)</f>
        <v>1.37</v>
      </c>
      <c r="H37" s="220">
        <f t="shared" si="20"/>
        <v>1.37</v>
      </c>
      <c r="I37" s="155">
        <f t="shared" si="21"/>
        <v>3.3446666666666665</v>
      </c>
      <c r="J37" s="208">
        <f t="shared" si="22"/>
        <v>2.6536666666666671</v>
      </c>
      <c r="K37" s="198">
        <f t="shared" si="25"/>
        <v>1.37</v>
      </c>
      <c r="L37" s="197" t="str">
        <f>IF(K37=C37,D32,IF(K37=D37,D32,E32))</f>
        <v>DD</v>
      </c>
      <c r="M37" s="205">
        <f t="shared" si="26"/>
        <v>1.37</v>
      </c>
      <c r="N37" s="197" t="str">
        <f>IF(K37=I37,J32,I32)</f>
        <v>HH</v>
      </c>
      <c r="O37" s="205">
        <f>IF(N37=C32,C37,IF(N37=D32,D37,E37))</f>
        <v>1.37</v>
      </c>
      <c r="P37" s="205" t="str">
        <f t="shared" si="23"/>
        <v>HH</v>
      </c>
      <c r="Q37" s="206">
        <f>IF(P37=C32,C37,IF(P37=D32,D37,E37))</f>
        <v>1.37</v>
      </c>
      <c r="R37" s="205">
        <f t="shared" si="27"/>
        <v>1.37</v>
      </c>
      <c r="S37" s="7" t="str">
        <f>IF(K37=M37,K32,M32)</f>
        <v>GG</v>
      </c>
      <c r="T37" s="21">
        <f t="shared" si="24"/>
        <v>1.37</v>
      </c>
      <c r="U37" t="s">
        <v>5</v>
      </c>
      <c r="V37" s="1">
        <v>1.37</v>
      </c>
    </row>
    <row r="38" spans="1:22" x14ac:dyDescent="0.25">
      <c r="B38" t="s">
        <v>265</v>
      </c>
      <c r="C38" s="8">
        <v>1.1499999999999999</v>
      </c>
      <c r="D38" s="1">
        <v>8.84</v>
      </c>
      <c r="E38" s="1">
        <v>20.96</v>
      </c>
      <c r="F38">
        <f>IF(SMALL(C38:E38,1)=C38,D38,E38)</f>
        <v>8.84</v>
      </c>
      <c r="G38" s="7">
        <f>IF(E38&lt;D38,E38,D38)</f>
        <v>8.84</v>
      </c>
      <c r="H38" s="220">
        <f t="shared" si="20"/>
        <v>1.1499999999999999</v>
      </c>
      <c r="I38" s="155">
        <f t="shared" si="21"/>
        <v>7.2543333333333333</v>
      </c>
      <c r="J38" s="208">
        <f t="shared" si="22"/>
        <v>5.2733333333333334</v>
      </c>
      <c r="K38" s="198">
        <f t="shared" si="25"/>
        <v>1.1499999999999999</v>
      </c>
      <c r="L38" s="197" t="str">
        <f>IF(K38=C38,C32,IF(K38=D38,D32,E32))</f>
        <v>HH</v>
      </c>
      <c r="M38" s="205">
        <f t="shared" si="26"/>
        <v>1.1499999999999999</v>
      </c>
      <c r="N38" s="197" t="str">
        <f>IF(J38=I38,J32,I32)</f>
        <v>HH</v>
      </c>
      <c r="O38" s="205">
        <f>IF(N38=C32,C38,IF(N38=D32,D38,E38))</f>
        <v>1.1499999999999999</v>
      </c>
      <c r="P38" s="205" t="str">
        <f t="shared" si="23"/>
        <v>HH</v>
      </c>
      <c r="Q38" s="206">
        <f>IF(P38=C32,C38,IF(P38=D32,D38,E38))</f>
        <v>1.1499999999999999</v>
      </c>
      <c r="R38" s="205">
        <f t="shared" si="27"/>
        <v>1.1499999999999999</v>
      </c>
      <c r="S38" s="7" t="str">
        <f>IF(K38=M38,K32,M32)</f>
        <v>GG</v>
      </c>
      <c r="T38" s="21">
        <f t="shared" si="24"/>
        <v>1.1499999999999999</v>
      </c>
      <c r="U38" t="s">
        <v>11</v>
      </c>
      <c r="V38" s="1">
        <v>1.1499999999999999</v>
      </c>
    </row>
    <row r="39" spans="1:22" x14ac:dyDescent="0.25">
      <c r="B39" t="s">
        <v>266</v>
      </c>
      <c r="C39" s="8">
        <v>2.34</v>
      </c>
      <c r="D39" s="1">
        <v>3.31</v>
      </c>
      <c r="E39" s="1">
        <v>3.31</v>
      </c>
      <c r="F39" s="1">
        <f>IF(E39=C39,D39,E39)</f>
        <v>3.31</v>
      </c>
      <c r="G39" s="7">
        <f>IF(C39&lt;3.55,C39,D39)</f>
        <v>2.34</v>
      </c>
      <c r="H39" s="220">
        <f t="shared" si="20"/>
        <v>2.34</v>
      </c>
      <c r="I39" s="155">
        <f t="shared" si="21"/>
        <v>1.8243333333333336</v>
      </c>
      <c r="J39" s="208">
        <f t="shared" si="22"/>
        <v>1.7273333333333334</v>
      </c>
      <c r="K39" s="198">
        <f t="shared" si="25"/>
        <v>3.31</v>
      </c>
      <c r="L39" s="197" t="str">
        <f>IF(K39=C39,C32,IF(K39=D39,D32,E32))</f>
        <v>DD</v>
      </c>
      <c r="M39" s="205">
        <f t="shared" si="26"/>
        <v>3.31</v>
      </c>
      <c r="N39" s="197" t="str">
        <f>IF(K39=I39,J32,I32)</f>
        <v>HH</v>
      </c>
      <c r="O39" s="205">
        <f>IF(N39=C32,C39,IF(N39=D32,D39,E39))</f>
        <v>2.34</v>
      </c>
      <c r="P39" s="205" t="str">
        <f t="shared" si="23"/>
        <v>HH</v>
      </c>
      <c r="Q39" s="206">
        <f>IF(P39=C32,C39,IF(P39=D32,D39,E39))</f>
        <v>2.34</v>
      </c>
      <c r="R39" s="205">
        <f t="shared" si="27"/>
        <v>2.34</v>
      </c>
      <c r="S39" s="7" t="str">
        <f>IF(K39=M39,K32,M32)</f>
        <v>GG</v>
      </c>
      <c r="T39" s="21">
        <f t="shared" si="24"/>
        <v>3.31</v>
      </c>
      <c r="U39" t="s">
        <v>5</v>
      </c>
      <c r="V39" s="1">
        <v>2.34</v>
      </c>
    </row>
    <row r="40" spans="1:22" x14ac:dyDescent="0.25">
      <c r="B40" t="s">
        <v>267</v>
      </c>
      <c r="C40" s="8">
        <v>6.45</v>
      </c>
      <c r="D40" s="1">
        <v>4.1100000000000003</v>
      </c>
      <c r="E40" s="1">
        <v>1.58</v>
      </c>
      <c r="F40">
        <f>IF(SMALL(C40:E40,1)=C40,D40,E40)</f>
        <v>1.58</v>
      </c>
      <c r="G40" s="7">
        <f>IF(E40&lt;D40,E40,D40)</f>
        <v>1.58</v>
      </c>
      <c r="H40" s="220">
        <f t="shared" si="20"/>
        <v>1.58</v>
      </c>
      <c r="I40" s="155">
        <f t="shared" si="21"/>
        <v>2.1813333333333338</v>
      </c>
      <c r="J40" s="208">
        <f t="shared" si="22"/>
        <v>2.6683333333333339</v>
      </c>
      <c r="K40" s="198">
        <f t="shared" si="25"/>
        <v>1.58</v>
      </c>
      <c r="L40" s="197" t="str">
        <f>IF(K40=C40,C32,IF(K40=D40,D32,E32))</f>
        <v>AA</v>
      </c>
      <c r="M40" s="205">
        <f t="shared" si="26"/>
        <v>4.1100000000000003</v>
      </c>
      <c r="N40" s="197" t="str">
        <f>IF(K40=I40,J32,I32)</f>
        <v>HH</v>
      </c>
      <c r="O40" s="205">
        <f>IF(N40=C32,C40,IF(N40=D32,D40,E40))</f>
        <v>6.45</v>
      </c>
      <c r="P40" s="205" t="str">
        <f t="shared" si="23"/>
        <v>AA</v>
      </c>
      <c r="Q40" s="206">
        <f>IF(P40=C32,C40,IF(P40=D32,D40,E40))</f>
        <v>1.58</v>
      </c>
      <c r="R40" s="205">
        <f t="shared" si="27"/>
        <v>4.1100000000000003</v>
      </c>
      <c r="S40" s="7" t="str">
        <f>IF(K40=M40,K32,M32)</f>
        <v>NG</v>
      </c>
      <c r="T40" s="21">
        <f t="shared" si="24"/>
        <v>4.1100000000000003</v>
      </c>
      <c r="U40" t="s">
        <v>5</v>
      </c>
      <c r="V40" s="1">
        <v>1.58</v>
      </c>
    </row>
    <row r="41" spans="1:22" x14ac:dyDescent="0.25">
      <c r="B41" t="s">
        <v>268</v>
      </c>
      <c r="C41" s="8">
        <v>2.2200000000000002</v>
      </c>
      <c r="D41" s="1">
        <v>3.23</v>
      </c>
      <c r="E41" s="1">
        <v>3.66</v>
      </c>
      <c r="F41" s="1">
        <f>IF(E41=C41,D41,E41)</f>
        <v>3.66</v>
      </c>
      <c r="G41" s="7">
        <f>IF(C41&lt;3.55,C41,D41)</f>
        <v>2.2200000000000002</v>
      </c>
      <c r="H41" s="220">
        <f t="shared" si="20"/>
        <v>2.2200000000000002</v>
      </c>
      <c r="I41" s="155">
        <f t="shared" si="21"/>
        <v>1.8843333333333334</v>
      </c>
      <c r="J41" s="208">
        <f t="shared" si="22"/>
        <v>1.7403333333333335</v>
      </c>
      <c r="K41" s="198">
        <f t="shared" si="25"/>
        <v>3.66</v>
      </c>
      <c r="L41" s="197" t="str">
        <f>IF(K41=C41,C32,IF(K41=D41,D32,E32))</f>
        <v>AA</v>
      </c>
      <c r="M41" s="205">
        <f t="shared" si="26"/>
        <v>2.2200000000000002</v>
      </c>
      <c r="N41" s="197" t="str">
        <f>IF(K41=I41,J32,I32)</f>
        <v>HH</v>
      </c>
      <c r="O41" s="205">
        <f>IF(N41=C32,C41,IF(N41=D32,D41,E41))</f>
        <v>2.2200000000000002</v>
      </c>
      <c r="P41" s="205" t="str">
        <f t="shared" si="23"/>
        <v>HH</v>
      </c>
      <c r="Q41" s="206">
        <f>IF(P41=C32,C41,IF(P41=D32,D41,E41))</f>
        <v>2.2200000000000002</v>
      </c>
      <c r="R41" s="205">
        <f t="shared" si="27"/>
        <v>3.23</v>
      </c>
      <c r="S41" s="7" t="str">
        <f>IF(K41=M41,K32,M32)</f>
        <v>NG</v>
      </c>
      <c r="T41" s="21">
        <f t="shared" si="24"/>
        <v>2.2200000000000002</v>
      </c>
      <c r="U41" t="s">
        <v>5</v>
      </c>
      <c r="V41" s="1">
        <v>2.2200000000000002</v>
      </c>
    </row>
    <row r="42" spans="1:22" ht="15.75" thickBot="1" x14ac:dyDescent="0.3">
      <c r="B42" t="s">
        <v>269</v>
      </c>
      <c r="C42" s="8">
        <v>2.61</v>
      </c>
      <c r="D42" s="1">
        <v>3.29</v>
      </c>
      <c r="E42" s="1">
        <v>2.92</v>
      </c>
      <c r="F42">
        <f>IF(SMALL(C42:E42,1)=C42,D42,E42)</f>
        <v>3.29</v>
      </c>
      <c r="G42" s="7">
        <f>IF(E42&lt;D42,E42,D42)</f>
        <v>2.92</v>
      </c>
      <c r="H42" s="221">
        <f t="shared" si="20"/>
        <v>2.61</v>
      </c>
      <c r="I42" s="156">
        <f t="shared" si="21"/>
        <v>1.762</v>
      </c>
      <c r="J42" s="211">
        <f t="shared" si="22"/>
        <v>1.7309999999999999</v>
      </c>
      <c r="K42" s="198">
        <f t="shared" si="25"/>
        <v>3.29</v>
      </c>
      <c r="L42" s="197" t="str">
        <f>IF(K42=C42,C32,IF(K42=D42,D32,E32))</f>
        <v>DD</v>
      </c>
      <c r="M42" s="205">
        <f t="shared" si="26"/>
        <v>3.29</v>
      </c>
      <c r="N42" s="197" t="str">
        <f>IF(K42=I42,J32,I32)</f>
        <v>HH</v>
      </c>
      <c r="O42" s="205">
        <f>IF(N42=C32,C42,IF(N42=D32,D42,E42))</f>
        <v>2.61</v>
      </c>
      <c r="P42" s="205" t="str">
        <f t="shared" si="23"/>
        <v>HH</v>
      </c>
      <c r="Q42" s="206">
        <f>IF(P42=C32,C42,IF(P42=D32,D42,E42))</f>
        <v>2.61</v>
      </c>
      <c r="R42" s="205">
        <f t="shared" si="27"/>
        <v>2.61</v>
      </c>
      <c r="S42" s="7" t="str">
        <f>IF(K42=M42,K32,M32)</f>
        <v>GG</v>
      </c>
      <c r="T42" s="21">
        <f t="shared" si="24"/>
        <v>3.29</v>
      </c>
      <c r="U42" t="s">
        <v>11</v>
      </c>
      <c r="V42" s="1">
        <v>2.92</v>
      </c>
    </row>
    <row r="43" spans="1:22" ht="15.75" thickBot="1" x14ac:dyDescent="0.3">
      <c r="C43" s="80">
        <f>SUM(C33:E42)/30</f>
        <v>4.3360000000000003</v>
      </c>
      <c r="F43" s="5">
        <f t="shared" ref="F43:K43" si="28">PRODUCT(F33:F42)</f>
        <v>238703.82654822967</v>
      </c>
      <c r="G43" s="5">
        <f t="shared" si="28"/>
        <v>35970.925217016782</v>
      </c>
      <c r="H43" s="49">
        <f t="shared" si="28"/>
        <v>658.42343977552468</v>
      </c>
      <c r="I43" s="18">
        <f t="shared" si="28"/>
        <v>5968.6677036284518</v>
      </c>
      <c r="J43" s="18">
        <f t="shared" si="28"/>
        <v>4206.3286816227492</v>
      </c>
      <c r="K43" s="18">
        <f t="shared" si="28"/>
        <v>5247.665571193681</v>
      </c>
      <c r="L43" s="35"/>
      <c r="M43" s="18">
        <f>PRODUCT(M33:M42)</f>
        <v>17656.706018684315</v>
      </c>
      <c r="N43" s="35"/>
      <c r="O43" s="18">
        <f>PRODUCT(O33:O42)</f>
        <v>23239.718859223947</v>
      </c>
      <c r="P43" s="35"/>
      <c r="Q43" s="18">
        <f>PRODUCT(Q33:Q42)</f>
        <v>658.42343977552468</v>
      </c>
      <c r="R43" s="18">
        <f>PRODUCT(R33:R42)</f>
        <v>19055.568714153971</v>
      </c>
      <c r="S43" s="34"/>
      <c r="T43" s="79">
        <f>PRODUCT(T33:T42)</f>
        <v>25536.55829148558</v>
      </c>
      <c r="V43" s="33">
        <f>PRODUCT(V33:V42)</f>
        <v>7533.2874684724866</v>
      </c>
    </row>
    <row r="44" spans="1:22" ht="15.75" thickBot="1" x14ac:dyDescent="0.3">
      <c r="F44" s="18">
        <f t="shared" ref="F44:K45" si="29">F33*F35*F37*F39*F41</f>
        <v>456.40544039999992</v>
      </c>
      <c r="G44" s="18">
        <f t="shared" si="29"/>
        <v>98.859101140800021</v>
      </c>
      <c r="H44" s="18">
        <f t="shared" si="29"/>
        <v>22.389691896000006</v>
      </c>
      <c r="I44" s="18">
        <f t="shared" si="29"/>
        <v>67.02278662273153</v>
      </c>
      <c r="J44" s="18">
        <f t="shared" si="29"/>
        <v>57.458301014436302</v>
      </c>
      <c r="K44" s="18">
        <f t="shared" si="29"/>
        <v>75.516359100000003</v>
      </c>
      <c r="L44" s="35"/>
      <c r="M44" s="18">
        <f>M33*M35*M37*M39*M41</f>
        <v>139.83915588720004</v>
      </c>
      <c r="N44" s="35"/>
      <c r="O44" s="18">
        <f>O33*O35*O37*O39*O41</f>
        <v>193.58472070080003</v>
      </c>
      <c r="P44" s="35"/>
      <c r="Q44" s="18">
        <f>Q33*Q35*Q37*Q39*Q41</f>
        <v>22.389691896000006</v>
      </c>
      <c r="R44" s="18">
        <f>R33*R35*R37*R39*R41</f>
        <v>177.7141577484</v>
      </c>
      <c r="S44" s="34"/>
      <c r="T44" s="79">
        <f>T33*T35*T37*T39*T41</f>
        <v>202.24671306000002</v>
      </c>
      <c r="V44" s="18">
        <f>V33*V35*V37*V39*V41</f>
        <v>122.14409603760001</v>
      </c>
    </row>
    <row r="45" spans="1:22" ht="15.75" thickBot="1" x14ac:dyDescent="0.3">
      <c r="F45" s="49">
        <f t="shared" si="29"/>
        <v>523.00828478079995</v>
      </c>
      <c r="G45" s="49">
        <f t="shared" si="29"/>
        <v>363.86053283839999</v>
      </c>
      <c r="H45" s="49">
        <f t="shared" si="29"/>
        <v>29.407436369999996</v>
      </c>
      <c r="I45" s="49">
        <f t="shared" si="29"/>
        <v>89.054305324931278</v>
      </c>
      <c r="J45" s="49">
        <f t="shared" si="29"/>
        <v>73.206631720034949</v>
      </c>
      <c r="K45" s="49">
        <f t="shared" si="29"/>
        <v>69.490447285000002</v>
      </c>
      <c r="L45" s="202"/>
      <c r="M45" s="56">
        <f>M34*M36*M38*M40*M42</f>
        <v>126.264392163</v>
      </c>
      <c r="N45" s="202"/>
      <c r="O45" s="49">
        <f>O34*O36*O38*O40*O42</f>
        <v>120.04934467499999</v>
      </c>
      <c r="P45" s="202"/>
      <c r="Q45" s="49">
        <f>Q34*Q36*Q38*Q40*Q42</f>
        <v>29.407436369999996</v>
      </c>
      <c r="R45" s="49">
        <f>R34*R36*R38*R40*R42</f>
        <v>107.22594617999998</v>
      </c>
      <c r="S45" s="201"/>
      <c r="T45" s="214">
        <f>T34*T36*T38*T40*T42</f>
        <v>126.264392163</v>
      </c>
      <c r="V45" s="18">
        <f>V34*V36*V38*V40*V42</f>
        <v>61.675412180000002</v>
      </c>
    </row>
    <row r="46" spans="1:22" ht="15.75" thickBot="1" x14ac:dyDescent="0.3">
      <c r="A46" t="s">
        <v>276</v>
      </c>
      <c r="B46" s="3" t="s">
        <v>0</v>
      </c>
      <c r="C46" s="4" t="s">
        <v>201</v>
      </c>
      <c r="D46" s="5" t="s">
        <v>202</v>
      </c>
      <c r="E46" s="5" t="s">
        <v>23</v>
      </c>
      <c r="F46" s="5" t="s">
        <v>310</v>
      </c>
      <c r="G46" s="33" t="s">
        <v>309</v>
      </c>
      <c r="H46" s="77" t="s">
        <v>201</v>
      </c>
      <c r="I46" s="77" t="s">
        <v>201</v>
      </c>
      <c r="J46" s="10" t="s">
        <v>202</v>
      </c>
      <c r="K46" s="77" t="s">
        <v>5</v>
      </c>
      <c r="L46" s="75" t="s">
        <v>918</v>
      </c>
      <c r="M46" s="75" t="s">
        <v>11</v>
      </c>
      <c r="N46" s="75" t="s">
        <v>919</v>
      </c>
      <c r="O46" s="75"/>
      <c r="P46" s="75" t="s">
        <v>921</v>
      </c>
      <c r="Q46" s="78" t="s">
        <v>922</v>
      </c>
      <c r="R46" s="75" t="s">
        <v>923</v>
      </c>
      <c r="S46" s="209"/>
      <c r="T46" s="210" t="s">
        <v>920</v>
      </c>
      <c r="V46" s="1" t="s">
        <v>232</v>
      </c>
    </row>
    <row r="47" spans="1:22" x14ac:dyDescent="0.25">
      <c r="A47" t="s">
        <v>293</v>
      </c>
      <c r="B47" t="s">
        <v>261</v>
      </c>
      <c r="C47" s="8">
        <v>7.8</v>
      </c>
      <c r="D47" s="1">
        <v>4.82</v>
      </c>
      <c r="E47" s="1">
        <v>1.44</v>
      </c>
      <c r="F47" s="1">
        <f>IF(E47=C47,D47,E47)</f>
        <v>1.44</v>
      </c>
      <c r="G47" s="7">
        <f>IF(C47&lt;3.55,C47,D47)</f>
        <v>4.82</v>
      </c>
      <c r="H47" s="219">
        <f t="shared" ref="H47:H56" si="30">SMALL(C47:E47,1)</f>
        <v>1.44</v>
      </c>
      <c r="I47" s="152">
        <f t="shared" ref="I47:I56" si="31">((C47+D47+E47)/3+(C47+D47)/2+E47)/5</f>
        <v>2.487333333333333</v>
      </c>
      <c r="J47" s="207">
        <f t="shared" ref="J47:J56" si="32">((C47+D47+E47)/3+(D47+E47)/2+C47)/5</f>
        <v>3.1233333333333335</v>
      </c>
      <c r="K47" s="198">
        <f>IF(SMALL(I47:J47,1)&gt;SMALL(C47:E47,1),SMALL(C47:E47,1),SMALL(C47:E47,3))</f>
        <v>1.44</v>
      </c>
      <c r="L47" s="197" t="str">
        <f>IF(K47=C47,C46,IF(K47=D47,D46,E46))</f>
        <v>AA</v>
      </c>
      <c r="M47" s="205">
        <f>IF(SMALL(C47:E47,2)&lt;E47,C47,D47)</f>
        <v>4.82</v>
      </c>
      <c r="N47" s="197" t="str">
        <f>IF(K47=I47,J46,I46)</f>
        <v>HH</v>
      </c>
      <c r="O47" s="205">
        <f>IF(N47=C46,C47,IF(N47=D46,D47,E47))</f>
        <v>7.8</v>
      </c>
      <c r="P47" s="205" t="str">
        <f t="shared" ref="P47:P56" si="33">IF(K47&lt;M47,L47,N47)</f>
        <v>AA</v>
      </c>
      <c r="Q47" s="206">
        <f>IF(P47=C46,C47,IF(P47=D46,D47,E47))</f>
        <v>1.44</v>
      </c>
      <c r="R47" s="205">
        <f>IF(K47=M47,SMALL(C47:E47,1),SMALL(C47:E47,2))</f>
        <v>4.82</v>
      </c>
      <c r="S47" s="7" t="str">
        <f>IF(K47=M47,K46,M46)</f>
        <v>NG</v>
      </c>
      <c r="T47" s="21">
        <f t="shared" ref="T47:T56" si="34">IF(U47=S47,K47,M47)</f>
        <v>4.82</v>
      </c>
      <c r="U47" t="s">
        <v>5</v>
      </c>
      <c r="V47" s="1">
        <v>1.44</v>
      </c>
    </row>
    <row r="48" spans="1:22" x14ac:dyDescent="0.25">
      <c r="B48" t="s">
        <v>262</v>
      </c>
      <c r="C48" s="8">
        <v>2.59</v>
      </c>
      <c r="D48" s="1">
        <v>3.29</v>
      </c>
      <c r="E48" s="1">
        <v>2.94</v>
      </c>
      <c r="F48">
        <f>IF(SMALL(C48:E48,1)=C48,D48,E48)</f>
        <v>3.29</v>
      </c>
      <c r="G48" s="7">
        <f>IF(E48&lt;D48,E48,D48)</f>
        <v>2.94</v>
      </c>
      <c r="H48" s="220">
        <f t="shared" si="30"/>
        <v>2.59</v>
      </c>
      <c r="I48" s="155">
        <f t="shared" si="31"/>
        <v>1.764</v>
      </c>
      <c r="J48" s="208">
        <f t="shared" si="32"/>
        <v>1.7289999999999999</v>
      </c>
      <c r="K48" s="198">
        <f t="shared" ref="K48:K56" si="35">IF(SMALL(I48:J48,1)&gt;SMALL(C48:E48,1),SMALL(C48:E48,1),SMALL(C48:E48,3))</f>
        <v>3.29</v>
      </c>
      <c r="L48" s="197" t="str">
        <f>IF(K48=C48,C46,IF(K48=D48,D46,E46))</f>
        <v>DD</v>
      </c>
      <c r="M48" s="205">
        <f t="shared" ref="M48:M56" si="36">IF(SMALL(C48:E48,2)&lt;E48,C48,D48)</f>
        <v>3.29</v>
      </c>
      <c r="N48" s="197" t="str">
        <f>IF(K48=I48,J46,I46)</f>
        <v>HH</v>
      </c>
      <c r="O48" s="205">
        <f>IF(N48=C46,C48,IF(N48=D46,D48,E48))</f>
        <v>2.59</v>
      </c>
      <c r="P48" s="205" t="str">
        <f t="shared" si="33"/>
        <v>HH</v>
      </c>
      <c r="Q48" s="206">
        <f>IF(P48=C46,C48,IF(P48=D46,D48,E48))</f>
        <v>2.59</v>
      </c>
      <c r="R48" s="205">
        <f t="shared" ref="R48:R56" si="37">IF(K48=M48,SMALL(C48:E48,1),SMALL(C48:E48,2))</f>
        <v>2.59</v>
      </c>
      <c r="S48" s="7" t="str">
        <f>IF(K48=M48,K46,M46)</f>
        <v>GG</v>
      </c>
      <c r="T48" s="21">
        <f t="shared" si="34"/>
        <v>3.29</v>
      </c>
      <c r="U48" t="s">
        <v>11</v>
      </c>
      <c r="V48" s="1">
        <v>2.94</v>
      </c>
    </row>
    <row r="49" spans="1:22" x14ac:dyDescent="0.25">
      <c r="B49" t="s">
        <v>263</v>
      </c>
      <c r="C49" s="8">
        <v>1.58</v>
      </c>
      <c r="D49" s="1">
        <v>3.84</v>
      </c>
      <c r="E49" s="1">
        <v>7.16</v>
      </c>
      <c r="F49" s="1">
        <f>IF(E49=C49,D49,E49)</f>
        <v>7.16</v>
      </c>
      <c r="G49" s="7">
        <f>IF(C49&lt;3.55,C49,D49)</f>
        <v>1.58</v>
      </c>
      <c r="H49" s="220">
        <f t="shared" si="30"/>
        <v>1.58</v>
      </c>
      <c r="I49" s="155">
        <f t="shared" si="31"/>
        <v>2.8126666666666664</v>
      </c>
      <c r="J49" s="208">
        <f t="shared" si="32"/>
        <v>2.2546666666666666</v>
      </c>
      <c r="K49" s="198">
        <f t="shared" si="35"/>
        <v>1.58</v>
      </c>
      <c r="L49" s="197" t="str">
        <f>IF(K49=C49,C46,IF(K49=D49,D46,E46))</f>
        <v>HH</v>
      </c>
      <c r="M49" s="205">
        <f t="shared" si="36"/>
        <v>1.58</v>
      </c>
      <c r="N49" s="197" t="str">
        <f>IF(K49=I49,J46,I46)</f>
        <v>HH</v>
      </c>
      <c r="O49" s="205">
        <f>IF(N49=C46,C49,IF(N49=D46,D49,E49))</f>
        <v>1.58</v>
      </c>
      <c r="P49" s="205" t="str">
        <f t="shared" si="33"/>
        <v>HH</v>
      </c>
      <c r="Q49" s="206">
        <f>IF(P49=C46,C49,IF(P49=D46,D49,E49))</f>
        <v>1.58</v>
      </c>
      <c r="R49" s="205">
        <f t="shared" si="37"/>
        <v>1.58</v>
      </c>
      <c r="S49" s="7" t="str">
        <f>IF(K49=M49,K46,M46)</f>
        <v>GG</v>
      </c>
      <c r="T49" s="21">
        <f t="shared" si="34"/>
        <v>1.58</v>
      </c>
      <c r="U49" t="s">
        <v>5</v>
      </c>
      <c r="V49" s="1">
        <v>3.84</v>
      </c>
    </row>
    <row r="50" spans="1:22" x14ac:dyDescent="0.25">
      <c r="B50" t="s">
        <v>264</v>
      </c>
      <c r="C50" s="8">
        <v>2.56</v>
      </c>
      <c r="D50" s="1">
        <v>3.22</v>
      </c>
      <c r="E50" s="1">
        <v>3.05</v>
      </c>
      <c r="F50">
        <f>IF(SMALL(C50:E50,1)=C50,D50,E50)</f>
        <v>3.22</v>
      </c>
      <c r="G50" s="7">
        <f>IF(C50&lt;D50,E50,D50)</f>
        <v>3.05</v>
      </c>
      <c r="H50" s="220">
        <f t="shared" si="30"/>
        <v>2.56</v>
      </c>
      <c r="I50" s="155">
        <f t="shared" si="31"/>
        <v>1.7766666666666666</v>
      </c>
      <c r="J50" s="208">
        <f t="shared" si="32"/>
        <v>1.7276666666666667</v>
      </c>
      <c r="K50" s="198">
        <f t="shared" si="35"/>
        <v>3.22</v>
      </c>
      <c r="L50" s="197" t="str">
        <f>IF(K50=C50,C46,IF(K50=D50,D46,E46))</f>
        <v>DD</v>
      </c>
      <c r="M50" s="205">
        <f t="shared" si="36"/>
        <v>3.22</v>
      </c>
      <c r="N50" s="197" t="str">
        <f>IF(K50=I50,J46,I46)</f>
        <v>HH</v>
      </c>
      <c r="O50" s="205">
        <f>IF(N50=C46,C50,IF(N50=D46,D50,E50))</f>
        <v>2.56</v>
      </c>
      <c r="P50" s="205" t="str">
        <f t="shared" si="33"/>
        <v>HH</v>
      </c>
      <c r="Q50" s="206">
        <f>IF(P50=C46,C50,IF(P50=D46,D50,E50))</f>
        <v>2.56</v>
      </c>
      <c r="R50" s="205">
        <f t="shared" si="37"/>
        <v>2.56</v>
      </c>
      <c r="S50" s="7" t="str">
        <f>IF(K50=M50,K46,M46)</f>
        <v>GG</v>
      </c>
      <c r="T50" s="21">
        <f t="shared" si="34"/>
        <v>3.22</v>
      </c>
      <c r="U50" t="s">
        <v>11</v>
      </c>
      <c r="V50" s="1">
        <v>3.05</v>
      </c>
    </row>
    <row r="51" spans="1:22" x14ac:dyDescent="0.25">
      <c r="B51" t="s">
        <v>260</v>
      </c>
      <c r="C51" s="8">
        <v>1.31</v>
      </c>
      <c r="D51" s="1">
        <v>5.88</v>
      </c>
      <c r="E51" s="1">
        <v>10.08</v>
      </c>
      <c r="F51" s="1">
        <f>IF(E51=C51,D51,E51)</f>
        <v>10.08</v>
      </c>
      <c r="G51" s="7">
        <f>IF(C51&lt;3.55,C51,D51)</f>
        <v>1.31</v>
      </c>
      <c r="H51" s="220">
        <f t="shared" si="30"/>
        <v>1.31</v>
      </c>
      <c r="I51" s="155">
        <f t="shared" si="31"/>
        <v>3.886333333333333</v>
      </c>
      <c r="J51" s="208">
        <f t="shared" si="32"/>
        <v>3.0093333333333336</v>
      </c>
      <c r="K51" s="198">
        <f t="shared" si="35"/>
        <v>1.31</v>
      </c>
      <c r="L51" s="197" t="str">
        <f>IF(K51=C51,D46,IF(K51=D51,D46,E46))</f>
        <v>DD</v>
      </c>
      <c r="M51" s="205">
        <f t="shared" si="36"/>
        <v>1.31</v>
      </c>
      <c r="N51" s="197" t="str">
        <f>IF(K51=I51,J46,I46)</f>
        <v>HH</v>
      </c>
      <c r="O51" s="205">
        <f>IF(N51=C46,C51,IF(N51=D46,D51,E51))</f>
        <v>1.31</v>
      </c>
      <c r="P51" s="205" t="str">
        <f t="shared" si="33"/>
        <v>HH</v>
      </c>
      <c r="Q51" s="206">
        <f>IF(P51=C46,C51,IF(P51=D46,D51,E51))</f>
        <v>1.31</v>
      </c>
      <c r="R51" s="205">
        <f t="shared" si="37"/>
        <v>1.31</v>
      </c>
      <c r="S51" s="7" t="str">
        <f>IF(K51=M51,K46,M46)</f>
        <v>GG</v>
      </c>
      <c r="T51" s="21">
        <f t="shared" si="34"/>
        <v>1.31</v>
      </c>
      <c r="U51" t="s">
        <v>11</v>
      </c>
      <c r="V51" s="1">
        <v>1.31</v>
      </c>
    </row>
    <row r="52" spans="1:22" x14ac:dyDescent="0.25">
      <c r="B52" t="s">
        <v>265</v>
      </c>
      <c r="C52" s="8">
        <v>2.16</v>
      </c>
      <c r="D52" s="1">
        <v>3.46</v>
      </c>
      <c r="E52" s="1">
        <v>3.59</v>
      </c>
      <c r="F52">
        <f>IF(SMALL(C52:E52,1)=C52,D52,E52)</f>
        <v>3.46</v>
      </c>
      <c r="G52" s="7">
        <f>IF(E52&lt;D52,E52,D52)</f>
        <v>3.46</v>
      </c>
      <c r="H52" s="220">
        <f t="shared" si="30"/>
        <v>2.16</v>
      </c>
      <c r="I52" s="155">
        <f t="shared" si="31"/>
        <v>1.8940000000000001</v>
      </c>
      <c r="J52" s="208">
        <f t="shared" si="32"/>
        <v>1.7510000000000001</v>
      </c>
      <c r="K52" s="198">
        <f t="shared" si="35"/>
        <v>3.59</v>
      </c>
      <c r="L52" s="197" t="str">
        <f>IF(K52=C52,C46,IF(K52=D52,D46,E46))</f>
        <v>AA</v>
      </c>
      <c r="M52" s="205">
        <f t="shared" si="36"/>
        <v>2.16</v>
      </c>
      <c r="N52" s="197" t="str">
        <f>IF(J52=I52,J46,I46)</f>
        <v>HH</v>
      </c>
      <c r="O52" s="205">
        <f>IF(N52=C46,C52,IF(N52=D46,D52,E52))</f>
        <v>2.16</v>
      </c>
      <c r="P52" s="205" t="str">
        <f t="shared" si="33"/>
        <v>HH</v>
      </c>
      <c r="Q52" s="206">
        <f>IF(P52=C46,C52,IF(P52=D46,D52,E52))</f>
        <v>2.16</v>
      </c>
      <c r="R52" s="205">
        <f t="shared" si="37"/>
        <v>3.46</v>
      </c>
      <c r="S52" s="7" t="str">
        <f>IF(K52=M52,K46,M46)</f>
        <v>NG</v>
      </c>
      <c r="T52" s="21">
        <f t="shared" si="34"/>
        <v>2.16</v>
      </c>
      <c r="U52" t="s">
        <v>5</v>
      </c>
      <c r="V52" s="1">
        <v>3.46</v>
      </c>
    </row>
    <row r="53" spans="1:22" x14ac:dyDescent="0.25">
      <c r="B53" t="s">
        <v>266</v>
      </c>
      <c r="C53" s="8">
        <v>1.1200000000000001</v>
      </c>
      <c r="D53" s="1">
        <v>10.33</v>
      </c>
      <c r="E53" s="1">
        <v>25.58</v>
      </c>
      <c r="F53" s="1">
        <f>IF(E53=C53,D53,E53)</f>
        <v>25.58</v>
      </c>
      <c r="G53" s="7">
        <f>IF(C53&lt;3.55,C53,D53)</f>
        <v>1.1200000000000001</v>
      </c>
      <c r="H53" s="220">
        <f t="shared" si="30"/>
        <v>1.1200000000000001</v>
      </c>
      <c r="I53" s="155">
        <f t="shared" si="31"/>
        <v>8.7296666666666667</v>
      </c>
      <c r="J53" s="208">
        <f t="shared" si="32"/>
        <v>6.283666666666667</v>
      </c>
      <c r="K53" s="198">
        <f t="shared" si="35"/>
        <v>1.1200000000000001</v>
      </c>
      <c r="L53" s="197" t="str">
        <f>IF(K53=C53,C46,IF(K53=D53,D46,E46))</f>
        <v>HH</v>
      </c>
      <c r="M53" s="205">
        <f t="shared" si="36"/>
        <v>1.1200000000000001</v>
      </c>
      <c r="N53" s="197" t="str">
        <f>IF(K53=I53,J46,I46)</f>
        <v>HH</v>
      </c>
      <c r="O53" s="205">
        <f>IF(N53=C46,C53,IF(N53=D46,D53,E53))</f>
        <v>1.1200000000000001</v>
      </c>
      <c r="P53" s="205" t="str">
        <f t="shared" si="33"/>
        <v>HH</v>
      </c>
      <c r="Q53" s="206">
        <f>IF(P53=C46,C53,IF(P53=D46,D53,E53))</f>
        <v>1.1200000000000001</v>
      </c>
      <c r="R53" s="205">
        <f t="shared" si="37"/>
        <v>1.1200000000000001</v>
      </c>
      <c r="S53" s="7" t="str">
        <f>IF(K53=M53,K46,M46)</f>
        <v>GG</v>
      </c>
      <c r="T53" s="21">
        <f t="shared" si="34"/>
        <v>1.1200000000000001</v>
      </c>
      <c r="U53" t="s">
        <v>5</v>
      </c>
      <c r="V53" s="1">
        <v>1.1200000000000001</v>
      </c>
    </row>
    <row r="54" spans="1:22" x14ac:dyDescent="0.25">
      <c r="B54" t="s">
        <v>267</v>
      </c>
      <c r="C54" s="8">
        <v>6.13</v>
      </c>
      <c r="D54" s="1">
        <v>4.4000000000000004</v>
      </c>
      <c r="E54" s="1">
        <v>1.56</v>
      </c>
      <c r="F54">
        <f>IF(SMALL(C54:E54,1)=C54,D54,E54)</f>
        <v>1.56</v>
      </c>
      <c r="G54" s="7">
        <f>IF(E54&lt;D54,E54,D54)</f>
        <v>1.56</v>
      </c>
      <c r="H54" s="220">
        <f t="shared" si="30"/>
        <v>1.56</v>
      </c>
      <c r="I54" s="155">
        <f t="shared" si="31"/>
        <v>2.1710000000000003</v>
      </c>
      <c r="J54" s="208">
        <f t="shared" si="32"/>
        <v>2.6280000000000001</v>
      </c>
      <c r="K54" s="198">
        <f t="shared" si="35"/>
        <v>1.56</v>
      </c>
      <c r="L54" s="197" t="str">
        <f>IF(K54=C54,C46,IF(K54=D54,D46,E46))</f>
        <v>AA</v>
      </c>
      <c r="M54" s="205">
        <f t="shared" si="36"/>
        <v>4.4000000000000004</v>
      </c>
      <c r="N54" s="197" t="str">
        <f>IF(K54=I54,J46,I46)</f>
        <v>HH</v>
      </c>
      <c r="O54" s="205">
        <f>IF(N54=C46,C54,IF(N54=D46,D54,E54))</f>
        <v>6.13</v>
      </c>
      <c r="P54" s="205" t="str">
        <f t="shared" si="33"/>
        <v>AA</v>
      </c>
      <c r="Q54" s="206">
        <f>IF(P54=C46,C54,IF(P54=D46,D54,E54))</f>
        <v>1.56</v>
      </c>
      <c r="R54" s="205">
        <f t="shared" si="37"/>
        <v>4.4000000000000004</v>
      </c>
      <c r="S54" s="7" t="str">
        <f>IF(K54=M54,K46,M46)</f>
        <v>NG</v>
      </c>
      <c r="T54" s="21">
        <f t="shared" si="34"/>
        <v>4.4000000000000004</v>
      </c>
      <c r="U54" t="s">
        <v>5</v>
      </c>
      <c r="V54" s="1">
        <v>1.56</v>
      </c>
    </row>
    <row r="55" spans="1:22" x14ac:dyDescent="0.25">
      <c r="B55" t="s">
        <v>268</v>
      </c>
      <c r="C55" s="8">
        <v>5.35</v>
      </c>
      <c r="D55" s="1">
        <v>3.94</v>
      </c>
      <c r="E55" s="1">
        <v>1.69</v>
      </c>
      <c r="F55" s="1">
        <f>IF(E55=C55,D55,E55)</f>
        <v>1.69</v>
      </c>
      <c r="G55" s="7">
        <f>IF(C55&lt;3.55,C55,D55)</f>
        <v>3.94</v>
      </c>
      <c r="H55" s="220">
        <f t="shared" si="30"/>
        <v>1.69</v>
      </c>
      <c r="I55" s="155">
        <f t="shared" si="31"/>
        <v>1.9989999999999999</v>
      </c>
      <c r="J55" s="208">
        <f t="shared" si="32"/>
        <v>2.3649999999999998</v>
      </c>
      <c r="K55" s="198">
        <f t="shared" si="35"/>
        <v>1.69</v>
      </c>
      <c r="L55" s="197" t="str">
        <f>IF(K55=C55,C46,IF(K55=D55,D46,E46))</f>
        <v>AA</v>
      </c>
      <c r="M55" s="205">
        <f t="shared" si="36"/>
        <v>3.94</v>
      </c>
      <c r="N55" s="197" t="str">
        <f>IF(K55=I55,J46,I46)</f>
        <v>HH</v>
      </c>
      <c r="O55" s="205">
        <f>IF(N55=C46,C55,IF(N55=D46,D55,E55))</f>
        <v>5.35</v>
      </c>
      <c r="P55" s="205" t="str">
        <f t="shared" si="33"/>
        <v>AA</v>
      </c>
      <c r="Q55" s="206">
        <f>IF(P55=C46,C55,IF(P55=D46,D55,E55))</f>
        <v>1.69</v>
      </c>
      <c r="R55" s="205">
        <f t="shared" si="37"/>
        <v>3.94</v>
      </c>
      <c r="S55" s="7" t="str">
        <f>IF(K55=M55,K46,M46)</f>
        <v>NG</v>
      </c>
      <c r="T55" s="21">
        <f t="shared" si="34"/>
        <v>3.94</v>
      </c>
      <c r="U55" t="s">
        <v>5</v>
      </c>
      <c r="V55" s="1">
        <v>5.35</v>
      </c>
    </row>
    <row r="56" spans="1:22" ht="15.75" thickBot="1" x14ac:dyDescent="0.3">
      <c r="B56" t="s">
        <v>269</v>
      </c>
      <c r="C56" s="8">
        <v>6.5</v>
      </c>
      <c r="D56" s="1">
        <v>3.99</v>
      </c>
      <c r="E56" s="1">
        <v>1.59</v>
      </c>
      <c r="F56">
        <f>IF(SMALL(C56:E56,1)=C56,D56,E56)</f>
        <v>1.59</v>
      </c>
      <c r="G56" s="7">
        <f>IF(E56&lt;D56,E56,D56)</f>
        <v>1.59</v>
      </c>
      <c r="H56" s="221">
        <f t="shared" si="30"/>
        <v>1.59</v>
      </c>
      <c r="I56" s="156">
        <f t="shared" si="31"/>
        <v>2.1723333333333334</v>
      </c>
      <c r="J56" s="211">
        <f t="shared" si="32"/>
        <v>2.6633333333333331</v>
      </c>
      <c r="K56" s="198">
        <f t="shared" si="35"/>
        <v>1.59</v>
      </c>
      <c r="L56" s="197" t="str">
        <f>IF(K56=C56,C46,IF(K56=D56,D46,E46))</f>
        <v>AA</v>
      </c>
      <c r="M56" s="205">
        <f t="shared" si="36"/>
        <v>3.99</v>
      </c>
      <c r="N56" s="197" t="str">
        <f>IF(K56=I56,J46,I46)</f>
        <v>HH</v>
      </c>
      <c r="O56" s="205">
        <f>IF(N56=C46,C56,IF(N56=D46,D56,E56))</f>
        <v>6.5</v>
      </c>
      <c r="P56" s="205" t="str">
        <f t="shared" si="33"/>
        <v>AA</v>
      </c>
      <c r="Q56" s="206">
        <f>IF(P56=C46,C56,IF(P56=D46,D56,E56))</f>
        <v>1.59</v>
      </c>
      <c r="R56" s="205">
        <f t="shared" si="37"/>
        <v>3.99</v>
      </c>
      <c r="S56" s="7" t="str">
        <f>IF(K56=M56,K46,M46)</f>
        <v>NG</v>
      </c>
      <c r="T56" s="21">
        <f t="shared" si="34"/>
        <v>1.59</v>
      </c>
      <c r="U56" t="s">
        <v>11</v>
      </c>
      <c r="V56" s="1">
        <v>1.59</v>
      </c>
    </row>
    <row r="57" spans="1:22" ht="15.75" thickBot="1" x14ac:dyDescent="0.3">
      <c r="C57" s="80">
        <f>SUM(C47:E56)/30</f>
        <v>4.7650000000000006</v>
      </c>
      <c r="F57" s="5">
        <f t="shared" ref="F57:K57" si="38">PRODUCT(F47:F56)</f>
        <v>408481.96099908341</v>
      </c>
      <c r="G57" s="5">
        <f t="shared" si="38"/>
        <v>3387.9317788769654</v>
      </c>
      <c r="H57" s="49">
        <f t="shared" si="38"/>
        <v>200.406039398247</v>
      </c>
      <c r="I57" s="18">
        <f t="shared" si="38"/>
        <v>13282.308357323778</v>
      </c>
      <c r="J57" s="18">
        <f t="shared" si="38"/>
        <v>11529.414122684289</v>
      </c>
      <c r="K57" s="18">
        <f t="shared" si="38"/>
        <v>532.18611926909921</v>
      </c>
      <c r="L57" s="35"/>
      <c r="M57" s="18">
        <f>PRODUCT(M47:M56)</f>
        <v>17685.639096998711</v>
      </c>
      <c r="N57" s="35"/>
      <c r="O57" s="18">
        <f>PRODUCT(O47:O56)</f>
        <v>55202.92648602718</v>
      </c>
      <c r="P57" s="35"/>
      <c r="Q57" s="18">
        <f>PRODUCT(Q47:Q56)</f>
        <v>200.406039398247</v>
      </c>
      <c r="R57" s="18">
        <f>PRODUCT(R47:R56)</f>
        <v>17730.911646165558</v>
      </c>
      <c r="S57" s="34"/>
      <c r="T57" s="79">
        <f>PRODUCT(T47:T56)</f>
        <v>7047.6606927889598</v>
      </c>
      <c r="V57" s="33">
        <f>PRODUCT(V47:V56)</f>
        <v>3340.271807493385</v>
      </c>
    </row>
    <row r="58" spans="1:22" ht="15.75" thickBot="1" x14ac:dyDescent="0.3">
      <c r="B58" s="1"/>
      <c r="F58" s="18">
        <f t="shared" ref="F58:K59" si="39">F47*F49*F51*F53*F55</f>
        <v>4492.8641931263992</v>
      </c>
      <c r="G58" s="18">
        <f t="shared" si="39"/>
        <v>44.024016780800011</v>
      </c>
      <c r="H58" s="18">
        <f t="shared" si="39"/>
        <v>5.6415131136000003</v>
      </c>
      <c r="I58" s="18">
        <f t="shared" si="39"/>
        <v>474.46344617781443</v>
      </c>
      <c r="J58" s="18">
        <f t="shared" si="39"/>
        <v>314.93088951782653</v>
      </c>
      <c r="K58" s="18">
        <f t="shared" si="39"/>
        <v>5.6415131136000003</v>
      </c>
      <c r="L58" s="35"/>
      <c r="M58" s="30">
        <f>M47*M49*M51*M53*M55</f>
        <v>44.024016780800011</v>
      </c>
      <c r="N58" s="35"/>
      <c r="O58" s="18">
        <f>O47*O49*O51*O53*O55</f>
        <v>96.737484479999992</v>
      </c>
      <c r="P58" s="35"/>
      <c r="Q58" s="18">
        <f>Q47*Q49*Q51*Q53*Q55</f>
        <v>5.6415131136000003</v>
      </c>
      <c r="R58" s="30">
        <f>R47*R49*R51*R53*R55</f>
        <v>44.024016780800011</v>
      </c>
      <c r="S58" s="34"/>
      <c r="T58" s="213">
        <f>T47*T49*T51*T53*T55</f>
        <v>44.024016780800011</v>
      </c>
      <c r="V58" s="18">
        <f>V47*V49*V51*V53*V55</f>
        <v>43.404705792000001</v>
      </c>
    </row>
    <row r="59" spans="1:22" ht="15.75" thickBot="1" x14ac:dyDescent="0.3">
      <c r="B59" s="2"/>
      <c r="F59" s="49">
        <f t="shared" si="39"/>
        <v>90.917940859200002</v>
      </c>
      <c r="G59" s="56">
        <f t="shared" si="39"/>
        <v>76.956443927999999</v>
      </c>
      <c r="H59" s="49">
        <f t="shared" si="39"/>
        <v>35.523455385600002</v>
      </c>
      <c r="I59" s="49">
        <f t="shared" si="39"/>
        <v>27.994376520095443</v>
      </c>
      <c r="J59" s="49">
        <f t="shared" si="39"/>
        <v>36.609346705673566</v>
      </c>
      <c r="K59" s="49">
        <f t="shared" si="39"/>
        <v>94.333932856800004</v>
      </c>
      <c r="L59" s="202"/>
      <c r="M59" s="49">
        <f>M48*M50*M52*M54*M56</f>
        <v>401.7270660480001</v>
      </c>
      <c r="N59" s="202"/>
      <c r="O59" s="49">
        <f>O48*O50*O52*O54*O56</f>
        <v>570.64670207999995</v>
      </c>
      <c r="P59" s="202"/>
      <c r="Q59" s="49">
        <f>Q48*Q50*Q52*Q54*Q56</f>
        <v>35.523455385600002</v>
      </c>
      <c r="R59" s="49">
        <f>R48*R50*R52*R54*R56</f>
        <v>402.75542630400003</v>
      </c>
      <c r="S59" s="201"/>
      <c r="T59" s="203">
        <f>T48*T50*T52*T54*T56</f>
        <v>160.08672556800005</v>
      </c>
      <c r="V59" s="18">
        <f>V48*V50*V52*V54*V56</f>
        <v>76.956443927999999</v>
      </c>
    </row>
    <row r="60" spans="1:22" ht="15.75" thickBot="1" x14ac:dyDescent="0.3">
      <c r="A60" t="s">
        <v>277</v>
      </c>
      <c r="B60" s="3" t="s">
        <v>0</v>
      </c>
      <c r="C60" s="4" t="s">
        <v>201</v>
      </c>
      <c r="D60" s="5" t="s">
        <v>202</v>
      </c>
      <c r="E60" s="5" t="s">
        <v>23</v>
      </c>
      <c r="F60" s="5" t="s">
        <v>310</v>
      </c>
      <c r="G60" s="33" t="s">
        <v>309</v>
      </c>
      <c r="H60" s="77" t="s">
        <v>201</v>
      </c>
      <c r="I60" s="77" t="s">
        <v>201</v>
      </c>
      <c r="J60" s="10" t="s">
        <v>202</v>
      </c>
      <c r="K60" s="77" t="s">
        <v>5</v>
      </c>
      <c r="L60" s="75" t="s">
        <v>918</v>
      </c>
      <c r="M60" s="75" t="s">
        <v>11</v>
      </c>
      <c r="N60" s="75" t="s">
        <v>919</v>
      </c>
      <c r="O60" s="75"/>
      <c r="P60" s="75" t="s">
        <v>921</v>
      </c>
      <c r="Q60" s="78" t="s">
        <v>922</v>
      </c>
      <c r="R60" s="75" t="s">
        <v>923</v>
      </c>
      <c r="S60" s="209"/>
      <c r="T60" s="210" t="s">
        <v>920</v>
      </c>
      <c r="V60" s="1" t="s">
        <v>232</v>
      </c>
    </row>
    <row r="61" spans="1:22" x14ac:dyDescent="0.25">
      <c r="B61" t="s">
        <v>261</v>
      </c>
      <c r="C61" s="8">
        <v>3.07</v>
      </c>
      <c r="D61" s="1">
        <v>3.59</v>
      </c>
      <c r="E61" s="1">
        <v>2.35</v>
      </c>
      <c r="F61" s="1">
        <f>IF(E61=C61,D61,E61)</f>
        <v>2.35</v>
      </c>
      <c r="G61" s="7">
        <f>IF(C61&lt;3.55,C61,D61)</f>
        <v>3.07</v>
      </c>
      <c r="H61" s="219">
        <f t="shared" ref="H61:H70" si="40">SMALL(C61:E61,1)</f>
        <v>2.35</v>
      </c>
      <c r="I61" s="152">
        <f t="shared" ref="I61:I70" si="41">((C61+D61+E61)/3+(C61+D61)/2+E61)/5</f>
        <v>1.7366666666666668</v>
      </c>
      <c r="J61" s="207">
        <f t="shared" ref="J61:J70" si="42">((C61+D61+E61)/3+(D61+E61)/2+C61)/5</f>
        <v>1.8086666666666666</v>
      </c>
      <c r="K61" s="198">
        <f>IF(SMALL(I61:J61,1)&gt;SMALL(C61:E61,1),SMALL(C61:E61,1),SMALL(C61:E61,3))</f>
        <v>3.59</v>
      </c>
      <c r="L61" s="197" t="str">
        <f>IF(K61=C61,C60,IF(K61=D61,D60,E60))</f>
        <v>DD</v>
      </c>
      <c r="M61" s="205">
        <f>IF(SMALL(C61:E61,2)&lt;E61,C61,D61)</f>
        <v>3.59</v>
      </c>
      <c r="N61" s="197" t="str">
        <f>IF(K61=I61,J60,I60)</f>
        <v>HH</v>
      </c>
      <c r="O61" s="205">
        <f>IF(N61=C60,C61,IF(N61=D60,D61,E61))</f>
        <v>3.07</v>
      </c>
      <c r="P61" s="205" t="str">
        <f t="shared" ref="P61:P70" si="43">IF(K61&lt;M61,L61,N61)</f>
        <v>HH</v>
      </c>
      <c r="Q61" s="206">
        <f>IF(P61=C60,C61,IF(P61=D60,D61,E61))</f>
        <v>3.07</v>
      </c>
      <c r="R61" s="205">
        <f>IF(K61=M61,SMALL(C61:E61,1),SMALL(C61:E61,2))</f>
        <v>2.35</v>
      </c>
      <c r="S61" s="7" t="str">
        <f>IF(K61=M61,K60,M60)</f>
        <v>GG</v>
      </c>
      <c r="T61" s="21">
        <f t="shared" ref="T61:T70" si="44">IF(U61=S61,K61,M61)</f>
        <v>3.59</v>
      </c>
      <c r="U61" t="s">
        <v>5</v>
      </c>
      <c r="V61" s="1">
        <v>2.35</v>
      </c>
    </row>
    <row r="62" spans="1:22" x14ac:dyDescent="0.25">
      <c r="B62" t="s">
        <v>262</v>
      </c>
      <c r="C62" s="8">
        <v>4.3600000000000003</v>
      </c>
      <c r="D62" s="1">
        <v>3.83</v>
      </c>
      <c r="E62" s="1">
        <v>1.84</v>
      </c>
      <c r="F62">
        <f>IF(SMALL(C62:E62,1)=C62,D62,E62)</f>
        <v>1.84</v>
      </c>
      <c r="G62" s="7">
        <f>IF(E62&lt;D62,E62,D62)</f>
        <v>1.84</v>
      </c>
      <c r="H62" s="220">
        <f t="shared" si="40"/>
        <v>1.84</v>
      </c>
      <c r="I62" s="155">
        <f t="shared" si="41"/>
        <v>1.8556666666666668</v>
      </c>
      <c r="J62" s="208">
        <f t="shared" si="42"/>
        <v>2.1076666666666668</v>
      </c>
      <c r="K62" s="198">
        <f t="shared" ref="K62:K70" si="45">IF(SMALL(I62:J62,1)&gt;SMALL(C62:E62,1),SMALL(C62:E62,1),SMALL(C62:E62,3))</f>
        <v>1.84</v>
      </c>
      <c r="L62" s="197" t="str">
        <f>IF(K62=C62,C60,IF(K62=D62,D60,E60))</f>
        <v>AA</v>
      </c>
      <c r="M62" s="205">
        <f t="shared" ref="M62:M70" si="46">IF(SMALL(C62:E62,2)&lt;E62,C62,D62)</f>
        <v>3.83</v>
      </c>
      <c r="N62" s="197" t="str">
        <f>IF(K62=I62,J60,I60)</f>
        <v>HH</v>
      </c>
      <c r="O62" s="205">
        <f>IF(N62=C60,C62,IF(N62=D60,D62,E62))</f>
        <v>4.3600000000000003</v>
      </c>
      <c r="P62" s="205" t="str">
        <f t="shared" si="43"/>
        <v>AA</v>
      </c>
      <c r="Q62" s="206">
        <f>IF(P62=C60,C62,IF(P62=D60,D62,E62))</f>
        <v>1.84</v>
      </c>
      <c r="R62" s="205">
        <f t="shared" ref="R62:R70" si="47">IF(K62=M62,SMALL(C62:E62,1),SMALL(C62:E62,2))</f>
        <v>3.83</v>
      </c>
      <c r="S62" s="7" t="str">
        <f>IF(K62=M62,K60,M60)</f>
        <v>NG</v>
      </c>
      <c r="T62" s="21">
        <f t="shared" si="44"/>
        <v>3.83</v>
      </c>
      <c r="U62" t="s">
        <v>5</v>
      </c>
      <c r="V62" s="1">
        <v>1.84</v>
      </c>
    </row>
    <row r="63" spans="1:22" x14ac:dyDescent="0.25">
      <c r="B63" t="s">
        <v>263</v>
      </c>
      <c r="C63" s="8">
        <v>1.0900000000000001</v>
      </c>
      <c r="D63" s="1">
        <v>12.69</v>
      </c>
      <c r="E63" s="1">
        <v>29.6</v>
      </c>
      <c r="F63" s="1">
        <f>IF(E63=C63,D63,E63)</f>
        <v>29.6</v>
      </c>
      <c r="G63" s="7">
        <f>IF(C63&lt;3.55,C63,D63)</f>
        <v>1.0900000000000001</v>
      </c>
      <c r="H63" s="220">
        <f t="shared" si="40"/>
        <v>1.0900000000000001</v>
      </c>
      <c r="I63" s="155">
        <f t="shared" si="41"/>
        <v>10.190000000000001</v>
      </c>
      <c r="J63" s="208">
        <f t="shared" si="42"/>
        <v>7.3390000000000013</v>
      </c>
      <c r="K63" s="198">
        <f t="shared" si="45"/>
        <v>1.0900000000000001</v>
      </c>
      <c r="L63" s="197" t="str">
        <f>IF(K63=C63,C60,IF(K63=D63,D60,E60))</f>
        <v>HH</v>
      </c>
      <c r="M63" s="205">
        <f t="shared" si="46"/>
        <v>1.0900000000000001</v>
      </c>
      <c r="N63" s="197" t="str">
        <f>IF(K63=I63,J60,I60)</f>
        <v>HH</v>
      </c>
      <c r="O63" s="205">
        <f>IF(N63=C60,C63,IF(N63=D60,D63,E63))</f>
        <v>1.0900000000000001</v>
      </c>
      <c r="P63" s="205" t="str">
        <f t="shared" si="43"/>
        <v>HH</v>
      </c>
      <c r="Q63" s="206">
        <f>IF(P63=C60,C63,IF(P63=D60,D63,E63))</f>
        <v>1.0900000000000001</v>
      </c>
      <c r="R63" s="205">
        <f t="shared" si="47"/>
        <v>1.0900000000000001</v>
      </c>
      <c r="S63" s="7" t="str">
        <f>IF(K63=M63,K60,M60)</f>
        <v>GG</v>
      </c>
      <c r="T63" s="21">
        <f t="shared" si="44"/>
        <v>1.0900000000000001</v>
      </c>
      <c r="U63" t="s">
        <v>11</v>
      </c>
      <c r="V63" s="1">
        <v>1.0900000000000001</v>
      </c>
    </row>
    <row r="64" spans="1:22" x14ac:dyDescent="0.25">
      <c r="B64" t="s">
        <v>264</v>
      </c>
      <c r="C64" s="8">
        <v>3.44</v>
      </c>
      <c r="D64" s="1">
        <v>3.14</v>
      </c>
      <c r="E64" s="1">
        <v>2.36</v>
      </c>
      <c r="F64">
        <f>IF(SMALL(C64:E64,1)=C64,D64,E64)</f>
        <v>2.36</v>
      </c>
      <c r="G64" s="7">
        <f>IF(C64&lt;D64,E64,D64)</f>
        <v>3.14</v>
      </c>
      <c r="H64" s="220">
        <f t="shared" si="40"/>
        <v>2.36</v>
      </c>
      <c r="I64" s="155">
        <f t="shared" si="41"/>
        <v>1.7259999999999998</v>
      </c>
      <c r="J64" s="208">
        <f t="shared" si="42"/>
        <v>1.8340000000000001</v>
      </c>
      <c r="K64" s="198">
        <f t="shared" si="45"/>
        <v>3.44</v>
      </c>
      <c r="L64" s="197" t="str">
        <f>IF(K64=C64,C60,IF(K64=D64,D60,E60))</f>
        <v>HH</v>
      </c>
      <c r="M64" s="205">
        <f t="shared" si="46"/>
        <v>3.14</v>
      </c>
      <c r="N64" s="197" t="str">
        <f>IF(K64=I64,J60,I60)</f>
        <v>HH</v>
      </c>
      <c r="O64" s="205">
        <f>IF(N64=C60,C64,IF(N64=D60,D64,E64))</f>
        <v>3.44</v>
      </c>
      <c r="P64" s="205" t="str">
        <f t="shared" si="43"/>
        <v>HH</v>
      </c>
      <c r="Q64" s="206">
        <f>IF(P64=C60,C64,IF(P64=D60,D64,E64))</f>
        <v>3.44</v>
      </c>
      <c r="R64" s="205">
        <f t="shared" si="47"/>
        <v>3.14</v>
      </c>
      <c r="S64" s="7" t="str">
        <f>IF(K64=M64,K60,M60)</f>
        <v>NG</v>
      </c>
      <c r="T64" s="21">
        <f t="shared" si="44"/>
        <v>3.44</v>
      </c>
      <c r="U64" t="s">
        <v>11</v>
      </c>
      <c r="V64" s="1">
        <v>2.36</v>
      </c>
    </row>
    <row r="65" spans="1:22" x14ac:dyDescent="0.25">
      <c r="B65" t="s">
        <v>260</v>
      </c>
      <c r="C65" s="8">
        <v>1.1499999999999999</v>
      </c>
      <c r="D65" s="1">
        <v>8.56</v>
      </c>
      <c r="E65" s="1">
        <v>22.29</v>
      </c>
      <c r="F65" s="1">
        <f>IF(E65=C65,D65,E65)</f>
        <v>22.29</v>
      </c>
      <c r="G65" s="7">
        <f>IF(C65&lt;3.55,C65,D65)</f>
        <v>1.1499999999999999</v>
      </c>
      <c r="H65" s="220">
        <f t="shared" si="40"/>
        <v>1.1499999999999999</v>
      </c>
      <c r="I65" s="155">
        <f t="shared" si="41"/>
        <v>7.5623333333333331</v>
      </c>
      <c r="J65" s="208">
        <f t="shared" si="42"/>
        <v>5.4483333333333333</v>
      </c>
      <c r="K65" s="198">
        <f t="shared" si="45"/>
        <v>1.1499999999999999</v>
      </c>
      <c r="L65" s="197" t="str">
        <f>IF(K65=C65,D60,IF(K65=D65,D60,E60))</f>
        <v>DD</v>
      </c>
      <c r="M65" s="205">
        <f t="shared" si="46"/>
        <v>1.1499999999999999</v>
      </c>
      <c r="N65" s="197" t="str">
        <f>IF(K65=I65,J60,I60)</f>
        <v>HH</v>
      </c>
      <c r="O65" s="205">
        <f>IF(N65=C60,C65,IF(N65=D60,D65,E65))</f>
        <v>1.1499999999999999</v>
      </c>
      <c r="P65" s="205" t="str">
        <f t="shared" si="43"/>
        <v>HH</v>
      </c>
      <c r="Q65" s="206">
        <f>IF(P65=C60,C65,IF(P65=D60,D65,E65))</f>
        <v>1.1499999999999999</v>
      </c>
      <c r="R65" s="205">
        <f t="shared" si="47"/>
        <v>1.1499999999999999</v>
      </c>
      <c r="S65" s="7" t="str">
        <f>IF(K65=M65,K60,M60)</f>
        <v>GG</v>
      </c>
      <c r="T65" s="21">
        <f t="shared" si="44"/>
        <v>1.1499999999999999</v>
      </c>
      <c r="U65" t="s">
        <v>5</v>
      </c>
      <c r="V65" s="1">
        <v>1.1499999999999999</v>
      </c>
    </row>
    <row r="66" spans="1:22" x14ac:dyDescent="0.25">
      <c r="B66" t="s">
        <v>265</v>
      </c>
      <c r="C66" s="8">
        <v>2.39</v>
      </c>
      <c r="D66" s="1">
        <v>3.38</v>
      </c>
      <c r="E66" s="1">
        <v>3.15</v>
      </c>
      <c r="F66">
        <f>IF(SMALL(C66:E66,1)=C66,D66,E66)</f>
        <v>3.38</v>
      </c>
      <c r="G66" s="7">
        <f>IF(E66&lt;D66,E66,D66)</f>
        <v>3.15</v>
      </c>
      <c r="H66" s="220">
        <f t="shared" si="40"/>
        <v>2.39</v>
      </c>
      <c r="I66" s="155">
        <f t="shared" si="41"/>
        <v>1.8016666666666665</v>
      </c>
      <c r="J66" s="208">
        <f t="shared" si="42"/>
        <v>1.7256666666666667</v>
      </c>
      <c r="K66" s="198">
        <f t="shared" si="45"/>
        <v>3.38</v>
      </c>
      <c r="L66" s="197" t="str">
        <f>IF(K66=C66,C60,IF(K66=D66,D60,E60))</f>
        <v>DD</v>
      </c>
      <c r="M66" s="205">
        <f t="shared" si="46"/>
        <v>3.38</v>
      </c>
      <c r="N66" s="197" t="str">
        <f>IF(J66=I66,J60,I60)</f>
        <v>HH</v>
      </c>
      <c r="O66" s="205">
        <f>IF(N66=C60,C66,IF(N66=D60,D66,E66))</f>
        <v>2.39</v>
      </c>
      <c r="P66" s="205" t="str">
        <f t="shared" si="43"/>
        <v>HH</v>
      </c>
      <c r="Q66" s="206">
        <f>IF(P66=C60,C66,IF(P66=D60,D66,E66))</f>
        <v>2.39</v>
      </c>
      <c r="R66" s="205">
        <f t="shared" si="47"/>
        <v>2.39</v>
      </c>
      <c r="S66" s="7" t="str">
        <f>IF(K66=M66,K60,M60)</f>
        <v>GG</v>
      </c>
      <c r="T66" s="21">
        <f t="shared" si="44"/>
        <v>3.38</v>
      </c>
      <c r="U66" t="s">
        <v>5</v>
      </c>
      <c r="V66" s="1">
        <v>2.39</v>
      </c>
    </row>
    <row r="67" spans="1:22" x14ac:dyDescent="0.25">
      <c r="B67" t="s">
        <v>266</v>
      </c>
      <c r="C67" s="8">
        <v>4.82</v>
      </c>
      <c r="D67" s="1">
        <v>3.59</v>
      </c>
      <c r="E67" s="1">
        <v>1.84</v>
      </c>
      <c r="F67" s="1">
        <f>IF(E67=C67,D67,E67)</f>
        <v>1.84</v>
      </c>
      <c r="G67" s="7">
        <f>IF(C67&lt;3.55,C67,D67)</f>
        <v>3.59</v>
      </c>
      <c r="H67" s="220">
        <f t="shared" si="40"/>
        <v>1.84</v>
      </c>
      <c r="I67" s="155">
        <f t="shared" si="41"/>
        <v>1.8923333333333332</v>
      </c>
      <c r="J67" s="208">
        <f t="shared" si="42"/>
        <v>2.1903333333333332</v>
      </c>
      <c r="K67" s="198">
        <f t="shared" si="45"/>
        <v>1.84</v>
      </c>
      <c r="L67" s="197" t="str">
        <f>IF(K67=C67,C60,IF(K67=D67,D60,E60))</f>
        <v>AA</v>
      </c>
      <c r="M67" s="205">
        <f t="shared" si="46"/>
        <v>3.59</v>
      </c>
      <c r="N67" s="197" t="str">
        <f>IF(K67=I67,J60,I60)</f>
        <v>HH</v>
      </c>
      <c r="O67" s="205">
        <f>IF(N67=C60,C67,IF(N67=D60,D67,E67))</f>
        <v>4.82</v>
      </c>
      <c r="P67" s="205" t="str">
        <f t="shared" si="43"/>
        <v>AA</v>
      </c>
      <c r="Q67" s="206">
        <f>IF(P67=C60,C67,IF(P67=D60,D67,E67))</f>
        <v>1.84</v>
      </c>
      <c r="R67" s="205">
        <f t="shared" si="47"/>
        <v>3.59</v>
      </c>
      <c r="S67" s="7" t="str">
        <f>IF(K67=M67,K60,M60)</f>
        <v>NG</v>
      </c>
      <c r="T67" s="21">
        <f t="shared" si="44"/>
        <v>3.59</v>
      </c>
      <c r="U67" t="s">
        <v>5</v>
      </c>
      <c r="V67" s="1">
        <v>1.84</v>
      </c>
    </row>
    <row r="68" spans="1:22" x14ac:dyDescent="0.25">
      <c r="B68" t="s">
        <v>267</v>
      </c>
      <c r="C68" s="8">
        <v>1.74</v>
      </c>
      <c r="D68" s="1">
        <v>3.56</v>
      </c>
      <c r="E68" s="1">
        <v>5.64</v>
      </c>
      <c r="F68">
        <f>IF(SMALL(C68:E68,1)=C68,D68,E68)</f>
        <v>3.56</v>
      </c>
      <c r="G68" s="7">
        <f>IF(E68&lt;D68,E68,D68)</f>
        <v>3.56</v>
      </c>
      <c r="H68" s="220">
        <f t="shared" si="40"/>
        <v>1.74</v>
      </c>
      <c r="I68" s="155">
        <f t="shared" si="41"/>
        <v>2.3873333333333333</v>
      </c>
      <c r="J68" s="208">
        <f t="shared" si="42"/>
        <v>1.9973333333333332</v>
      </c>
      <c r="K68" s="198">
        <f t="shared" si="45"/>
        <v>1.74</v>
      </c>
      <c r="L68" s="197" t="str">
        <f>IF(K68=C68,C60,IF(K68=D68,D60,E60))</f>
        <v>HH</v>
      </c>
      <c r="M68" s="205">
        <f t="shared" si="46"/>
        <v>1.74</v>
      </c>
      <c r="N68" s="197" t="str">
        <f>IF(K68=I68,J60,I60)</f>
        <v>HH</v>
      </c>
      <c r="O68" s="205">
        <f>IF(N68=C60,C68,IF(N68=D60,D68,E68))</f>
        <v>1.74</v>
      </c>
      <c r="P68" s="205" t="str">
        <f t="shared" si="43"/>
        <v>HH</v>
      </c>
      <c r="Q68" s="206">
        <f>IF(P68=C60,C68,IF(P68=D60,D68,E68))</f>
        <v>1.74</v>
      </c>
      <c r="R68" s="205">
        <f t="shared" si="47"/>
        <v>1.74</v>
      </c>
      <c r="S68" s="7" t="str">
        <f>IF(K68=M68,K60,M60)</f>
        <v>GG</v>
      </c>
      <c r="T68" s="21">
        <f t="shared" si="44"/>
        <v>1.74</v>
      </c>
      <c r="U68" t="s">
        <v>11</v>
      </c>
      <c r="V68" s="1">
        <v>1.74</v>
      </c>
    </row>
    <row r="69" spans="1:22" x14ac:dyDescent="0.25">
      <c r="B69" t="s">
        <v>268</v>
      </c>
      <c r="C69" s="8">
        <v>2.11</v>
      </c>
      <c r="D69" s="1">
        <v>3.45</v>
      </c>
      <c r="E69" s="1">
        <v>3.73</v>
      </c>
      <c r="F69" s="1">
        <f>IF(E69=C69,D69,E69)</f>
        <v>3.73</v>
      </c>
      <c r="G69" s="7">
        <f>IF(C69&lt;3.55,C69,D69)</f>
        <v>2.11</v>
      </c>
      <c r="H69" s="220">
        <f t="shared" si="40"/>
        <v>2.11</v>
      </c>
      <c r="I69" s="155">
        <f t="shared" si="41"/>
        <v>1.9213333333333336</v>
      </c>
      <c r="J69" s="208">
        <f t="shared" si="42"/>
        <v>1.7593333333333334</v>
      </c>
      <c r="K69" s="198">
        <f t="shared" si="45"/>
        <v>3.73</v>
      </c>
      <c r="L69" s="197" t="str">
        <f>IF(K69=C69,C60,IF(K69=D69,D60,E60))</f>
        <v>AA</v>
      </c>
      <c r="M69" s="205">
        <f t="shared" si="46"/>
        <v>2.11</v>
      </c>
      <c r="N69" s="197" t="str">
        <f>IF(K69=I69,J60,I60)</f>
        <v>HH</v>
      </c>
      <c r="O69" s="205">
        <f>IF(N69=C60,C69,IF(N69=D60,D69,E69))</f>
        <v>2.11</v>
      </c>
      <c r="P69" s="205" t="str">
        <f t="shared" si="43"/>
        <v>HH</v>
      </c>
      <c r="Q69" s="206">
        <f>IF(P69=C60,C69,IF(P69=D60,D69,E69))</f>
        <v>2.11</v>
      </c>
      <c r="R69" s="205">
        <f t="shared" si="47"/>
        <v>3.45</v>
      </c>
      <c r="S69" s="7" t="str">
        <f>IF(K69=M69,K60,M60)</f>
        <v>NG</v>
      </c>
      <c r="T69" s="21">
        <f t="shared" si="44"/>
        <v>2.11</v>
      </c>
      <c r="U69" t="s">
        <v>5</v>
      </c>
      <c r="V69" s="1">
        <v>3.73</v>
      </c>
    </row>
    <row r="70" spans="1:22" ht="15.75" thickBot="1" x14ac:dyDescent="0.3">
      <c r="B70" t="s">
        <v>269</v>
      </c>
      <c r="C70" s="8">
        <v>2.02</v>
      </c>
      <c r="D70" s="1">
        <v>3.29</v>
      </c>
      <c r="E70" s="1">
        <v>4.26</v>
      </c>
      <c r="F70">
        <f>IF(SMALL(C70:E70,1)=C70,D70,E70)</f>
        <v>3.29</v>
      </c>
      <c r="G70" s="7">
        <f>IF(E70&lt;D70,E70,D70)</f>
        <v>3.29</v>
      </c>
      <c r="H70" s="221">
        <f t="shared" si="40"/>
        <v>2.02</v>
      </c>
      <c r="I70" s="156">
        <f t="shared" si="41"/>
        <v>2.0209999999999999</v>
      </c>
      <c r="J70" s="211">
        <f t="shared" si="42"/>
        <v>1.7969999999999999</v>
      </c>
      <c r="K70" s="198">
        <f t="shared" si="45"/>
        <v>4.26</v>
      </c>
      <c r="L70" s="197" t="str">
        <f>IF(K70=C70,C60,IF(K70=D70,D60,E60))</f>
        <v>AA</v>
      </c>
      <c r="M70" s="205">
        <f t="shared" si="46"/>
        <v>2.02</v>
      </c>
      <c r="N70" s="197" t="str">
        <f>IF(K70=I70,J60,I60)</f>
        <v>HH</v>
      </c>
      <c r="O70" s="205">
        <f>IF(N70=C60,C70,IF(N70=D60,D70,E70))</f>
        <v>2.02</v>
      </c>
      <c r="P70" s="205" t="str">
        <f t="shared" si="43"/>
        <v>HH</v>
      </c>
      <c r="Q70" s="206">
        <f>IF(P70=C60,C70,IF(P70=D60,D70,E70))</f>
        <v>2.02</v>
      </c>
      <c r="R70" s="205">
        <f t="shared" si="47"/>
        <v>3.29</v>
      </c>
      <c r="S70" s="7" t="str">
        <f>IF(K70=M70,K60,M60)</f>
        <v>NG</v>
      </c>
      <c r="T70" s="21">
        <f t="shared" si="44"/>
        <v>2.02</v>
      </c>
      <c r="U70" t="s">
        <v>5</v>
      </c>
      <c r="V70" s="1">
        <v>3.29</v>
      </c>
    </row>
    <row r="71" spans="1:22" ht="15.75" thickBot="1" x14ac:dyDescent="0.3">
      <c r="C71" s="80">
        <f>SUM(C61:E70)/30</f>
        <v>5.0776666666666674</v>
      </c>
      <c r="F71" s="5">
        <f t="shared" ref="F71:K71" si="48">PRODUCT(F61:F70)</f>
        <v>1829315.9405451068</v>
      </c>
      <c r="G71" s="5">
        <f t="shared" si="48"/>
        <v>6213.6035238445293</v>
      </c>
      <c r="H71" s="49">
        <f t="shared" si="48"/>
        <v>417.17744844462436</v>
      </c>
      <c r="I71" s="18">
        <f t="shared" si="48"/>
        <v>13546.946099770954</v>
      </c>
      <c r="J71" s="18">
        <f t="shared" si="48"/>
        <v>6672.2795233184133</v>
      </c>
      <c r="K71" s="18">
        <f t="shared" si="48"/>
        <v>4897.7572361063512</v>
      </c>
      <c r="L71" s="35"/>
      <c r="M71" s="18">
        <f>PRODUCT(M61:M70)</f>
        <v>4870.1398307872587</v>
      </c>
      <c r="N71" s="35"/>
      <c r="O71" s="18">
        <f>PRODUCT(O61:O70)</f>
        <v>4931.0074402479968</v>
      </c>
      <c r="P71" s="35"/>
      <c r="Q71" s="18">
        <f>PRODUCT(Q61:Q70)</f>
        <v>794.39733096537827</v>
      </c>
      <c r="R71" s="18">
        <f>PRODUCT(R61:R70)</f>
        <v>6003.1226072669133</v>
      </c>
      <c r="S71" s="34"/>
      <c r="T71" s="79">
        <f>PRODUCT(T61:T70)</f>
        <v>5335.4398146204348</v>
      </c>
      <c r="V71" s="33">
        <f>PRODUCT(V61:V70)</f>
        <v>1201.1347412317341</v>
      </c>
    </row>
    <row r="72" spans="1:22" ht="15.75" thickBot="1" x14ac:dyDescent="0.3">
      <c r="F72" s="18">
        <f t="shared" ref="F72:K73" si="49">F61*F63*F65*F67*F69</f>
        <v>10641.339439680001</v>
      </c>
      <c r="G72" s="18">
        <f t="shared" si="49"/>
        <v>29.150071050499996</v>
      </c>
      <c r="H72" s="18">
        <f t="shared" si="49"/>
        <v>11.436482739999999</v>
      </c>
      <c r="I72" s="18">
        <f t="shared" si="49"/>
        <v>486.57167755045168</v>
      </c>
      <c r="J72" s="18">
        <f t="shared" si="49"/>
        <v>278.68746569707361</v>
      </c>
      <c r="K72" s="18">
        <f t="shared" si="49"/>
        <v>30.884846107999998</v>
      </c>
      <c r="L72" s="35"/>
      <c r="M72" s="30">
        <f>M61*M63*M65*M67*M69</f>
        <v>34.087542368499989</v>
      </c>
      <c r="N72" s="35"/>
      <c r="O72" s="18">
        <f>O61*O63*O65*O67*O69</f>
        <v>39.137421298999996</v>
      </c>
      <c r="P72" s="35"/>
      <c r="Q72" s="18">
        <f>Q61*Q63*Q65*Q67*Q69</f>
        <v>14.940426387999999</v>
      </c>
      <c r="R72" s="18">
        <f>R61*R63*R65*R67*R69</f>
        <v>36.484276987499996</v>
      </c>
      <c r="S72" s="34"/>
      <c r="T72" s="213">
        <f>T61*T63*T65*T67*T69</f>
        <v>34.087542368499989</v>
      </c>
      <c r="V72" s="18">
        <f>V61*V63*V65*V67*V69</f>
        <v>20.217099820000001</v>
      </c>
    </row>
    <row r="73" spans="1:22" ht="15.75" thickBot="1" x14ac:dyDescent="0.3">
      <c r="F73" s="49">
        <f t="shared" si="49"/>
        <v>171.90654906879999</v>
      </c>
      <c r="G73" s="49">
        <f t="shared" si="49"/>
        <v>213.15912105600003</v>
      </c>
      <c r="H73" s="49">
        <f t="shared" si="49"/>
        <v>36.477775372799996</v>
      </c>
      <c r="I73" s="49">
        <f t="shared" si="49"/>
        <v>27.841624831043106</v>
      </c>
      <c r="J73" s="49">
        <f t="shared" si="49"/>
        <v>23.94179984603619</v>
      </c>
      <c r="K73" s="49">
        <f t="shared" si="49"/>
        <v>158.58124139519998</v>
      </c>
      <c r="L73" s="202"/>
      <c r="M73" s="49">
        <f>M62*M64*M66*M68*M70</f>
        <v>142.8715446288</v>
      </c>
      <c r="N73" s="202"/>
      <c r="O73" s="49">
        <f>O62*O64*O66*O68*O70</f>
        <v>125.9921394048</v>
      </c>
      <c r="P73" s="202"/>
      <c r="Q73" s="49">
        <f>Q62*Q64*Q66*Q68*Q70</f>
        <v>53.170994611200008</v>
      </c>
      <c r="R73" s="49">
        <f>R62*R64*R66*R68*R70</f>
        <v>164.53999100280001</v>
      </c>
      <c r="S73" s="201"/>
      <c r="T73" s="203">
        <f>T62*T64*T66*T68*T70</f>
        <v>156.52169220480002</v>
      </c>
      <c r="V73" s="18">
        <f>V62*V64*V66*V68*V70</f>
        <v>59.411822265600001</v>
      </c>
    </row>
    <row r="74" spans="1:22" ht="15.75" thickBot="1" x14ac:dyDescent="0.3">
      <c r="A74" t="s">
        <v>235</v>
      </c>
      <c r="B74" s="3" t="s">
        <v>0</v>
      </c>
      <c r="C74" s="4" t="s">
        <v>201</v>
      </c>
      <c r="D74" s="5" t="s">
        <v>202</v>
      </c>
      <c r="E74" s="5" t="s">
        <v>23</v>
      </c>
      <c r="F74" s="5" t="s">
        <v>310</v>
      </c>
      <c r="G74" s="33" t="s">
        <v>309</v>
      </c>
      <c r="H74" s="77" t="s">
        <v>201</v>
      </c>
      <c r="I74" s="77" t="s">
        <v>201</v>
      </c>
      <c r="J74" s="10" t="s">
        <v>202</v>
      </c>
      <c r="K74" s="77" t="s">
        <v>5</v>
      </c>
      <c r="L74" s="75" t="s">
        <v>918</v>
      </c>
      <c r="M74" s="75" t="s">
        <v>11</v>
      </c>
      <c r="N74" s="75" t="s">
        <v>919</v>
      </c>
      <c r="O74" s="75"/>
      <c r="P74" s="75" t="s">
        <v>921</v>
      </c>
      <c r="Q74" s="78" t="s">
        <v>922</v>
      </c>
      <c r="R74" s="75" t="s">
        <v>923</v>
      </c>
      <c r="S74" s="209"/>
      <c r="T74" s="210" t="s">
        <v>920</v>
      </c>
      <c r="V74" s="1" t="s">
        <v>232</v>
      </c>
    </row>
    <row r="75" spans="1:22" x14ac:dyDescent="0.25">
      <c r="B75" t="s">
        <v>261</v>
      </c>
      <c r="C75" s="8">
        <v>2.85</v>
      </c>
      <c r="D75" s="1">
        <v>3.42</v>
      </c>
      <c r="E75" s="1">
        <v>2.57</v>
      </c>
      <c r="F75" s="1">
        <f>IF(E75=C75,D75,E75)</f>
        <v>2.57</v>
      </c>
      <c r="G75" s="7">
        <f>IF(C75&lt;3.55,C75,D75)</f>
        <v>2.85</v>
      </c>
      <c r="H75" s="219">
        <f t="shared" ref="H75:H84" si="50">SMALL(C75:E75,1)</f>
        <v>2.57</v>
      </c>
      <c r="I75" s="152">
        <f t="shared" ref="I75:I84" si="51">((C75+D75+E75)/3+(C75+D75)/2+E75)/5</f>
        <v>1.7303333333333335</v>
      </c>
      <c r="J75" s="207">
        <f t="shared" ref="J75:J84" si="52">((C75+D75+E75)/3+(D75+E75)/2+C75)/5</f>
        <v>1.7583333333333333</v>
      </c>
      <c r="K75" s="198">
        <f>IF(SMALL(I75:J75,1)&gt;SMALL(C75:E75,1),SMALL(C75:E75,1),SMALL(C75:E75,3))</f>
        <v>3.42</v>
      </c>
      <c r="L75" s="197" t="str">
        <f>IF(K75=C75,C74,IF(K75=D75,D74,E74))</f>
        <v>DD</v>
      </c>
      <c r="M75" s="205">
        <f>IF(SMALL(C75:E75,2)&lt;E75,C75,D75)</f>
        <v>3.42</v>
      </c>
      <c r="N75" s="197" t="str">
        <f>IF(K75=I75,J74,I74)</f>
        <v>HH</v>
      </c>
      <c r="O75" s="205">
        <f>IF(N75=C74,C75,IF(N75=D74,D75,E75))</f>
        <v>2.85</v>
      </c>
      <c r="P75" s="205" t="str">
        <f t="shared" ref="P75:P84" si="53">IF(K75&lt;M75,L75,N75)</f>
        <v>HH</v>
      </c>
      <c r="Q75" s="206">
        <f>IF(P75=C74,C75,IF(P75=D74,D75,E75))</f>
        <v>2.85</v>
      </c>
      <c r="R75" s="205">
        <f>IF(K75=M75,SMALL(C75:E75,1),SMALL(C75:E75,2))</f>
        <v>2.57</v>
      </c>
      <c r="S75" s="7" t="str">
        <f>IF(K75=M75,K74,M74)</f>
        <v>GG</v>
      </c>
      <c r="T75" s="21">
        <f t="shared" ref="T75:T84" si="54">IF(U75=S75,K75,M75)</f>
        <v>3.42</v>
      </c>
      <c r="U75" t="s">
        <v>5</v>
      </c>
      <c r="V75" s="1">
        <v>3.42</v>
      </c>
    </row>
    <row r="76" spans="1:22" x14ac:dyDescent="0.25">
      <c r="B76" t="s">
        <v>262</v>
      </c>
      <c r="C76" s="8">
        <v>1.59</v>
      </c>
      <c r="D76" s="1">
        <v>3.94</v>
      </c>
      <c r="E76" s="1">
        <v>6.58</v>
      </c>
      <c r="F76">
        <f>IF(SMALL(C76:E76,1)=C76,D76,E76)</f>
        <v>3.94</v>
      </c>
      <c r="G76" s="7">
        <f>IF(E76&lt;D76,E76,D76)</f>
        <v>3.94</v>
      </c>
      <c r="H76" s="220">
        <f t="shared" si="50"/>
        <v>1.59</v>
      </c>
      <c r="I76" s="155">
        <f t="shared" si="51"/>
        <v>2.676333333333333</v>
      </c>
      <c r="J76" s="208">
        <f t="shared" si="52"/>
        <v>2.1773333333333333</v>
      </c>
      <c r="K76" s="198">
        <f t="shared" ref="K76:K84" si="55">IF(SMALL(I76:J76,1)&gt;SMALL(C76:E76,1),SMALL(C76:E76,1),SMALL(C76:E76,3))</f>
        <v>1.59</v>
      </c>
      <c r="L76" s="197" t="str">
        <f>IF(K76=C76,C74,IF(K76=D76,D74,E74))</f>
        <v>HH</v>
      </c>
      <c r="M76" s="205">
        <f t="shared" ref="M76:M84" si="56">IF(SMALL(C76:E76,2)&lt;E76,C76,D76)</f>
        <v>1.59</v>
      </c>
      <c r="N76" s="197" t="str">
        <f>IF(K76=I76,J74,I74)</f>
        <v>HH</v>
      </c>
      <c r="O76" s="205">
        <f>IF(N76=C74,C76,IF(N76=D74,D76,E76))</f>
        <v>1.59</v>
      </c>
      <c r="P76" s="205" t="str">
        <f t="shared" si="53"/>
        <v>HH</v>
      </c>
      <c r="Q76" s="206">
        <f>IF(P76=C74,C76,IF(P76=D74,D76,E76))</f>
        <v>1.59</v>
      </c>
      <c r="R76" s="205">
        <f t="shared" ref="R76:R84" si="57">IF(K76=M76,SMALL(C76:E76,1),SMALL(C76:E76,2))</f>
        <v>1.59</v>
      </c>
      <c r="S76" s="7" t="str">
        <f>IF(K76=M76,K74,M74)</f>
        <v>GG</v>
      </c>
      <c r="T76" s="21">
        <f t="shared" si="54"/>
        <v>1.59</v>
      </c>
      <c r="U76" t="s">
        <v>5</v>
      </c>
      <c r="V76" s="1">
        <v>3.94</v>
      </c>
    </row>
    <row r="77" spans="1:22" x14ac:dyDescent="0.25">
      <c r="B77" t="s">
        <v>263</v>
      </c>
      <c r="C77" s="8">
        <v>1.18</v>
      </c>
      <c r="D77" s="1">
        <v>7.59</v>
      </c>
      <c r="E77" s="1">
        <v>17.12</v>
      </c>
      <c r="F77" s="1">
        <f>IF(E77=C77,D77,E77)</f>
        <v>17.12</v>
      </c>
      <c r="G77" s="7">
        <f>IF(C77&lt;3.55,C77,D77)</f>
        <v>1.18</v>
      </c>
      <c r="H77" s="220">
        <f t="shared" si="50"/>
        <v>1.18</v>
      </c>
      <c r="I77" s="155">
        <f t="shared" si="51"/>
        <v>6.0270000000000001</v>
      </c>
      <c r="J77" s="208">
        <f t="shared" si="52"/>
        <v>4.4329999999999998</v>
      </c>
      <c r="K77" s="198">
        <f t="shared" si="55"/>
        <v>1.18</v>
      </c>
      <c r="L77" s="197" t="str">
        <f>IF(K77=C77,C74,IF(K77=D77,D74,E74))</f>
        <v>HH</v>
      </c>
      <c r="M77" s="205">
        <f t="shared" si="56"/>
        <v>1.18</v>
      </c>
      <c r="N77" s="197" t="str">
        <f>IF(K77=I77,J74,I74)</f>
        <v>HH</v>
      </c>
      <c r="O77" s="205">
        <f>IF(N77=C74,C77,IF(N77=D74,D77,E77))</f>
        <v>1.18</v>
      </c>
      <c r="P77" s="205" t="str">
        <f t="shared" si="53"/>
        <v>HH</v>
      </c>
      <c r="Q77" s="206">
        <f>IF(P77=C74,C77,IF(P77=D74,D77,E77))</f>
        <v>1.18</v>
      </c>
      <c r="R77" s="205">
        <f t="shared" si="57"/>
        <v>1.18</v>
      </c>
      <c r="S77" s="7" t="str">
        <f>IF(K77=M77,K74,M74)</f>
        <v>GG</v>
      </c>
      <c r="T77" s="21">
        <f t="shared" si="54"/>
        <v>1.18</v>
      </c>
      <c r="U77" t="s">
        <v>11</v>
      </c>
      <c r="V77" s="1">
        <v>1.18</v>
      </c>
    </row>
    <row r="78" spans="1:22" x14ac:dyDescent="0.25">
      <c r="B78" t="s">
        <v>264</v>
      </c>
      <c r="C78" s="8">
        <v>1.71</v>
      </c>
      <c r="D78" s="1">
        <v>3.63</v>
      </c>
      <c r="E78" s="1">
        <v>5.89</v>
      </c>
      <c r="F78">
        <f>IF(SMALL(C78:E78,1)=C78,D78,E78)</f>
        <v>3.63</v>
      </c>
      <c r="G78" s="7">
        <f>IF(C78&lt;D78,E78,D78)</f>
        <v>5.89</v>
      </c>
      <c r="H78" s="220">
        <f t="shared" si="50"/>
        <v>1.71</v>
      </c>
      <c r="I78" s="155">
        <f t="shared" si="51"/>
        <v>2.460666666666667</v>
      </c>
      <c r="J78" s="208">
        <f t="shared" si="52"/>
        <v>2.0426666666666669</v>
      </c>
      <c r="K78" s="198">
        <f t="shared" si="55"/>
        <v>1.71</v>
      </c>
      <c r="L78" s="197" t="str">
        <f>IF(K78=C78,C74,IF(K78=D78,D74,E74))</f>
        <v>HH</v>
      </c>
      <c r="M78" s="205">
        <f t="shared" si="56"/>
        <v>1.71</v>
      </c>
      <c r="N78" s="197" t="str">
        <f>IF(K78=I78,J74,I74)</f>
        <v>HH</v>
      </c>
      <c r="O78" s="205">
        <f>IF(N78=C74,C78,IF(N78=D74,D78,E78))</f>
        <v>1.71</v>
      </c>
      <c r="P78" s="205" t="str">
        <f t="shared" si="53"/>
        <v>HH</v>
      </c>
      <c r="Q78" s="206">
        <f>IF(P78=C74,C78,IF(P78=D74,D78,E78))</f>
        <v>1.71</v>
      </c>
      <c r="R78" s="205">
        <f t="shared" si="57"/>
        <v>1.71</v>
      </c>
      <c r="S78" s="7" t="str">
        <f>IF(K78=M78,K74,M74)</f>
        <v>GG</v>
      </c>
      <c r="T78" s="21">
        <f t="shared" si="54"/>
        <v>1.71</v>
      </c>
      <c r="U78" t="s">
        <v>5</v>
      </c>
      <c r="V78" s="1">
        <v>1.71</v>
      </c>
    </row>
    <row r="79" spans="1:22" x14ac:dyDescent="0.25">
      <c r="B79" t="s">
        <v>260</v>
      </c>
      <c r="C79" s="8">
        <v>2.11</v>
      </c>
      <c r="D79" s="1">
        <v>3.29</v>
      </c>
      <c r="E79" s="1">
        <v>3.91</v>
      </c>
      <c r="F79" s="1">
        <f>IF(E79=C79,D79,E79)</f>
        <v>3.91</v>
      </c>
      <c r="G79" s="7">
        <f>IF(C79&lt;3.55,C79,D79)</f>
        <v>2.11</v>
      </c>
      <c r="H79" s="220">
        <f t="shared" si="50"/>
        <v>2.11</v>
      </c>
      <c r="I79" s="155">
        <f t="shared" si="51"/>
        <v>1.942666666666667</v>
      </c>
      <c r="J79" s="208">
        <f t="shared" si="52"/>
        <v>1.7626666666666666</v>
      </c>
      <c r="K79" s="198">
        <f t="shared" si="55"/>
        <v>3.91</v>
      </c>
      <c r="L79" s="197" t="str">
        <f>IF(K79=C79,D74,IF(K79=D79,D74,E74))</f>
        <v>AA</v>
      </c>
      <c r="M79" s="205">
        <f t="shared" si="56"/>
        <v>2.11</v>
      </c>
      <c r="N79" s="197" t="str">
        <f>IF(K79=I79,J74,I74)</f>
        <v>HH</v>
      </c>
      <c r="O79" s="205">
        <f>IF(N79=C74,C79,IF(N79=D74,D79,E79))</f>
        <v>2.11</v>
      </c>
      <c r="P79" s="205" t="str">
        <f t="shared" si="53"/>
        <v>HH</v>
      </c>
      <c r="Q79" s="206">
        <f>IF(P79=C74,C79,IF(P79=D74,D79,E79))</f>
        <v>2.11</v>
      </c>
      <c r="R79" s="205">
        <f t="shared" si="57"/>
        <v>3.29</v>
      </c>
      <c r="S79" s="7" t="str">
        <f>IF(K79=M79,K74,M74)</f>
        <v>NG</v>
      </c>
      <c r="T79" s="21">
        <f t="shared" si="54"/>
        <v>3.91</v>
      </c>
      <c r="U79" t="s">
        <v>11</v>
      </c>
      <c r="V79" s="1">
        <v>3.29</v>
      </c>
    </row>
    <row r="80" spans="1:22" x14ac:dyDescent="0.25">
      <c r="B80" t="s">
        <v>265</v>
      </c>
      <c r="C80" s="8">
        <v>21.18</v>
      </c>
      <c r="D80" s="1">
        <v>8.57</v>
      </c>
      <c r="E80" s="1">
        <v>1.1499999999999999</v>
      </c>
      <c r="F80">
        <f>IF(SMALL(C80:E80,1)=C80,D80,E80)</f>
        <v>1.1499999999999999</v>
      </c>
      <c r="G80" s="7">
        <f>IF(E80&lt;D80,E80,D80)</f>
        <v>1.1499999999999999</v>
      </c>
      <c r="H80" s="220">
        <f t="shared" si="50"/>
        <v>1.1499999999999999</v>
      </c>
      <c r="I80" s="155">
        <f t="shared" si="51"/>
        <v>5.2649999999999988</v>
      </c>
      <c r="J80" s="208">
        <f t="shared" si="52"/>
        <v>7.2680000000000007</v>
      </c>
      <c r="K80" s="198">
        <f t="shared" si="55"/>
        <v>1.1499999999999999</v>
      </c>
      <c r="L80" s="197" t="str">
        <f>IF(K80=C80,C74,IF(K80=D80,D74,E74))</f>
        <v>AA</v>
      </c>
      <c r="M80" s="205">
        <f t="shared" si="56"/>
        <v>8.57</v>
      </c>
      <c r="N80" s="197" t="str">
        <f>IF(J80=I80,J74,I74)</f>
        <v>HH</v>
      </c>
      <c r="O80" s="205">
        <f>IF(N80=C74,C80,IF(N80=D74,D80,E80))</f>
        <v>21.18</v>
      </c>
      <c r="P80" s="205" t="str">
        <f t="shared" si="53"/>
        <v>AA</v>
      </c>
      <c r="Q80" s="206">
        <f>IF(P80=C74,C80,IF(P80=D74,D80,E80))</f>
        <v>1.1499999999999999</v>
      </c>
      <c r="R80" s="205">
        <f t="shared" si="57"/>
        <v>8.57</v>
      </c>
      <c r="S80" s="7" t="str">
        <f>IF(K80=M80,K74,M74)</f>
        <v>NG</v>
      </c>
      <c r="T80" s="21">
        <f t="shared" si="54"/>
        <v>1.1499999999999999</v>
      </c>
      <c r="U80" t="s">
        <v>11</v>
      </c>
      <c r="V80" s="1">
        <v>1.1499999999999999</v>
      </c>
    </row>
    <row r="81" spans="1:22" x14ac:dyDescent="0.25">
      <c r="B81" t="s">
        <v>266</v>
      </c>
      <c r="C81" s="8">
        <v>3.28</v>
      </c>
      <c r="D81" s="1">
        <v>3.39</v>
      </c>
      <c r="E81" s="1">
        <v>2.33</v>
      </c>
      <c r="F81" s="1">
        <f>IF(E81=C81,D81,E81)</f>
        <v>2.33</v>
      </c>
      <c r="G81" s="7">
        <f>IF(C81&lt;3.55,C81,D81)</f>
        <v>3.28</v>
      </c>
      <c r="H81" s="220">
        <f t="shared" si="50"/>
        <v>2.33</v>
      </c>
      <c r="I81" s="155">
        <f t="shared" si="51"/>
        <v>1.7329999999999999</v>
      </c>
      <c r="J81" s="208">
        <f t="shared" si="52"/>
        <v>1.8280000000000001</v>
      </c>
      <c r="K81" s="198">
        <f t="shared" si="55"/>
        <v>3.39</v>
      </c>
      <c r="L81" s="197" t="str">
        <f>IF(K81=C81,C74,IF(K81=D81,D74,E74))</f>
        <v>DD</v>
      </c>
      <c r="M81" s="205">
        <f t="shared" si="56"/>
        <v>3.39</v>
      </c>
      <c r="N81" s="197" t="str">
        <f>IF(K81=I81,J74,I74)</f>
        <v>HH</v>
      </c>
      <c r="O81" s="205">
        <f>IF(N81=C74,C81,IF(N81=D74,D81,E81))</f>
        <v>3.28</v>
      </c>
      <c r="P81" s="205" t="str">
        <f t="shared" si="53"/>
        <v>HH</v>
      </c>
      <c r="Q81" s="206">
        <f>IF(P81=C74,C81,IF(P81=D74,D81,E81))</f>
        <v>3.28</v>
      </c>
      <c r="R81" s="205">
        <f t="shared" si="57"/>
        <v>2.33</v>
      </c>
      <c r="S81" s="7" t="str">
        <f>IF(K81=M81,K74,M74)</f>
        <v>GG</v>
      </c>
      <c r="T81" s="21">
        <f t="shared" si="54"/>
        <v>3.39</v>
      </c>
      <c r="U81" t="s">
        <v>11</v>
      </c>
      <c r="V81" s="1">
        <v>3.28</v>
      </c>
    </row>
    <row r="82" spans="1:22" x14ac:dyDescent="0.25">
      <c r="B82" t="s">
        <v>267</v>
      </c>
      <c r="C82" s="8">
        <v>5.31</v>
      </c>
      <c r="D82" s="1">
        <v>3.95</v>
      </c>
      <c r="E82" s="1">
        <v>1.69</v>
      </c>
      <c r="F82">
        <f>IF(SMALL(C82:E82,1)=C82,D82,E82)</f>
        <v>1.69</v>
      </c>
      <c r="G82" s="7">
        <f>IF(E82&lt;D82,E82,D82)</f>
        <v>1.69</v>
      </c>
      <c r="H82" s="220">
        <f t="shared" si="50"/>
        <v>1.69</v>
      </c>
      <c r="I82" s="155">
        <f t="shared" si="51"/>
        <v>1.9939999999999998</v>
      </c>
      <c r="J82" s="208">
        <f t="shared" si="52"/>
        <v>2.3560000000000003</v>
      </c>
      <c r="K82" s="198">
        <f t="shared" si="55"/>
        <v>1.69</v>
      </c>
      <c r="L82" s="197" t="str">
        <f>IF(K82=C82,C74,IF(K82=D82,D74,E74))</f>
        <v>AA</v>
      </c>
      <c r="M82" s="205">
        <f t="shared" si="56"/>
        <v>3.95</v>
      </c>
      <c r="N82" s="197" t="str">
        <f>IF(K82=I82,J74,I74)</f>
        <v>HH</v>
      </c>
      <c r="O82" s="205">
        <f>IF(N82=C74,C82,IF(N82=D74,D82,E82))</f>
        <v>5.31</v>
      </c>
      <c r="P82" s="205" t="str">
        <f t="shared" si="53"/>
        <v>AA</v>
      </c>
      <c r="Q82" s="206">
        <f>IF(P82=C74,C82,IF(P82=D74,D82,E82))</f>
        <v>1.69</v>
      </c>
      <c r="R82" s="205">
        <f t="shared" si="57"/>
        <v>3.95</v>
      </c>
      <c r="S82" s="7" t="str">
        <f>IF(K82=M82,K74,M74)</f>
        <v>NG</v>
      </c>
      <c r="T82" s="21">
        <f t="shared" si="54"/>
        <v>3.95</v>
      </c>
      <c r="U82" t="s">
        <v>5</v>
      </c>
      <c r="V82" s="1">
        <v>1.69</v>
      </c>
    </row>
    <row r="83" spans="1:22" x14ac:dyDescent="0.25">
      <c r="B83" t="s">
        <v>268</v>
      </c>
      <c r="C83" s="8">
        <v>6.66</v>
      </c>
      <c r="D83" s="1">
        <v>4.5599999999999996</v>
      </c>
      <c r="E83" s="1">
        <v>1.51</v>
      </c>
      <c r="F83" s="1">
        <f>IF(E83=C83,D83,E83)</f>
        <v>1.51</v>
      </c>
      <c r="G83" s="7">
        <f>IF(C83&lt;3.55,C83,D83)</f>
        <v>4.5599999999999996</v>
      </c>
      <c r="H83" s="220">
        <f t="shared" si="50"/>
        <v>1.51</v>
      </c>
      <c r="I83" s="155">
        <f t="shared" si="51"/>
        <v>2.2726666666666664</v>
      </c>
      <c r="J83" s="208">
        <f t="shared" si="52"/>
        <v>2.7876666666666665</v>
      </c>
      <c r="K83" s="198">
        <f t="shared" si="55"/>
        <v>1.51</v>
      </c>
      <c r="L83" s="197" t="str">
        <f>IF(K83=C83,C74,IF(K83=D83,D74,E74))</f>
        <v>AA</v>
      </c>
      <c r="M83" s="205">
        <f t="shared" si="56"/>
        <v>4.5599999999999996</v>
      </c>
      <c r="N83" s="197" t="str">
        <f>IF(K83=I83,J74,I74)</f>
        <v>HH</v>
      </c>
      <c r="O83" s="205">
        <f>IF(N83=C74,C83,IF(N83=D74,D83,E83))</f>
        <v>6.66</v>
      </c>
      <c r="P83" s="205" t="str">
        <f t="shared" si="53"/>
        <v>AA</v>
      </c>
      <c r="Q83" s="206">
        <f>IF(P83=C74,C83,IF(P83=D74,D83,E83))</f>
        <v>1.51</v>
      </c>
      <c r="R83" s="205">
        <f t="shared" si="57"/>
        <v>4.5599999999999996</v>
      </c>
      <c r="S83" s="7" t="str">
        <f>IF(K83=M83,K74,M74)</f>
        <v>NG</v>
      </c>
      <c r="T83" s="21">
        <f t="shared" si="54"/>
        <v>1.51</v>
      </c>
      <c r="U83" t="s">
        <v>11</v>
      </c>
      <c r="V83" s="1">
        <v>4.5599999999999996</v>
      </c>
    </row>
    <row r="84" spans="1:22" ht="15.75" thickBot="1" x14ac:dyDescent="0.3">
      <c r="B84" t="s">
        <v>269</v>
      </c>
      <c r="C84" s="8">
        <v>1.4</v>
      </c>
      <c r="D84" s="1">
        <v>5.23</v>
      </c>
      <c r="E84" s="1">
        <v>7.78</v>
      </c>
      <c r="F84">
        <f>IF(SMALL(C84:E84,1)=C84,D84,E84)</f>
        <v>5.23</v>
      </c>
      <c r="G84" s="7">
        <f>IF(E84&lt;D84,E84,D84)</f>
        <v>5.23</v>
      </c>
      <c r="H84" s="221">
        <f t="shared" si="50"/>
        <v>1.4</v>
      </c>
      <c r="I84" s="156">
        <f t="shared" si="51"/>
        <v>3.1796666666666669</v>
      </c>
      <c r="J84" s="211">
        <f t="shared" si="52"/>
        <v>2.541666666666667</v>
      </c>
      <c r="K84" s="198">
        <f t="shared" si="55"/>
        <v>1.4</v>
      </c>
      <c r="L84" s="197" t="str">
        <f>IF(K84=C84,C74,IF(K84=D84,D74,E74))</f>
        <v>HH</v>
      </c>
      <c r="M84" s="205">
        <f t="shared" si="56"/>
        <v>1.4</v>
      </c>
      <c r="N84" s="197" t="str">
        <f>IF(K84=I84,J74,I74)</f>
        <v>HH</v>
      </c>
      <c r="O84" s="205">
        <f>IF(N84=C74,C84,IF(N84=D74,D84,E84))</f>
        <v>1.4</v>
      </c>
      <c r="P84" s="205" t="str">
        <f t="shared" si="53"/>
        <v>HH</v>
      </c>
      <c r="Q84" s="206">
        <f>IF(P84=C74,C84,IF(P84=D74,D84,E84))</f>
        <v>1.4</v>
      </c>
      <c r="R84" s="205">
        <f t="shared" si="57"/>
        <v>1.4</v>
      </c>
      <c r="S84" s="7" t="str">
        <f>IF(K84=M84,K74,M74)</f>
        <v>GG</v>
      </c>
      <c r="T84" s="21">
        <f t="shared" si="54"/>
        <v>1.4</v>
      </c>
      <c r="U84" t="s">
        <v>11</v>
      </c>
      <c r="V84" s="1">
        <v>1.4</v>
      </c>
    </row>
    <row r="85" spans="1:22" ht="15.75" thickBot="1" x14ac:dyDescent="0.3">
      <c r="C85" s="80">
        <f>SUM(C75:E84)/30</f>
        <v>4.8456666666666655</v>
      </c>
      <c r="F85" s="5">
        <f t="shared" ref="F85:K85" si="58">PRODUCT(F75:F84)</f>
        <v>87990.460396244904</v>
      </c>
      <c r="G85" s="5">
        <f t="shared" si="58"/>
        <v>25034.894146353534</v>
      </c>
      <c r="H85" s="49">
        <f t="shared" si="58"/>
        <v>166.54679116460719</v>
      </c>
      <c r="I85" s="18">
        <f t="shared" si="58"/>
        <v>17541.295785408591</v>
      </c>
      <c r="J85" s="18">
        <f t="shared" si="58"/>
        <v>13552.436687284335</v>
      </c>
      <c r="K85" s="18">
        <f t="shared" si="58"/>
        <v>597.54047998914382</v>
      </c>
      <c r="L85" s="35"/>
      <c r="M85" s="18">
        <f>PRODUCT(M75:M84)</f>
        <v>16961.111043649165</v>
      </c>
      <c r="N85" s="35"/>
      <c r="O85" s="18">
        <f>PRODUCT(O75:O84)</f>
        <v>66358.894563431022</v>
      </c>
      <c r="P85" s="35"/>
      <c r="Q85" s="18">
        <f>PRODUCT(Q75:Q84)</f>
        <v>259.99555849213402</v>
      </c>
      <c r="R85" s="18">
        <f>PRODUCT(R75:R84)</f>
        <v>13659.379782214233</v>
      </c>
      <c r="S85" s="34"/>
      <c r="T85" s="79">
        <f>PRODUCT(T75:T84)</f>
        <v>1396.6182816314308</v>
      </c>
      <c r="V85" s="33">
        <f>PRODUCT(V75:V84)</f>
        <v>3640.3874672320685</v>
      </c>
    </row>
    <row r="86" spans="1:22" ht="15.75" thickBot="1" x14ac:dyDescent="0.3">
      <c r="F86" s="18">
        <f t="shared" ref="F86:K87" si="59">F75*F77*F79*F81*F83</f>
        <v>605.26632151520005</v>
      </c>
      <c r="G86" s="18">
        <f t="shared" si="59"/>
        <v>106.13240582399997</v>
      </c>
      <c r="H86" s="18">
        <f t="shared" si="59"/>
        <v>22.512848783799996</v>
      </c>
      <c r="I86" s="18">
        <f t="shared" si="59"/>
        <v>79.792773133970371</v>
      </c>
      <c r="J86" s="18">
        <f t="shared" si="59"/>
        <v>70.014205634880383</v>
      </c>
      <c r="K86" s="30">
        <f t="shared" si="59"/>
        <v>80.772126404399998</v>
      </c>
      <c r="L86" s="35"/>
      <c r="M86" s="18">
        <f>M75*M77*M79*M81*M83</f>
        <v>131.63006917439998</v>
      </c>
      <c r="N86" s="35"/>
      <c r="O86" s="18">
        <f>O75*O77*O79*O81*O83</f>
        <v>155.00917166399998</v>
      </c>
      <c r="P86" s="35"/>
      <c r="Q86" s="18">
        <f>Q75*Q77*Q79*Q81*Q83</f>
        <v>35.144722103999996</v>
      </c>
      <c r="R86" s="18">
        <f>R75*R77*R79*R81*R83</f>
        <v>106.00632829919998</v>
      </c>
      <c r="S86" s="34"/>
      <c r="T86" s="213">
        <f>T75*T77*T79*T81*T83</f>
        <v>80.772126404399998</v>
      </c>
      <c r="V86" s="18">
        <f>V75*V77*V79*V81*V83</f>
        <v>198.58328824319997</v>
      </c>
    </row>
    <row r="87" spans="1:22" ht="15.75" thickBot="1" x14ac:dyDescent="0.3">
      <c r="F87" s="49">
        <f t="shared" si="59"/>
        <v>145.37478341099998</v>
      </c>
      <c r="G87" s="49">
        <f t="shared" si="59"/>
        <v>235.88360173299998</v>
      </c>
      <c r="H87" s="49">
        <f t="shared" si="59"/>
        <v>7.3978550099999989</v>
      </c>
      <c r="I87" s="49">
        <f t="shared" si="59"/>
        <v>219.83564546575082</v>
      </c>
      <c r="J87" s="49">
        <f t="shared" si="59"/>
        <v>193.56695636824665</v>
      </c>
      <c r="K87" s="49">
        <f t="shared" si="59"/>
        <v>7.3978550099999989</v>
      </c>
      <c r="L87" s="202"/>
      <c r="M87" s="49">
        <f>M76*M78*M80*M82*M84</f>
        <v>128.85438069</v>
      </c>
      <c r="N87" s="202"/>
      <c r="O87" s="49">
        <f>O76*O78*O80*O82*O84</f>
        <v>428.09656906800001</v>
      </c>
      <c r="P87" s="202"/>
      <c r="Q87" s="49">
        <f>Q76*Q78*Q80*Q82*Q84</f>
        <v>7.3978550099999989</v>
      </c>
      <c r="R87" s="49">
        <f>R76*R78*R80*R82*R84</f>
        <v>128.85438069</v>
      </c>
      <c r="S87" s="201"/>
      <c r="T87" s="203">
        <f>T76*T78*T80*T82*T84</f>
        <v>17.290844549999999</v>
      </c>
      <c r="V87" s="18">
        <f>V76*V78*V80*V82*V84</f>
        <v>18.331791659999997</v>
      </c>
    </row>
    <row r="88" spans="1:22" ht="15.75" thickBot="1" x14ac:dyDescent="0.3"/>
    <row r="89" spans="1:22" ht="15.75" thickBot="1" x14ac:dyDescent="0.3">
      <c r="A89" t="s">
        <v>236</v>
      </c>
      <c r="B89" s="3" t="s">
        <v>0</v>
      </c>
      <c r="C89" s="4" t="s">
        <v>201</v>
      </c>
      <c r="D89" s="5" t="s">
        <v>202</v>
      </c>
      <c r="E89" s="5" t="s">
        <v>23</v>
      </c>
      <c r="F89" s="5" t="s">
        <v>310</v>
      </c>
      <c r="G89" s="33" t="s">
        <v>309</v>
      </c>
      <c r="H89" s="77" t="s">
        <v>201</v>
      </c>
      <c r="I89" s="77" t="s">
        <v>201</v>
      </c>
      <c r="J89" s="10" t="s">
        <v>202</v>
      </c>
      <c r="K89" s="77" t="s">
        <v>5</v>
      </c>
      <c r="L89" s="75" t="s">
        <v>918</v>
      </c>
      <c r="M89" s="75" t="s">
        <v>11</v>
      </c>
      <c r="N89" s="75" t="s">
        <v>919</v>
      </c>
      <c r="O89" s="75"/>
      <c r="P89" s="75" t="s">
        <v>921</v>
      </c>
      <c r="Q89" s="78" t="s">
        <v>922</v>
      </c>
      <c r="R89" s="75" t="s">
        <v>923</v>
      </c>
      <c r="S89" s="209"/>
      <c r="T89" s="210" t="s">
        <v>920</v>
      </c>
      <c r="V89" s="1" t="s">
        <v>232</v>
      </c>
    </row>
    <row r="90" spans="1:22" x14ac:dyDescent="0.25">
      <c r="B90" t="s">
        <v>261</v>
      </c>
      <c r="C90" s="8">
        <v>3.98</v>
      </c>
      <c r="D90" s="1">
        <v>3.54</v>
      </c>
      <c r="E90" s="1">
        <v>2.0099999999999998</v>
      </c>
      <c r="F90" s="1">
        <f>IF(E90=C90,D90,E90)</f>
        <v>2.0099999999999998</v>
      </c>
      <c r="G90" s="7">
        <f>IF(C90&lt;3.55,C90,D90)</f>
        <v>3.54</v>
      </c>
      <c r="H90" s="219">
        <f t="shared" ref="H90:H99" si="60">SMALL(C90:E90,1)</f>
        <v>2.0099999999999998</v>
      </c>
      <c r="I90" s="152">
        <f t="shared" ref="I90:I99" si="61">((C90+D90+E90)/3+(C90+D90)/2+E90)/5</f>
        <v>1.789333333333333</v>
      </c>
      <c r="J90" s="207">
        <f t="shared" ref="J90:J99" si="62">((C90+D90+E90)/3+(D90+E90)/2+C90)/5</f>
        <v>1.9863333333333333</v>
      </c>
      <c r="K90" s="198">
        <f>IF(SMALL(I90:J90,1)&gt;SMALL(C90:E90,1),SMALL(C90:E90,1),SMALL(C90:E90,3))</f>
        <v>3.98</v>
      </c>
      <c r="L90" s="197" t="str">
        <f>IF(K90=C90,C89,IF(K90=D90,D89,E89))</f>
        <v>HH</v>
      </c>
      <c r="M90" s="205">
        <f>IF(SMALL(C90:E90,2)&lt;E90,C90,D90)</f>
        <v>3.54</v>
      </c>
      <c r="N90" s="197" t="str">
        <f>IF(K90=I90,J89,I89)</f>
        <v>HH</v>
      </c>
      <c r="O90" s="205">
        <f>IF(N90=C89,C90,IF(N90=D89,D90,E90))</f>
        <v>3.98</v>
      </c>
      <c r="P90" s="205" t="str">
        <f t="shared" ref="P90:P99" si="63">IF(K90&lt;M90,L90,N90)</f>
        <v>HH</v>
      </c>
      <c r="Q90" s="206">
        <f>IF(P90=C89,C90,IF(P90=D89,D90,E90))</f>
        <v>3.98</v>
      </c>
      <c r="R90" s="205">
        <f>IF(K90=M90,SMALL(C90:E90,1),SMALL(C90:E90,2))</f>
        <v>3.54</v>
      </c>
      <c r="S90" s="7" t="str">
        <f>IF(K90=M90,K89,M89)</f>
        <v>NG</v>
      </c>
      <c r="T90" s="21">
        <f t="shared" ref="T90:T99" si="64">IF(U90=S90,K90,M90)</f>
        <v>3.54</v>
      </c>
      <c r="U90" t="s">
        <v>5</v>
      </c>
      <c r="V90" s="1">
        <v>3.98</v>
      </c>
    </row>
    <row r="91" spans="1:22" x14ac:dyDescent="0.25">
      <c r="B91" t="s">
        <v>262</v>
      </c>
      <c r="C91" s="8">
        <v>1.94</v>
      </c>
      <c r="D91" s="1">
        <v>3.41</v>
      </c>
      <c r="E91" s="1">
        <v>4.45</v>
      </c>
      <c r="F91">
        <f>IF(SMALL(C91:E91,1)=C91,D91,E91)</f>
        <v>3.41</v>
      </c>
      <c r="G91" s="7">
        <f>IF(E91&lt;D91,E91,D91)</f>
        <v>3.41</v>
      </c>
      <c r="H91" s="220">
        <f t="shared" si="60"/>
        <v>1.94</v>
      </c>
      <c r="I91" s="155">
        <f t="shared" si="61"/>
        <v>2.0783333333333331</v>
      </c>
      <c r="J91" s="208">
        <f t="shared" si="62"/>
        <v>1.8273333333333333</v>
      </c>
      <c r="K91" s="198">
        <f t="shared" ref="K91:K99" si="65">IF(SMALL(I91:J91,1)&gt;SMALL(C91:E91,1),SMALL(C91:E91,1),SMALL(C91:E91,3))</f>
        <v>4.45</v>
      </c>
      <c r="L91" s="197" t="str">
        <f>IF(K91=C91,C89,IF(K91=D91,D89,E89))</f>
        <v>AA</v>
      </c>
      <c r="M91" s="205">
        <f t="shared" ref="M91:M99" si="66">IF(SMALL(C91:E91,2)&lt;E91,C91,D91)</f>
        <v>1.94</v>
      </c>
      <c r="N91" s="197" t="str">
        <f>IF(K91=I91,J89,I89)</f>
        <v>HH</v>
      </c>
      <c r="O91" s="205">
        <f>IF(N91=C89,C91,IF(N91=D89,D91,E91))</f>
        <v>1.94</v>
      </c>
      <c r="P91" s="205" t="str">
        <f t="shared" si="63"/>
        <v>HH</v>
      </c>
      <c r="Q91" s="206">
        <f>IF(P91=C89,C91,IF(P91=D89,D91,E91))</f>
        <v>1.94</v>
      </c>
      <c r="R91" s="205">
        <f t="shared" ref="R91:R99" si="67">IF(K91=M91,SMALL(C91:E91,1),SMALL(C91:E91,2))</f>
        <v>3.41</v>
      </c>
      <c r="S91" s="7" t="str">
        <f>IF(K91=M91,K89,M89)</f>
        <v>NG</v>
      </c>
      <c r="T91" s="21">
        <f t="shared" si="64"/>
        <v>4.45</v>
      </c>
      <c r="U91" t="s">
        <v>11</v>
      </c>
      <c r="V91" s="1">
        <v>1.94</v>
      </c>
    </row>
    <row r="92" spans="1:22" x14ac:dyDescent="0.25">
      <c r="B92" t="s">
        <v>263</v>
      </c>
      <c r="C92" s="8">
        <v>2.81</v>
      </c>
      <c r="D92" s="1">
        <v>3.17</v>
      </c>
      <c r="E92" s="1">
        <v>2.76</v>
      </c>
      <c r="F92" s="1">
        <f>IF(E92=C92,D92,E92)</f>
        <v>2.76</v>
      </c>
      <c r="G92" s="7">
        <f>IF(C92&lt;3.55,C92,D92)</f>
        <v>2.81</v>
      </c>
      <c r="H92" s="220">
        <f t="shared" si="60"/>
        <v>2.76</v>
      </c>
      <c r="I92" s="155">
        <f t="shared" si="61"/>
        <v>1.7326666666666668</v>
      </c>
      <c r="J92" s="208">
        <f t="shared" si="62"/>
        <v>1.7376666666666669</v>
      </c>
      <c r="K92" s="198">
        <f t="shared" si="65"/>
        <v>3.17</v>
      </c>
      <c r="L92" s="197" t="str">
        <f>IF(K92=C92,C89,IF(K92=D92,D89,E89))</f>
        <v>DD</v>
      </c>
      <c r="M92" s="205">
        <f t="shared" si="66"/>
        <v>3.17</v>
      </c>
      <c r="N92" s="197" t="str">
        <f>IF(K92=I92,J89,I89)</f>
        <v>HH</v>
      </c>
      <c r="O92" s="205">
        <f>IF(N92=C89,C92,IF(N92=D89,D92,E92))</f>
        <v>2.81</v>
      </c>
      <c r="P92" s="205" t="str">
        <f t="shared" si="63"/>
        <v>HH</v>
      </c>
      <c r="Q92" s="206">
        <f>IF(P92=C89,C92,IF(P92=D89,D92,E92))</f>
        <v>2.81</v>
      </c>
      <c r="R92" s="205">
        <f t="shared" si="67"/>
        <v>2.76</v>
      </c>
      <c r="S92" s="7" t="str">
        <f>IF(K92=M92,K89,M89)</f>
        <v>GG</v>
      </c>
      <c r="T92" s="21">
        <f t="shared" si="64"/>
        <v>3.17</v>
      </c>
      <c r="U92" t="s">
        <v>11</v>
      </c>
      <c r="V92" s="1">
        <v>2.76</v>
      </c>
    </row>
    <row r="93" spans="1:22" x14ac:dyDescent="0.25">
      <c r="B93" t="s">
        <v>264</v>
      </c>
      <c r="C93" s="8">
        <v>1.0900000000000001</v>
      </c>
      <c r="D93" s="1">
        <v>12</v>
      </c>
      <c r="E93" s="1">
        <v>29.39</v>
      </c>
      <c r="F93">
        <f>IF(SMALL(C93:E93,1)=C93,D93,E93)</f>
        <v>12</v>
      </c>
      <c r="G93" s="7">
        <f>IF(C93&lt;D93,E93,D93)</f>
        <v>29.39</v>
      </c>
      <c r="H93" s="220">
        <f t="shared" si="60"/>
        <v>1.0900000000000001</v>
      </c>
      <c r="I93" s="155">
        <f t="shared" si="61"/>
        <v>10.019</v>
      </c>
      <c r="J93" s="208">
        <f t="shared" si="62"/>
        <v>7.1890000000000018</v>
      </c>
      <c r="K93" s="198">
        <f t="shared" si="65"/>
        <v>1.0900000000000001</v>
      </c>
      <c r="L93" s="197" t="str">
        <f>IF(K93=C93,C89,IF(K93=D93,D89,E89))</f>
        <v>HH</v>
      </c>
      <c r="M93" s="205">
        <f t="shared" si="66"/>
        <v>1.0900000000000001</v>
      </c>
      <c r="N93" s="197" t="str">
        <f>IF(K93=I93,J89,I89)</f>
        <v>HH</v>
      </c>
      <c r="O93" s="205">
        <f>IF(N93=C89,C93,IF(N93=D89,D93,E93))</f>
        <v>1.0900000000000001</v>
      </c>
      <c r="P93" s="205" t="str">
        <f t="shared" si="63"/>
        <v>HH</v>
      </c>
      <c r="Q93" s="206">
        <f>IF(P93=C89,C93,IF(P93=D89,D93,E93))</f>
        <v>1.0900000000000001</v>
      </c>
      <c r="R93" s="205">
        <f t="shared" si="67"/>
        <v>1.0900000000000001</v>
      </c>
      <c r="S93" s="7" t="str">
        <f>IF(K93=M93,K89,M89)</f>
        <v>GG</v>
      </c>
      <c r="T93" s="21">
        <f t="shared" si="64"/>
        <v>1.0900000000000001</v>
      </c>
      <c r="U93" t="s">
        <v>11</v>
      </c>
      <c r="V93" s="1">
        <v>1.0900000000000001</v>
      </c>
    </row>
    <row r="94" spans="1:22" x14ac:dyDescent="0.25">
      <c r="B94" t="s">
        <v>260</v>
      </c>
      <c r="C94" s="8">
        <v>6.25</v>
      </c>
      <c r="D94" s="1">
        <v>3.94</v>
      </c>
      <c r="E94" s="1">
        <v>1.62</v>
      </c>
      <c r="F94" s="1">
        <f>IF(E94=C94,D94,E94)</f>
        <v>1.62</v>
      </c>
      <c r="G94" s="7">
        <f>IF(C94&lt;3.55,C94,D94)</f>
        <v>3.94</v>
      </c>
      <c r="H94" s="220">
        <f t="shared" si="60"/>
        <v>1.62</v>
      </c>
      <c r="I94" s="155">
        <f t="shared" si="61"/>
        <v>2.1303333333333336</v>
      </c>
      <c r="J94" s="208">
        <f t="shared" si="62"/>
        <v>2.5933333333333333</v>
      </c>
      <c r="K94" s="198">
        <f t="shared" si="65"/>
        <v>1.62</v>
      </c>
      <c r="L94" s="197" t="str">
        <f>IF(K94=C94,D89,IF(K94=D94,D89,E89))</f>
        <v>AA</v>
      </c>
      <c r="M94" s="205">
        <f t="shared" si="66"/>
        <v>3.94</v>
      </c>
      <c r="N94" s="197" t="str">
        <f>IF(K94=I94,J89,I89)</f>
        <v>HH</v>
      </c>
      <c r="O94" s="205">
        <f>IF(N94=C89,C94,IF(N94=D89,D94,E94))</f>
        <v>6.25</v>
      </c>
      <c r="P94" s="205" t="str">
        <f t="shared" si="63"/>
        <v>AA</v>
      </c>
      <c r="Q94" s="206">
        <f>IF(P94=C89,C94,IF(P94=D89,D94,E94))</f>
        <v>1.62</v>
      </c>
      <c r="R94" s="205">
        <f t="shared" si="67"/>
        <v>3.94</v>
      </c>
      <c r="S94" s="7" t="str">
        <f>IF(K94=M94,K89,M89)</f>
        <v>NG</v>
      </c>
      <c r="T94" s="21">
        <f t="shared" si="64"/>
        <v>1.62</v>
      </c>
      <c r="U94" t="s">
        <v>11</v>
      </c>
      <c r="V94" s="1">
        <v>1.62</v>
      </c>
    </row>
    <row r="95" spans="1:22" x14ac:dyDescent="0.25">
      <c r="B95" t="s">
        <v>265</v>
      </c>
      <c r="C95" s="8">
        <v>1.65</v>
      </c>
      <c r="D95" s="1">
        <v>4.22</v>
      </c>
      <c r="E95" s="1">
        <v>5.33</v>
      </c>
      <c r="F95">
        <f>IF(SMALL(C95:E95,1)=C95,D95,E95)</f>
        <v>4.22</v>
      </c>
      <c r="G95" s="7">
        <f>IF(E95&lt;D95,E95,D95)</f>
        <v>4.22</v>
      </c>
      <c r="H95" s="220">
        <f t="shared" si="60"/>
        <v>1.65</v>
      </c>
      <c r="I95" s="155">
        <f t="shared" si="61"/>
        <v>2.3996666666666666</v>
      </c>
      <c r="J95" s="208">
        <f t="shared" si="62"/>
        <v>2.0316666666666667</v>
      </c>
      <c r="K95" s="198">
        <f t="shared" si="65"/>
        <v>1.65</v>
      </c>
      <c r="L95" s="197" t="str">
        <f>IF(K95=C95,C89,IF(K95=D95,D89,E89))</f>
        <v>HH</v>
      </c>
      <c r="M95" s="205">
        <f t="shared" si="66"/>
        <v>1.65</v>
      </c>
      <c r="N95" s="197" t="str">
        <f>IF(J95=I95,J89,I89)</f>
        <v>HH</v>
      </c>
      <c r="O95" s="205">
        <f>IF(N95=C89,C95,IF(N95=D89,D95,E95))</f>
        <v>1.65</v>
      </c>
      <c r="P95" s="205" t="str">
        <f t="shared" si="63"/>
        <v>HH</v>
      </c>
      <c r="Q95" s="206">
        <f>IF(P95=C89,C95,IF(P95=D89,D95,E95))</f>
        <v>1.65</v>
      </c>
      <c r="R95" s="205">
        <f t="shared" si="67"/>
        <v>1.65</v>
      </c>
      <c r="S95" s="7" t="str">
        <f>IF(K95=M95,K89,M89)</f>
        <v>GG</v>
      </c>
      <c r="T95" s="21">
        <f t="shared" si="64"/>
        <v>1.65</v>
      </c>
      <c r="U95" t="s">
        <v>11</v>
      </c>
      <c r="V95" s="1">
        <v>1.65</v>
      </c>
    </row>
    <row r="96" spans="1:22" x14ac:dyDescent="0.25">
      <c r="B96" t="s">
        <v>266</v>
      </c>
      <c r="C96" s="8">
        <v>1.48</v>
      </c>
      <c r="D96" s="1">
        <v>4.79</v>
      </c>
      <c r="E96" s="1">
        <v>6.74</v>
      </c>
      <c r="F96" s="1">
        <f>IF(E96=C96,D96,E96)</f>
        <v>6.74</v>
      </c>
      <c r="G96" s="7">
        <f>IF(C96&lt;3.55,C96,D96)</f>
        <v>1.48</v>
      </c>
      <c r="H96" s="220">
        <f t="shared" si="60"/>
        <v>1.48</v>
      </c>
      <c r="I96" s="155">
        <f t="shared" si="61"/>
        <v>2.8423333333333334</v>
      </c>
      <c r="J96" s="208">
        <f t="shared" si="62"/>
        <v>2.3163333333333336</v>
      </c>
      <c r="K96" s="198">
        <f t="shared" si="65"/>
        <v>1.48</v>
      </c>
      <c r="L96" s="197" t="str">
        <f>IF(K96=C96,C89,IF(K96=D96,D89,E89))</f>
        <v>HH</v>
      </c>
      <c r="M96" s="205">
        <f t="shared" si="66"/>
        <v>1.48</v>
      </c>
      <c r="N96" s="197" t="str">
        <f>IF(K96=I96,J89,I89)</f>
        <v>HH</v>
      </c>
      <c r="O96" s="205">
        <f>IF(N96=C89,C96,IF(N96=D89,D96,E96))</f>
        <v>1.48</v>
      </c>
      <c r="P96" s="205" t="str">
        <f t="shared" si="63"/>
        <v>HH</v>
      </c>
      <c r="Q96" s="206">
        <f>IF(P96=C89,C96,IF(P96=D89,D96,E96))</f>
        <v>1.48</v>
      </c>
      <c r="R96" s="205">
        <f t="shared" si="67"/>
        <v>1.48</v>
      </c>
      <c r="S96" s="7" t="str">
        <f>IF(K96=M96,K89,M89)</f>
        <v>GG</v>
      </c>
      <c r="T96" s="21">
        <f t="shared" si="64"/>
        <v>1.48</v>
      </c>
      <c r="U96" t="s">
        <v>11</v>
      </c>
      <c r="V96" s="1">
        <v>1.48</v>
      </c>
    </row>
    <row r="97" spans="1:22" x14ac:dyDescent="0.25">
      <c r="B97" t="s">
        <v>267</v>
      </c>
      <c r="C97" s="8">
        <v>2.81</v>
      </c>
      <c r="D97" s="1">
        <v>3.5</v>
      </c>
      <c r="E97" s="1">
        <v>2.58</v>
      </c>
      <c r="F97">
        <f>IF(SMALL(C97:E97,1)=C97,D97,E97)</f>
        <v>2.58</v>
      </c>
      <c r="G97" s="7">
        <f>IF(E97&lt;D97,E97,D97)</f>
        <v>2.58</v>
      </c>
      <c r="H97" s="220">
        <f t="shared" si="60"/>
        <v>2.58</v>
      </c>
      <c r="I97" s="155">
        <f t="shared" si="61"/>
        <v>1.7396666666666669</v>
      </c>
      <c r="J97" s="208">
        <f t="shared" si="62"/>
        <v>1.7626666666666668</v>
      </c>
      <c r="K97" s="198">
        <f t="shared" si="65"/>
        <v>3.5</v>
      </c>
      <c r="L97" s="197" t="str">
        <f>IF(K97=C97,C89,IF(K97=D97,D89,E89))</f>
        <v>DD</v>
      </c>
      <c r="M97" s="205">
        <f t="shared" si="66"/>
        <v>3.5</v>
      </c>
      <c r="N97" s="197" t="str">
        <f>IF(K97=I97,J89,I89)</f>
        <v>HH</v>
      </c>
      <c r="O97" s="205">
        <f>IF(N97=C89,C97,IF(N97=D89,D97,E97))</f>
        <v>2.81</v>
      </c>
      <c r="P97" s="205" t="str">
        <f t="shared" si="63"/>
        <v>HH</v>
      </c>
      <c r="Q97" s="206">
        <f>IF(P97=C89,C97,IF(P97=D89,D97,E97))</f>
        <v>2.81</v>
      </c>
      <c r="R97" s="205">
        <f t="shared" si="67"/>
        <v>2.58</v>
      </c>
      <c r="S97" s="7" t="str">
        <f>IF(K97=M97,K89,M89)</f>
        <v>GG</v>
      </c>
      <c r="T97" s="21">
        <f t="shared" si="64"/>
        <v>3.5</v>
      </c>
      <c r="U97" t="s">
        <v>5</v>
      </c>
      <c r="V97" s="1">
        <v>3.5</v>
      </c>
    </row>
    <row r="98" spans="1:22" x14ac:dyDescent="0.25">
      <c r="B98" t="s">
        <v>268</v>
      </c>
      <c r="C98" s="8">
        <v>2.48</v>
      </c>
      <c r="D98" s="1">
        <v>3.07</v>
      </c>
      <c r="E98" s="1">
        <v>3.28</v>
      </c>
      <c r="F98" s="1">
        <f>IF(E98=C98,D98,E98)</f>
        <v>3.28</v>
      </c>
      <c r="G98" s="7">
        <f>IF(C98&lt;3.55,C98,D98)</f>
        <v>2.48</v>
      </c>
      <c r="H98" s="220">
        <f t="shared" si="60"/>
        <v>2.48</v>
      </c>
      <c r="I98" s="155">
        <f t="shared" si="61"/>
        <v>1.7996666666666665</v>
      </c>
      <c r="J98" s="208">
        <f t="shared" si="62"/>
        <v>1.7196666666666665</v>
      </c>
      <c r="K98" s="198">
        <f t="shared" si="65"/>
        <v>3.28</v>
      </c>
      <c r="L98" s="197" t="str">
        <f>IF(K98=C98,C89,IF(K98=D98,D89,E89))</f>
        <v>AA</v>
      </c>
      <c r="M98" s="205">
        <f t="shared" si="66"/>
        <v>2.48</v>
      </c>
      <c r="N98" s="197" t="str">
        <f>IF(K98=I98,J89,I89)</f>
        <v>HH</v>
      </c>
      <c r="O98" s="205">
        <f>IF(N98=C89,C98,IF(N98=D89,D98,E98))</f>
        <v>2.48</v>
      </c>
      <c r="P98" s="205" t="str">
        <f t="shared" si="63"/>
        <v>HH</v>
      </c>
      <c r="Q98" s="206">
        <f>IF(P98=C89,C98,IF(P98=D89,D98,E98))</f>
        <v>2.48</v>
      </c>
      <c r="R98" s="205">
        <f t="shared" si="67"/>
        <v>3.07</v>
      </c>
      <c r="S98" s="7" t="str">
        <f>IF(K98=M98,K89,M89)</f>
        <v>NG</v>
      </c>
      <c r="T98" s="21">
        <f t="shared" si="64"/>
        <v>2.48</v>
      </c>
      <c r="U98" t="s">
        <v>5</v>
      </c>
      <c r="V98" s="1">
        <v>3.28</v>
      </c>
    </row>
    <row r="99" spans="1:22" ht="15.75" thickBot="1" x14ac:dyDescent="0.3">
      <c r="B99" t="s">
        <v>269</v>
      </c>
      <c r="C99" s="8">
        <v>2.31</v>
      </c>
      <c r="D99" s="1">
        <v>3.48</v>
      </c>
      <c r="E99" s="1">
        <v>3.22</v>
      </c>
      <c r="F99">
        <f>IF(SMALL(C99:E99,1)=C99,D99,E99)</f>
        <v>3.48</v>
      </c>
      <c r="G99" s="7">
        <f>IF(E99&lt;D99,E99,D99)</f>
        <v>3.22</v>
      </c>
      <c r="H99" s="221">
        <f t="shared" si="60"/>
        <v>2.31</v>
      </c>
      <c r="I99" s="156">
        <f t="shared" si="61"/>
        <v>1.8236666666666668</v>
      </c>
      <c r="J99" s="211">
        <f t="shared" si="62"/>
        <v>1.7326666666666668</v>
      </c>
      <c r="K99" s="198">
        <f t="shared" si="65"/>
        <v>3.48</v>
      </c>
      <c r="L99" s="197" t="str">
        <f>IF(K99=C99,C89,IF(K99=D99,D89,E89))</f>
        <v>DD</v>
      </c>
      <c r="M99" s="205">
        <f t="shared" si="66"/>
        <v>3.48</v>
      </c>
      <c r="N99" s="197" t="str">
        <f>IF(K99=I99,J89,I89)</f>
        <v>HH</v>
      </c>
      <c r="O99" s="205">
        <f>IF(N99=C89,C99,IF(N99=D89,D99,E99))</f>
        <v>2.31</v>
      </c>
      <c r="P99" s="205" t="str">
        <f t="shared" si="63"/>
        <v>HH</v>
      </c>
      <c r="Q99" s="206">
        <f>IF(P99=C89,C99,IF(P99=D89,D99,E99))</f>
        <v>2.31</v>
      </c>
      <c r="R99" s="205">
        <f t="shared" si="67"/>
        <v>2.31</v>
      </c>
      <c r="S99" s="7" t="str">
        <f>IF(K99=M99,K89,M89)</f>
        <v>GG</v>
      </c>
      <c r="T99" s="21">
        <f t="shared" si="64"/>
        <v>3.48</v>
      </c>
      <c r="U99" t="s">
        <v>5</v>
      </c>
      <c r="V99" s="1">
        <v>2.31</v>
      </c>
    </row>
    <row r="100" spans="1:22" ht="15.75" thickBot="1" x14ac:dyDescent="0.3">
      <c r="C100" s="80">
        <f>SUM(C90:E99)/30</f>
        <v>4.4433333333333334</v>
      </c>
      <c r="F100" s="5">
        <f t="shared" ref="F100:K100" si="68">PRODUCT(F90:F99)</f>
        <v>308035.60632210015</v>
      </c>
      <c r="G100" s="5">
        <f t="shared" si="68"/>
        <v>505430.20668043988</v>
      </c>
      <c r="H100" s="49">
        <f t="shared" si="68"/>
        <v>685.92622601681137</v>
      </c>
      <c r="I100" s="18">
        <f t="shared" si="68"/>
        <v>5355.7823224870281</v>
      </c>
      <c r="J100" s="18">
        <f t="shared" si="68"/>
        <v>2906.3385390092994</v>
      </c>
      <c r="K100" s="18">
        <f t="shared" si="68"/>
        <v>9671.8744284723325</v>
      </c>
      <c r="L100" s="35"/>
      <c r="M100" s="18">
        <f>PRODUCT(M90:M99)</f>
        <v>6896.5454501025697</v>
      </c>
      <c r="N100" s="35"/>
      <c r="O100" s="18">
        <f>PRODUCT(O90:O99)</f>
        <v>5810.496948258985</v>
      </c>
      <c r="P100" s="35"/>
      <c r="Q100" s="18">
        <f>PRODUCT(Q90:Q99)</f>
        <v>1506.0808089887287</v>
      </c>
      <c r="R100" s="18">
        <f>PRODUCT(R90:R99)</f>
        <v>6393.006761938379</v>
      </c>
      <c r="S100" s="34"/>
      <c r="T100" s="79">
        <f>PRODUCT(T90:T99)</f>
        <v>6504.4214963877539</v>
      </c>
      <c r="V100" s="33">
        <f>PRODUCT(V90:V99)</f>
        <v>2436.8843794591767</v>
      </c>
    </row>
    <row r="101" spans="1:22" ht="15.75" thickBot="1" x14ac:dyDescent="0.3">
      <c r="F101" s="18">
        <f t="shared" ref="F101:K102" si="69">F90*F92*F94*F96*F98</f>
        <v>198.67988240639997</v>
      </c>
      <c r="G101" s="18">
        <f t="shared" si="69"/>
        <v>143.8530916224</v>
      </c>
      <c r="H101" s="18">
        <f t="shared" si="69"/>
        <v>32.986295884800001</v>
      </c>
      <c r="I101" s="18">
        <f t="shared" si="69"/>
        <v>33.784766114288608</v>
      </c>
      <c r="J101" s="18">
        <f t="shared" si="69"/>
        <v>35.65515044712469</v>
      </c>
      <c r="K101" s="18">
        <f t="shared" si="69"/>
        <v>99.218557324800017</v>
      </c>
      <c r="L101" s="35"/>
      <c r="M101" s="18">
        <f>M90*M92*M94*M96*M98</f>
        <v>162.28266919679999</v>
      </c>
      <c r="N101" s="35"/>
      <c r="O101" s="18">
        <f>O90*O92*O94*O96*O98</f>
        <v>256.55637200000001</v>
      </c>
      <c r="P101" s="35"/>
      <c r="Q101" s="18">
        <f>Q90*Q92*Q94*Q96*Q98</f>
        <v>66.499411622400004</v>
      </c>
      <c r="R101" s="18">
        <f>R90*R92*R94*R96*R98</f>
        <v>174.90759039359995</v>
      </c>
      <c r="S101" s="34"/>
      <c r="T101" s="79">
        <f>T90*T92*T94*T96*T98</f>
        <v>66.725361446400001</v>
      </c>
      <c r="V101" s="18">
        <f>V90*V92*V94*V96*V98</f>
        <v>86.385873254399996</v>
      </c>
    </row>
    <row r="102" spans="1:22" ht="15.75" thickBot="1" x14ac:dyDescent="0.3">
      <c r="F102" s="49">
        <f t="shared" si="69"/>
        <v>1550.4116601600001</v>
      </c>
      <c r="G102" s="49">
        <f t="shared" si="69"/>
        <v>3513.5164700328005</v>
      </c>
      <c r="H102" s="49">
        <f t="shared" si="69"/>
        <v>20.794278582</v>
      </c>
      <c r="I102" s="49">
        <f t="shared" si="69"/>
        <v>158.52654727190503</v>
      </c>
      <c r="J102" s="49">
        <f t="shared" si="69"/>
        <v>81.512446380482814</v>
      </c>
      <c r="K102" s="56">
        <f t="shared" si="69"/>
        <v>97.480498499999996</v>
      </c>
      <c r="L102" s="202"/>
      <c r="M102" s="49">
        <f>M91*M93*M95*M97*M99</f>
        <v>42.497116200000001</v>
      </c>
      <c r="N102" s="202"/>
      <c r="O102" s="49">
        <f>O91*O93*O95*O97*O99</f>
        <v>22.648032099000002</v>
      </c>
      <c r="P102" s="202"/>
      <c r="Q102" s="49">
        <f>Q91*Q93*Q95*Q97*Q99</f>
        <v>22.648032099000002</v>
      </c>
      <c r="R102" s="49">
        <f>R91*R93*R95*R97*R99</f>
        <v>36.550768023000003</v>
      </c>
      <c r="S102" s="201"/>
      <c r="T102" s="214">
        <f>T91*T93*T95*T97*T99</f>
        <v>97.480498499999996</v>
      </c>
      <c r="V102" s="18">
        <f>V91*V93*V95*V97*V99</f>
        <v>28.209292649999998</v>
      </c>
    </row>
    <row r="103" spans="1:22" ht="15.75" thickBot="1" x14ac:dyDescent="0.3">
      <c r="A103" t="s">
        <v>237</v>
      </c>
      <c r="B103" s="3" t="s">
        <v>0</v>
      </c>
      <c r="C103" s="4" t="s">
        <v>201</v>
      </c>
      <c r="D103" s="5" t="s">
        <v>202</v>
      </c>
      <c r="E103" s="5" t="s">
        <v>23</v>
      </c>
      <c r="F103" s="5" t="s">
        <v>310</v>
      </c>
      <c r="G103" s="33" t="s">
        <v>309</v>
      </c>
      <c r="H103" s="77" t="s">
        <v>201</v>
      </c>
      <c r="I103" s="77" t="s">
        <v>201</v>
      </c>
      <c r="J103" s="10" t="s">
        <v>202</v>
      </c>
      <c r="K103" s="77" t="s">
        <v>5</v>
      </c>
      <c r="L103" s="75" t="s">
        <v>918</v>
      </c>
      <c r="M103" s="75" t="s">
        <v>11</v>
      </c>
      <c r="N103" s="75" t="s">
        <v>919</v>
      </c>
      <c r="O103" s="75"/>
      <c r="P103" s="75" t="s">
        <v>921</v>
      </c>
      <c r="Q103" s="78" t="s">
        <v>922</v>
      </c>
      <c r="R103" s="75" t="s">
        <v>923</v>
      </c>
      <c r="S103" s="209"/>
      <c r="T103" s="210" t="s">
        <v>920</v>
      </c>
      <c r="V103" s="1" t="s">
        <v>232</v>
      </c>
    </row>
    <row r="104" spans="1:22" x14ac:dyDescent="0.25">
      <c r="B104" t="s">
        <v>261</v>
      </c>
      <c r="C104" s="8">
        <v>2.77</v>
      </c>
      <c r="D104" s="1">
        <v>3.22</v>
      </c>
      <c r="E104" s="1">
        <v>2.77</v>
      </c>
      <c r="F104" s="1">
        <f>IF(E104=C104,D104,E104)</f>
        <v>3.22</v>
      </c>
      <c r="G104" s="7">
        <f>IF(C104&lt;3.55,C104,D104)</f>
        <v>2.77</v>
      </c>
      <c r="H104" s="219">
        <f t="shared" ref="H104:H113" si="70">SMALL(C104:E104,1)</f>
        <v>2.77</v>
      </c>
      <c r="I104" s="152">
        <f t="shared" ref="I104:I113" si="71">((C104+D104+E104)/3+(C104+D104)/2+E104)/5</f>
        <v>1.7370000000000001</v>
      </c>
      <c r="J104" s="207">
        <f t="shared" ref="J104:J113" si="72">((C104+D104+E104)/3+(D104+E104)/2+C104)/5</f>
        <v>1.7370000000000001</v>
      </c>
      <c r="K104" s="198">
        <f>IF(SMALL(I104:J104,1)&gt;SMALL(C104:E104,1),SMALL(C104:E104,1),SMALL(C104:E104,3))</f>
        <v>3.22</v>
      </c>
      <c r="L104" s="197" t="str">
        <f>IF(K104=C104,C103,IF(K104=D104,D103,E103))</f>
        <v>DD</v>
      </c>
      <c r="M104" s="205">
        <f>IF(SMALL(C104:E104,2)&lt;E104,C104,D104)</f>
        <v>3.22</v>
      </c>
      <c r="N104" s="197" t="str">
        <f>IF(K104=I104,J103,I103)</f>
        <v>HH</v>
      </c>
      <c r="O104" s="205">
        <f>IF(N104=C103,C104,IF(N104=D103,D104,E104))</f>
        <v>2.77</v>
      </c>
      <c r="P104" s="205" t="str">
        <f t="shared" ref="P104:P113" si="73">IF(K104&lt;M104,L104,N104)</f>
        <v>HH</v>
      </c>
      <c r="Q104" s="206">
        <f>IF(P104=C103,C104,IF(P104=D103,D104,E104))</f>
        <v>2.77</v>
      </c>
      <c r="R104" s="205">
        <f>IF(K104=M104,SMALL(C104:E104,1),SMALL(C104:E104,2))</f>
        <v>2.77</v>
      </c>
      <c r="S104" s="7" t="str">
        <f>IF(K104=M104,K103,M103)</f>
        <v>GG</v>
      </c>
      <c r="T104" s="21">
        <f t="shared" ref="T104:T113" si="74">IF(U104=S104,K104,M104)</f>
        <v>3.22</v>
      </c>
      <c r="U104" t="s">
        <v>5</v>
      </c>
      <c r="V104" s="1">
        <v>2.77</v>
      </c>
    </row>
    <row r="105" spans="1:22" x14ac:dyDescent="0.25">
      <c r="B105" t="s">
        <v>262</v>
      </c>
      <c r="C105" s="8">
        <v>2.13</v>
      </c>
      <c r="D105" s="1">
        <v>3.46</v>
      </c>
      <c r="E105" s="1">
        <v>3.68</v>
      </c>
      <c r="F105">
        <f>IF(SMALL(C105:E105,1)=C105,D105,E105)</f>
        <v>3.46</v>
      </c>
      <c r="G105" s="7">
        <f>IF(E105&lt;D105,E105,D105)</f>
        <v>3.46</v>
      </c>
      <c r="H105" s="220">
        <f t="shared" si="70"/>
        <v>2.13</v>
      </c>
      <c r="I105" s="155">
        <f t="shared" si="71"/>
        <v>1.9129999999999998</v>
      </c>
      <c r="J105" s="208">
        <f t="shared" si="72"/>
        <v>1.7579999999999998</v>
      </c>
      <c r="K105" s="198">
        <f t="shared" ref="K105:K113" si="75">IF(SMALL(I105:J105,1)&gt;SMALL(C105:E105,1),SMALL(C105:E105,1),SMALL(C105:E105,3))</f>
        <v>3.68</v>
      </c>
      <c r="L105" s="197" t="str">
        <f>IF(K105=C105,C103,IF(K105=D105,D103,E103))</f>
        <v>AA</v>
      </c>
      <c r="M105" s="205">
        <f t="shared" ref="M105:M113" si="76">IF(SMALL(C105:E105,2)&lt;E105,C105,D105)</f>
        <v>2.13</v>
      </c>
      <c r="N105" s="197" t="str">
        <f>IF(K105=I105,J103,I103)</f>
        <v>HH</v>
      </c>
      <c r="O105" s="205">
        <f>IF(N105=C103,C105,IF(N105=D103,D105,E105))</f>
        <v>2.13</v>
      </c>
      <c r="P105" s="205" t="str">
        <f t="shared" si="73"/>
        <v>HH</v>
      </c>
      <c r="Q105" s="206">
        <f>IF(P105=C103,C105,IF(P105=D103,D105,E105))</f>
        <v>2.13</v>
      </c>
      <c r="R105" s="205">
        <f t="shared" ref="R105:R113" si="77">IF(K105=M105,SMALL(C105:E105,1),SMALL(C105:E105,2))</f>
        <v>3.46</v>
      </c>
      <c r="S105" s="7" t="str">
        <f>IF(K105=M105,K103,M103)</f>
        <v>NG</v>
      </c>
      <c r="T105" s="21">
        <f t="shared" si="74"/>
        <v>3.68</v>
      </c>
      <c r="U105" t="s">
        <v>11</v>
      </c>
      <c r="V105" s="1">
        <v>3.68</v>
      </c>
    </row>
    <row r="106" spans="1:22" x14ac:dyDescent="0.25">
      <c r="B106" t="s">
        <v>263</v>
      </c>
      <c r="C106" s="8">
        <v>1.25</v>
      </c>
      <c r="D106" s="1">
        <v>6.57</v>
      </c>
      <c r="E106" s="1">
        <v>12.8</v>
      </c>
      <c r="F106" s="1">
        <f>IF(E106=C106,D106,E106)</f>
        <v>12.8</v>
      </c>
      <c r="G106" s="7">
        <f>IF(C106&lt;3.55,C106,D106)</f>
        <v>1.25</v>
      </c>
      <c r="H106" s="220">
        <f t="shared" si="70"/>
        <v>1.25</v>
      </c>
      <c r="I106" s="155">
        <f t="shared" si="71"/>
        <v>4.7166666666666668</v>
      </c>
      <c r="J106" s="208">
        <f t="shared" si="72"/>
        <v>3.5616666666666665</v>
      </c>
      <c r="K106" s="198">
        <f t="shared" si="75"/>
        <v>1.25</v>
      </c>
      <c r="L106" s="197" t="str">
        <f>IF(K106=C106,C103,IF(K106=D106,D103,E103))</f>
        <v>HH</v>
      </c>
      <c r="M106" s="205">
        <f t="shared" si="76"/>
        <v>1.25</v>
      </c>
      <c r="N106" s="197" t="str">
        <f>IF(K106=I106,J103,I103)</f>
        <v>HH</v>
      </c>
      <c r="O106" s="205">
        <f>IF(N106=C103,C106,IF(N106=D103,D106,E106))</f>
        <v>1.25</v>
      </c>
      <c r="P106" s="205" t="str">
        <f t="shared" si="73"/>
        <v>HH</v>
      </c>
      <c r="Q106" s="206">
        <f>IF(P106=C103,C106,IF(P106=D103,D106,E106))</f>
        <v>1.25</v>
      </c>
      <c r="R106" s="205">
        <f t="shared" si="77"/>
        <v>1.25</v>
      </c>
      <c r="S106" s="7" t="str">
        <f>IF(K106=M106,K103,M103)</f>
        <v>GG</v>
      </c>
      <c r="T106" s="21">
        <f t="shared" si="74"/>
        <v>1.25</v>
      </c>
      <c r="U106" t="s">
        <v>11</v>
      </c>
      <c r="V106" s="1">
        <v>1.25</v>
      </c>
    </row>
    <row r="107" spans="1:22" x14ac:dyDescent="0.25">
      <c r="B107" t="s">
        <v>264</v>
      </c>
      <c r="C107" s="8">
        <v>2.2599999999999998</v>
      </c>
      <c r="D107" s="1">
        <v>3.29</v>
      </c>
      <c r="E107" s="1">
        <v>3.52</v>
      </c>
      <c r="F107">
        <f>IF(SMALL(C107:E107,1)=C107,D107,E107)</f>
        <v>3.29</v>
      </c>
      <c r="G107" s="7">
        <f>IF(C107&lt;D107,E107,D107)</f>
        <v>3.52</v>
      </c>
      <c r="H107" s="220">
        <f t="shared" si="70"/>
        <v>2.2599999999999998</v>
      </c>
      <c r="I107" s="155">
        <f t="shared" si="71"/>
        <v>1.8636666666666666</v>
      </c>
      <c r="J107" s="208">
        <f t="shared" si="72"/>
        <v>1.7376666666666665</v>
      </c>
      <c r="K107" s="198">
        <f t="shared" si="75"/>
        <v>3.52</v>
      </c>
      <c r="L107" s="197" t="str">
        <f>IF(K107=C107,C103,IF(K107=D107,D103,E103))</f>
        <v>AA</v>
      </c>
      <c r="M107" s="205">
        <f t="shared" si="76"/>
        <v>2.2599999999999998</v>
      </c>
      <c r="N107" s="197" t="str">
        <f>IF(K107=I107,J103,I103)</f>
        <v>HH</v>
      </c>
      <c r="O107" s="205">
        <f>IF(N107=C103,C107,IF(N107=D103,D107,E107))</f>
        <v>2.2599999999999998</v>
      </c>
      <c r="P107" s="205" t="str">
        <f t="shared" si="73"/>
        <v>HH</v>
      </c>
      <c r="Q107" s="206">
        <f>IF(P107=C103,C107,IF(P107=D103,D107,E107))</f>
        <v>2.2599999999999998</v>
      </c>
      <c r="R107" s="205">
        <f t="shared" si="77"/>
        <v>3.29</v>
      </c>
      <c r="S107" s="7" t="str">
        <f>IF(K107=M107,K103,M103)</f>
        <v>NG</v>
      </c>
      <c r="T107" s="21">
        <f t="shared" si="74"/>
        <v>2.2599999999999998</v>
      </c>
      <c r="U107" t="s">
        <v>5</v>
      </c>
      <c r="V107" s="1">
        <v>3.52</v>
      </c>
    </row>
    <row r="108" spans="1:22" x14ac:dyDescent="0.25">
      <c r="B108" t="s">
        <v>260</v>
      </c>
      <c r="C108" s="8">
        <v>2.82</v>
      </c>
      <c r="D108" s="1">
        <v>3.23</v>
      </c>
      <c r="E108" s="1">
        <v>2.73</v>
      </c>
      <c r="F108" s="1">
        <f>IF(E108=C108,D108,E108)</f>
        <v>2.73</v>
      </c>
      <c r="G108" s="7">
        <f>IF(C108&lt;3.55,C108,D108)</f>
        <v>2.82</v>
      </c>
      <c r="H108" s="220">
        <f t="shared" si="70"/>
        <v>2.73</v>
      </c>
      <c r="I108" s="155">
        <f t="shared" si="71"/>
        <v>1.7363333333333333</v>
      </c>
      <c r="J108" s="208">
        <f t="shared" si="72"/>
        <v>1.7453333333333334</v>
      </c>
      <c r="K108" s="198">
        <f t="shared" si="75"/>
        <v>3.23</v>
      </c>
      <c r="L108" s="197" t="str">
        <f>IF(K108=C108,D103,IF(K108=D108,D103,E103))</f>
        <v>DD</v>
      </c>
      <c r="M108" s="205">
        <f t="shared" si="76"/>
        <v>3.23</v>
      </c>
      <c r="N108" s="197" t="str">
        <f>IF(K108=I108,J103,I103)</f>
        <v>HH</v>
      </c>
      <c r="O108" s="205">
        <f>IF(N108=C103,C108,IF(N108=D103,D108,E108))</f>
        <v>2.82</v>
      </c>
      <c r="P108" s="205" t="str">
        <f t="shared" si="73"/>
        <v>HH</v>
      </c>
      <c r="Q108" s="206">
        <f>IF(P108=C103,C108,IF(P108=D103,D108,E108))</f>
        <v>2.82</v>
      </c>
      <c r="R108" s="205">
        <f t="shared" si="77"/>
        <v>2.73</v>
      </c>
      <c r="S108" s="7" t="str">
        <f>IF(K108=M108,K103,M103)</f>
        <v>GG</v>
      </c>
      <c r="T108" s="21">
        <f t="shared" si="74"/>
        <v>3.23</v>
      </c>
      <c r="U108" t="s">
        <v>11</v>
      </c>
      <c r="V108" s="1">
        <v>2.73</v>
      </c>
    </row>
    <row r="109" spans="1:22" x14ac:dyDescent="0.25">
      <c r="B109" t="s">
        <v>265</v>
      </c>
      <c r="C109" s="8">
        <v>2.3199999999999998</v>
      </c>
      <c r="D109" s="1">
        <v>2.99</v>
      </c>
      <c r="E109" s="1">
        <v>3.73</v>
      </c>
      <c r="F109">
        <f>IF(SMALL(C109:E109,1)=C109,D109,E109)</f>
        <v>2.99</v>
      </c>
      <c r="G109" s="7">
        <f>IF(E109&lt;D109,E109,D109)</f>
        <v>2.99</v>
      </c>
      <c r="H109" s="220">
        <f t="shared" si="70"/>
        <v>2.3199999999999998</v>
      </c>
      <c r="I109" s="155">
        <f t="shared" si="71"/>
        <v>1.8796666666666666</v>
      </c>
      <c r="J109" s="208">
        <f t="shared" si="72"/>
        <v>1.7386666666666666</v>
      </c>
      <c r="K109" s="198">
        <f t="shared" si="75"/>
        <v>3.73</v>
      </c>
      <c r="L109" s="197" t="str">
        <f>IF(K109=C109,C103,IF(K109=D109,D103,E103))</f>
        <v>AA</v>
      </c>
      <c r="M109" s="205">
        <f t="shared" si="76"/>
        <v>2.3199999999999998</v>
      </c>
      <c r="N109" s="197" t="str">
        <f>IF(J109=I109,J103,I103)</f>
        <v>HH</v>
      </c>
      <c r="O109" s="205">
        <f>IF(N109=C103,C109,IF(N109=D103,D109,E109))</f>
        <v>2.3199999999999998</v>
      </c>
      <c r="P109" s="205" t="str">
        <f t="shared" si="73"/>
        <v>HH</v>
      </c>
      <c r="Q109" s="206">
        <f>IF(P109=C103,C109,IF(P109=D103,D109,E109))</f>
        <v>2.3199999999999998</v>
      </c>
      <c r="R109" s="205">
        <f t="shared" si="77"/>
        <v>2.99</v>
      </c>
      <c r="S109" s="7" t="str">
        <f>IF(K109=M109,K103,M103)</f>
        <v>NG</v>
      </c>
      <c r="T109" s="21">
        <f t="shared" si="74"/>
        <v>2.3199999999999998</v>
      </c>
      <c r="U109" t="s">
        <v>5</v>
      </c>
      <c r="V109" s="1">
        <v>2.99</v>
      </c>
    </row>
    <row r="110" spans="1:22" x14ac:dyDescent="0.25">
      <c r="B110" t="s">
        <v>266</v>
      </c>
      <c r="C110" s="8">
        <v>1.39</v>
      </c>
      <c r="D110" s="1">
        <v>4.6900000000000004</v>
      </c>
      <c r="E110" s="1">
        <v>9.75</v>
      </c>
      <c r="F110" s="1">
        <f>IF(E110=C110,D110,E110)</f>
        <v>9.75</v>
      </c>
      <c r="G110" s="7">
        <f>IF(C110&lt;3.55,C110,D110)</f>
        <v>1.39</v>
      </c>
      <c r="H110" s="220">
        <f t="shared" si="70"/>
        <v>1.39</v>
      </c>
      <c r="I110" s="155">
        <f t="shared" si="71"/>
        <v>3.6133333333333333</v>
      </c>
      <c r="J110" s="208">
        <f t="shared" si="72"/>
        <v>2.7773333333333334</v>
      </c>
      <c r="K110" s="198">
        <f t="shared" si="75"/>
        <v>1.39</v>
      </c>
      <c r="L110" s="197" t="str">
        <f>IF(K110=C110,C103,IF(K110=D110,D103,E103))</f>
        <v>HH</v>
      </c>
      <c r="M110" s="205">
        <f t="shared" si="76"/>
        <v>1.39</v>
      </c>
      <c r="N110" s="197" t="str">
        <f>IF(K110=I110,J103,I103)</f>
        <v>HH</v>
      </c>
      <c r="O110" s="205">
        <f>IF(N110=C103,C110,IF(N110=D103,D110,E110))</f>
        <v>1.39</v>
      </c>
      <c r="P110" s="205" t="str">
        <f t="shared" si="73"/>
        <v>HH</v>
      </c>
      <c r="Q110" s="206">
        <f>IF(P110=C103,C110,IF(P110=D103,D110,E110))</f>
        <v>1.39</v>
      </c>
      <c r="R110" s="205">
        <f t="shared" si="77"/>
        <v>1.39</v>
      </c>
      <c r="S110" s="7" t="str">
        <f>IF(K110=M110,K103,M103)</f>
        <v>GG</v>
      </c>
      <c r="T110" s="21">
        <f t="shared" si="74"/>
        <v>1.39</v>
      </c>
      <c r="U110" t="s">
        <v>5</v>
      </c>
      <c r="V110" s="1">
        <v>1.39</v>
      </c>
    </row>
    <row r="111" spans="1:22" x14ac:dyDescent="0.25">
      <c r="B111" t="s">
        <v>267</v>
      </c>
      <c r="C111" s="8">
        <v>4.9800000000000004</v>
      </c>
      <c r="D111" s="1">
        <v>4.38</v>
      </c>
      <c r="E111" s="1">
        <v>1.66</v>
      </c>
      <c r="F111">
        <f>IF(SMALL(C111:E111,1)=C111,D111,E111)</f>
        <v>1.66</v>
      </c>
      <c r="G111" s="7">
        <f>IF(E111&lt;D111,E111,D111)</f>
        <v>1.66</v>
      </c>
      <c r="H111" s="220">
        <f t="shared" si="70"/>
        <v>1.66</v>
      </c>
      <c r="I111" s="155">
        <f t="shared" si="71"/>
        <v>2.0026666666666668</v>
      </c>
      <c r="J111" s="208">
        <f t="shared" si="72"/>
        <v>2.3346666666666667</v>
      </c>
      <c r="K111" s="198">
        <f t="shared" si="75"/>
        <v>1.66</v>
      </c>
      <c r="L111" s="197" t="str">
        <f>IF(K111=C111,C103,IF(K111=D111,D103,E103))</f>
        <v>AA</v>
      </c>
      <c r="M111" s="205">
        <f t="shared" si="76"/>
        <v>4.38</v>
      </c>
      <c r="N111" s="197" t="str">
        <f>IF(K111=I111,J103,I103)</f>
        <v>HH</v>
      </c>
      <c r="O111" s="205">
        <f>IF(N111=C103,C111,IF(N111=D103,D111,E111))</f>
        <v>4.9800000000000004</v>
      </c>
      <c r="P111" s="205" t="str">
        <f t="shared" si="73"/>
        <v>AA</v>
      </c>
      <c r="Q111" s="206">
        <f>IF(P111=C103,C111,IF(P111=D103,D111,E111))</f>
        <v>1.66</v>
      </c>
      <c r="R111" s="205">
        <f t="shared" si="77"/>
        <v>4.38</v>
      </c>
      <c r="S111" s="7" t="str">
        <f>IF(K111=M111,K103,M103)</f>
        <v>NG</v>
      </c>
      <c r="T111" s="21">
        <f t="shared" si="74"/>
        <v>4.38</v>
      </c>
      <c r="U111" t="s">
        <v>5</v>
      </c>
      <c r="V111" s="1">
        <v>1.66</v>
      </c>
    </row>
    <row r="112" spans="1:22" x14ac:dyDescent="0.25">
      <c r="B112" t="s">
        <v>268</v>
      </c>
      <c r="C112" s="8">
        <v>6.56</v>
      </c>
      <c r="D112" s="1">
        <v>4.17</v>
      </c>
      <c r="E112" s="1">
        <v>1.56</v>
      </c>
      <c r="F112" s="1">
        <f>IF(E112=C112,D112,E112)</f>
        <v>1.56</v>
      </c>
      <c r="G112" s="7">
        <f>IF(C112&lt;3.55,C112,D112)</f>
        <v>4.17</v>
      </c>
      <c r="H112" s="220">
        <f t="shared" si="70"/>
        <v>1.56</v>
      </c>
      <c r="I112" s="155">
        <f t="shared" si="71"/>
        <v>2.2043333333333335</v>
      </c>
      <c r="J112" s="208">
        <f t="shared" si="72"/>
        <v>2.7043333333333335</v>
      </c>
      <c r="K112" s="198">
        <f t="shared" si="75"/>
        <v>1.56</v>
      </c>
      <c r="L112" s="197" t="str">
        <f>IF(K112=C112,C103,IF(K112=D112,D103,E103))</f>
        <v>AA</v>
      </c>
      <c r="M112" s="205">
        <f t="shared" si="76"/>
        <v>4.17</v>
      </c>
      <c r="N112" s="197" t="str">
        <f>IF(K112=I112,J103,I103)</f>
        <v>HH</v>
      </c>
      <c r="O112" s="205">
        <f>IF(N112=C103,C112,IF(N112=D103,D112,E112))</f>
        <v>6.56</v>
      </c>
      <c r="P112" s="205" t="str">
        <f t="shared" si="73"/>
        <v>AA</v>
      </c>
      <c r="Q112" s="206">
        <f>IF(P112=C103,C112,IF(P112=D103,D112,E112))</f>
        <v>1.56</v>
      </c>
      <c r="R112" s="205">
        <f t="shared" si="77"/>
        <v>4.17</v>
      </c>
      <c r="S112" s="7" t="str">
        <f>IF(K112=M112,K103,M103)</f>
        <v>NG</v>
      </c>
      <c r="T112" s="21">
        <f t="shared" si="74"/>
        <v>1.56</v>
      </c>
      <c r="U112" t="s">
        <v>11</v>
      </c>
      <c r="V112" s="1">
        <v>1.56</v>
      </c>
    </row>
    <row r="113" spans="1:22" ht="15.75" thickBot="1" x14ac:dyDescent="0.3">
      <c r="B113" t="s">
        <v>269</v>
      </c>
      <c r="C113" s="8">
        <v>2.78</v>
      </c>
      <c r="D113" s="1">
        <v>3.51</v>
      </c>
      <c r="E113" s="1">
        <v>2.58</v>
      </c>
      <c r="F113">
        <f>IF(SMALL(C113:E113,1)=C113,D113,E113)</f>
        <v>2.58</v>
      </c>
      <c r="G113" s="7">
        <f>IF(E113&lt;D113,E113,D113)</f>
        <v>2.58</v>
      </c>
      <c r="H113" s="221">
        <f t="shared" si="70"/>
        <v>2.58</v>
      </c>
      <c r="I113" s="156">
        <f t="shared" si="71"/>
        <v>1.7363333333333333</v>
      </c>
      <c r="J113" s="211">
        <f t="shared" si="72"/>
        <v>1.7563333333333333</v>
      </c>
      <c r="K113" s="198">
        <f t="shared" si="75"/>
        <v>3.51</v>
      </c>
      <c r="L113" s="197" t="str">
        <f>IF(K113=C113,C103,IF(K113=D113,D103,E103))</f>
        <v>DD</v>
      </c>
      <c r="M113" s="205">
        <f t="shared" si="76"/>
        <v>3.51</v>
      </c>
      <c r="N113" s="197" t="str">
        <f>IF(K113=I113,J103,I103)</f>
        <v>HH</v>
      </c>
      <c r="O113" s="205">
        <f>IF(N113=C103,C113,IF(N113=D103,D113,E113))</f>
        <v>2.78</v>
      </c>
      <c r="P113" s="205" t="str">
        <f t="shared" si="73"/>
        <v>HH</v>
      </c>
      <c r="Q113" s="206">
        <f>IF(P113=C103,C113,IF(P113=D103,D113,E113))</f>
        <v>2.78</v>
      </c>
      <c r="R113" s="205">
        <f t="shared" si="77"/>
        <v>2.58</v>
      </c>
      <c r="S113" s="7" t="str">
        <f>IF(K113=M113,K103,M103)</f>
        <v>GG</v>
      </c>
      <c r="T113" s="21">
        <f t="shared" si="74"/>
        <v>3.51</v>
      </c>
      <c r="U113" t="s">
        <v>11</v>
      </c>
      <c r="V113" s="1">
        <v>3.51</v>
      </c>
    </row>
    <row r="114" spans="1:22" ht="15.75" thickBot="1" x14ac:dyDescent="0.3">
      <c r="C114" s="80">
        <f>SUM(C104:E113)/30</f>
        <v>3.7850000000000006</v>
      </c>
      <c r="F114" s="5">
        <f t="shared" ref="F114:K114" si="78">PRODUCT(F104:F113)</f>
        <v>249475.94794416573</v>
      </c>
      <c r="G114" s="5">
        <f t="shared" si="78"/>
        <v>8826.8854420022199</v>
      </c>
      <c r="H114" s="49">
        <f t="shared" si="78"/>
        <v>980.38272300042706</v>
      </c>
      <c r="I114" s="18">
        <f t="shared" si="78"/>
        <v>2640.3361458886693</v>
      </c>
      <c r="J114" s="18">
        <f t="shared" si="78"/>
        <v>1766.2541557612278</v>
      </c>
      <c r="K114" s="18">
        <f t="shared" si="78"/>
        <v>7936.377626380412</v>
      </c>
      <c r="L114" s="35"/>
      <c r="M114" s="18">
        <f>PRODUCT(M104:M113)</f>
        <v>12938.27914041746</v>
      </c>
      <c r="N114" s="35"/>
      <c r="O114" s="18">
        <f>PRODUCT(O104:O113)</f>
        <v>13765.997811572646</v>
      </c>
      <c r="P114" s="35"/>
      <c r="Q114" s="18">
        <f>PRODUCT(Q104:Q113)</f>
        <v>1091.2071436002707</v>
      </c>
      <c r="R114" s="18">
        <f>PRODUCT(R104:R113)</f>
        <v>21073.675380196397</v>
      </c>
      <c r="S114" s="34"/>
      <c r="T114" s="79">
        <f>PRODUCT(T104:T113)</f>
        <v>8362.445017429276</v>
      </c>
      <c r="V114" s="33">
        <f>PRODUCT(V104:V113)</f>
        <v>4625.6066927482752</v>
      </c>
    </row>
    <row r="115" spans="1:22" ht="15.75" thickBot="1" x14ac:dyDescent="0.3">
      <c r="F115" s="18">
        <f t="shared" ref="F115:K116" si="79">F104*F106*F108*F110*F112</f>
        <v>1711.4243328000005</v>
      </c>
      <c r="G115" s="18">
        <f t="shared" si="79"/>
        <v>56.596522274999991</v>
      </c>
      <c r="H115" s="18">
        <f t="shared" si="79"/>
        <v>20.49707205</v>
      </c>
      <c r="I115" s="18">
        <f t="shared" si="79"/>
        <v>113.30612880169623</v>
      </c>
      <c r="J115" s="18">
        <f t="shared" si="79"/>
        <v>81.099784687537351</v>
      </c>
      <c r="K115" s="30">
        <f t="shared" si="79"/>
        <v>28.190826300000001</v>
      </c>
      <c r="L115" s="35"/>
      <c r="M115" s="18">
        <f>M104*M106*M108*M110*M112</f>
        <v>75.356247225000004</v>
      </c>
      <c r="N115" s="35"/>
      <c r="O115" s="18">
        <f>O104*O106*O108*O110*O112</f>
        <v>89.034337199999982</v>
      </c>
      <c r="P115" s="35"/>
      <c r="Q115" s="18">
        <f>Q104*Q106*Q108*Q110*Q112</f>
        <v>21.172799699999995</v>
      </c>
      <c r="R115" s="18">
        <f>R104*R106*R108*R110*R112</f>
        <v>54.790250287499994</v>
      </c>
      <c r="S115" s="34"/>
      <c r="T115" s="213">
        <f>T104*T106*T108*T110*T112</f>
        <v>28.190826300000001</v>
      </c>
      <c r="V115" s="18">
        <f>V104*V106*V108*V110*V112</f>
        <v>20.49707205</v>
      </c>
    </row>
    <row r="116" spans="1:22" ht="15.75" thickBot="1" x14ac:dyDescent="0.3">
      <c r="F116" s="49">
        <f t="shared" si="79"/>
        <v>145.77094830480002</v>
      </c>
      <c r="G116" s="49">
        <f t="shared" si="79"/>
        <v>155.96162250240002</v>
      </c>
      <c r="H116" s="49">
        <f t="shared" si="79"/>
        <v>47.830378924799994</v>
      </c>
      <c r="I116" s="49">
        <f t="shared" si="79"/>
        <v>23.302677214483946</v>
      </c>
      <c r="J116" s="49">
        <f t="shared" si="79"/>
        <v>21.778777373654965</v>
      </c>
      <c r="K116" s="49">
        <f t="shared" si="79"/>
        <v>281.52341268479995</v>
      </c>
      <c r="L116" s="202"/>
      <c r="M116" s="49">
        <f>M105*M107*M109*M111*M113</f>
        <v>171.69484438079996</v>
      </c>
      <c r="N116" s="202"/>
      <c r="O116" s="49">
        <f>O105*O107*O109*O111*O113</f>
        <v>154.61448071039999</v>
      </c>
      <c r="P116" s="202"/>
      <c r="Q116" s="49">
        <f>Q105*Q107*Q109*Q111*Q113</f>
        <v>51.538160236799989</v>
      </c>
      <c r="R116" s="49">
        <f>R105*R107*R109*R111*R113</f>
        <v>384.62455034640004</v>
      </c>
      <c r="S116" s="201"/>
      <c r="T116" s="203">
        <f>T105*T107*T109*T111*T113</f>
        <v>296.63710202879992</v>
      </c>
      <c r="V116" s="18">
        <f>V105*V107*V109*V111*V113</f>
        <v>225.67158282240001</v>
      </c>
    </row>
    <row r="117" spans="1:22" ht="15.75" thickBot="1" x14ac:dyDescent="0.3">
      <c r="A117" t="s">
        <v>238</v>
      </c>
      <c r="B117" s="3" t="s">
        <v>0</v>
      </c>
      <c r="C117" s="4" t="s">
        <v>201</v>
      </c>
      <c r="D117" s="5" t="s">
        <v>202</v>
      </c>
      <c r="E117" s="5" t="s">
        <v>23</v>
      </c>
      <c r="F117" s="5" t="s">
        <v>310</v>
      </c>
      <c r="G117" s="33" t="s">
        <v>309</v>
      </c>
      <c r="H117" s="77" t="s">
        <v>201</v>
      </c>
      <c r="I117" s="77" t="s">
        <v>201</v>
      </c>
      <c r="J117" s="10" t="s">
        <v>202</v>
      </c>
      <c r="K117" s="77" t="s">
        <v>5</v>
      </c>
      <c r="L117" s="75" t="s">
        <v>918</v>
      </c>
      <c r="M117" s="75" t="s">
        <v>11</v>
      </c>
      <c r="N117" s="75" t="s">
        <v>919</v>
      </c>
      <c r="O117" s="75"/>
      <c r="P117" s="75" t="s">
        <v>921</v>
      </c>
      <c r="Q117" s="78" t="s">
        <v>922</v>
      </c>
      <c r="R117" s="75" t="s">
        <v>923</v>
      </c>
      <c r="S117" s="209"/>
      <c r="T117" s="210" t="s">
        <v>920</v>
      </c>
      <c r="V117" s="1" t="s">
        <v>232</v>
      </c>
    </row>
    <row r="118" spans="1:22" x14ac:dyDescent="0.25">
      <c r="B118" t="s">
        <v>261</v>
      </c>
      <c r="C118" s="8">
        <v>1.77</v>
      </c>
      <c r="D118" s="1">
        <v>3.83</v>
      </c>
      <c r="E118" s="1">
        <v>4.8499999999999996</v>
      </c>
      <c r="F118" s="1">
        <f>IF(E118=C118,D118,E118)</f>
        <v>4.8499999999999996</v>
      </c>
      <c r="G118" s="7">
        <f>IF(C118&lt;3.55,C118,D118)</f>
        <v>1.77</v>
      </c>
      <c r="H118" s="219">
        <f t="shared" ref="H118:H127" si="80">SMALL(C118:E118,1)</f>
        <v>1.77</v>
      </c>
      <c r="I118" s="152">
        <f t="shared" ref="I118:I127" si="81">((C118+D118+E118)/3+(C118+D118)/2+E118)/5</f>
        <v>2.2266666666666666</v>
      </c>
      <c r="J118" s="207">
        <f t="shared" ref="J118:J127" si="82">((C118+D118+E118)/3+(D118+E118)/2+C118)/5</f>
        <v>1.9186666666666663</v>
      </c>
      <c r="K118" s="198">
        <f>IF(SMALL(I118:J118,1)&gt;SMALL(C118:E118,1),SMALL(C118:E118,1),SMALL(C118:E118,3))</f>
        <v>1.77</v>
      </c>
      <c r="L118" s="197" t="str">
        <f>IF(K118=C118,C117,IF(K118=D118,D117,E117))</f>
        <v>HH</v>
      </c>
      <c r="M118" s="205">
        <f>IF(SMALL(C118:E118,2)&lt;E118,C118,D118)</f>
        <v>1.77</v>
      </c>
      <c r="N118" s="197" t="str">
        <f>IF(K118=I118,J117,I117)</f>
        <v>HH</v>
      </c>
      <c r="O118" s="205">
        <f>IF(N118=C117,C118,IF(N118=D117,D118,E118))</f>
        <v>1.77</v>
      </c>
      <c r="P118" s="205" t="str">
        <f t="shared" ref="P118:P127" si="83">IF(K118&lt;M118,L118,N118)</f>
        <v>HH</v>
      </c>
      <c r="Q118" s="206">
        <f>IF(P118=C117,C118,IF(P118=D117,D118,E118))</f>
        <v>1.77</v>
      </c>
      <c r="R118" s="205">
        <f>IF(K118=M118,SMALL(C118:E118,1),SMALL(C118:E118,2))</f>
        <v>1.77</v>
      </c>
      <c r="S118" s="7" t="str">
        <f>IF(K118=M118,K117,M117)</f>
        <v>GG</v>
      </c>
      <c r="T118" s="21">
        <f t="shared" ref="T118:T127" si="84">IF(U118=S118,K118,M118)</f>
        <v>1.77</v>
      </c>
      <c r="U118" t="s">
        <v>5</v>
      </c>
      <c r="V118" s="1">
        <v>3.83</v>
      </c>
    </row>
    <row r="119" spans="1:22" x14ac:dyDescent="0.25">
      <c r="B119" t="s">
        <v>262</v>
      </c>
      <c r="C119" s="8">
        <v>1.8</v>
      </c>
      <c r="D119" s="1">
        <v>3.48</v>
      </c>
      <c r="E119" s="1">
        <v>5.3</v>
      </c>
      <c r="F119">
        <f>IF(SMALL(C119:E119,1)=C119,D119,E119)</f>
        <v>3.48</v>
      </c>
      <c r="G119" s="7">
        <f>IF(E119&lt;D119,E119,D119)</f>
        <v>3.48</v>
      </c>
      <c r="H119" s="220">
        <f t="shared" si="80"/>
        <v>1.8</v>
      </c>
      <c r="I119" s="155">
        <f t="shared" si="81"/>
        <v>2.2933333333333334</v>
      </c>
      <c r="J119" s="208">
        <f t="shared" si="82"/>
        <v>1.9433333333333334</v>
      </c>
      <c r="K119" s="198">
        <f t="shared" ref="K119:K127" si="85">IF(SMALL(I119:J119,1)&gt;SMALL(C119:E119,1),SMALL(C119:E119,1),SMALL(C119:E119,3))</f>
        <v>1.8</v>
      </c>
      <c r="L119" s="197" t="str">
        <f>IF(K119=C119,C117,IF(K119=D119,D117,E117))</f>
        <v>HH</v>
      </c>
      <c r="M119" s="205">
        <f t="shared" ref="M119:M127" si="86">IF(SMALL(C119:E119,2)&lt;E119,C119,D119)</f>
        <v>1.8</v>
      </c>
      <c r="N119" s="197" t="str">
        <f>IF(K119=I119,J117,I117)</f>
        <v>HH</v>
      </c>
      <c r="O119" s="205">
        <f>IF(N119=C117,C119,IF(N119=D117,D119,E119))</f>
        <v>1.8</v>
      </c>
      <c r="P119" s="205" t="str">
        <f t="shared" si="83"/>
        <v>HH</v>
      </c>
      <c r="Q119" s="206">
        <f>IF(P119=C117,C119,IF(P119=D117,D119,E119))</f>
        <v>1.8</v>
      </c>
      <c r="R119" s="205">
        <f t="shared" ref="R119:R127" si="87">IF(K119=M119,SMALL(C119:E119,1),SMALL(C119:E119,2))</f>
        <v>1.8</v>
      </c>
      <c r="S119" s="7" t="str">
        <f>IF(K119=M119,K117,M117)</f>
        <v>GG</v>
      </c>
      <c r="T119" s="21">
        <f t="shared" si="84"/>
        <v>1.8</v>
      </c>
      <c r="U119" t="s">
        <v>11</v>
      </c>
      <c r="V119" s="1">
        <v>5.3</v>
      </c>
    </row>
    <row r="120" spans="1:22" x14ac:dyDescent="0.25">
      <c r="B120" t="s">
        <v>263</v>
      </c>
      <c r="C120" s="8">
        <v>3.89</v>
      </c>
      <c r="D120" s="1">
        <v>3.71</v>
      </c>
      <c r="E120" s="1">
        <v>1.98</v>
      </c>
      <c r="F120" s="1">
        <f>IF(E120=C120,D120,E120)</f>
        <v>1.98</v>
      </c>
      <c r="G120" s="7">
        <f>IF(C120&lt;3.55,C120,D120)</f>
        <v>3.71</v>
      </c>
      <c r="H120" s="220">
        <f t="shared" si="80"/>
        <v>1.98</v>
      </c>
      <c r="I120" s="155">
        <f t="shared" si="81"/>
        <v>1.7946666666666666</v>
      </c>
      <c r="J120" s="208">
        <f t="shared" si="82"/>
        <v>1.9856666666666665</v>
      </c>
      <c r="K120" s="198">
        <f t="shared" si="85"/>
        <v>3.89</v>
      </c>
      <c r="L120" s="197" t="str">
        <f>IF(K120=C120,C117,IF(K120=D120,D117,E117))</f>
        <v>HH</v>
      </c>
      <c r="M120" s="205">
        <f t="shared" si="86"/>
        <v>3.71</v>
      </c>
      <c r="N120" s="197" t="str">
        <f>IF(K120=I120,J117,I117)</f>
        <v>HH</v>
      </c>
      <c r="O120" s="205">
        <f>IF(N120=C117,C120,IF(N120=D117,D120,E120))</f>
        <v>3.89</v>
      </c>
      <c r="P120" s="205" t="str">
        <f t="shared" si="83"/>
        <v>HH</v>
      </c>
      <c r="Q120" s="206">
        <f>IF(P120=C117,C120,IF(P120=D117,D120,E120))</f>
        <v>3.89</v>
      </c>
      <c r="R120" s="205">
        <f t="shared" si="87"/>
        <v>3.71</v>
      </c>
      <c r="S120" s="7" t="str">
        <f>IF(K120=M120,K117,M117)</f>
        <v>NG</v>
      </c>
      <c r="T120" s="21">
        <f t="shared" si="84"/>
        <v>3.89</v>
      </c>
      <c r="U120" t="s">
        <v>11</v>
      </c>
      <c r="V120" s="1">
        <v>1.98</v>
      </c>
    </row>
    <row r="121" spans="1:22" x14ac:dyDescent="0.25">
      <c r="B121" t="s">
        <v>264</v>
      </c>
      <c r="C121" s="8">
        <v>2.19</v>
      </c>
      <c r="D121" s="1">
        <v>3.2</v>
      </c>
      <c r="E121" s="1">
        <v>3.81</v>
      </c>
      <c r="F121">
        <f>IF(SMALL(C121:E121,1)=C121,D121,E121)</f>
        <v>3.2</v>
      </c>
      <c r="G121" s="7">
        <f>IF(C121&lt;D121,E121,D121)</f>
        <v>3.81</v>
      </c>
      <c r="H121" s="220">
        <f t="shared" si="80"/>
        <v>2.19</v>
      </c>
      <c r="I121" s="155">
        <f t="shared" si="81"/>
        <v>1.9143333333333334</v>
      </c>
      <c r="J121" s="208">
        <f t="shared" si="82"/>
        <v>1.7523333333333333</v>
      </c>
      <c r="K121" s="198">
        <f t="shared" si="85"/>
        <v>3.81</v>
      </c>
      <c r="L121" s="197" t="str">
        <f>IF(K121=C121,C117,IF(K121=D121,D117,E117))</f>
        <v>AA</v>
      </c>
      <c r="M121" s="205">
        <f t="shared" si="86"/>
        <v>2.19</v>
      </c>
      <c r="N121" s="197" t="str">
        <f>IF(K121=I121,J117,I117)</f>
        <v>HH</v>
      </c>
      <c r="O121" s="205">
        <f>IF(N121=C117,C121,IF(N121=D117,D121,E121))</f>
        <v>2.19</v>
      </c>
      <c r="P121" s="205" t="str">
        <f t="shared" si="83"/>
        <v>HH</v>
      </c>
      <c r="Q121" s="206">
        <f>IF(P121=C117,C121,IF(P121=D117,D121,E121))</f>
        <v>2.19</v>
      </c>
      <c r="R121" s="205">
        <f t="shared" si="87"/>
        <v>3.2</v>
      </c>
      <c r="S121" s="7" t="str">
        <f>IF(K121=M121,K117,M117)</f>
        <v>NG</v>
      </c>
      <c r="T121" s="21">
        <f t="shared" si="84"/>
        <v>3.81</v>
      </c>
      <c r="U121" t="s">
        <v>11</v>
      </c>
      <c r="V121" s="1">
        <v>3.81</v>
      </c>
    </row>
    <row r="122" spans="1:22" x14ac:dyDescent="0.25">
      <c r="B122" t="s">
        <v>260</v>
      </c>
      <c r="C122" s="8">
        <v>1.07</v>
      </c>
      <c r="D122" s="1">
        <v>13.99</v>
      </c>
      <c r="E122" s="1">
        <v>30.73</v>
      </c>
      <c r="F122" s="1">
        <f>IF(E122=C122,D122,E122)</f>
        <v>30.73</v>
      </c>
      <c r="G122" s="7">
        <f>IF(C122&lt;3.55,C122,D122)</f>
        <v>1.07</v>
      </c>
      <c r="H122" s="220">
        <f t="shared" si="80"/>
        <v>1.07</v>
      </c>
      <c r="I122" s="155">
        <f t="shared" si="81"/>
        <v>10.704666666666666</v>
      </c>
      <c r="J122" s="208">
        <f t="shared" si="82"/>
        <v>7.738666666666667</v>
      </c>
      <c r="K122" s="198">
        <f t="shared" si="85"/>
        <v>1.07</v>
      </c>
      <c r="L122" s="197" t="str">
        <f>IF(K122=C122,D117,IF(K122=D122,D117,E117))</f>
        <v>DD</v>
      </c>
      <c r="M122" s="205">
        <f t="shared" si="86"/>
        <v>1.07</v>
      </c>
      <c r="N122" s="197" t="str">
        <f>IF(K122=I122,J117,I117)</f>
        <v>HH</v>
      </c>
      <c r="O122" s="205">
        <f>IF(N122=C117,C122,IF(N122=D117,D122,E122))</f>
        <v>1.07</v>
      </c>
      <c r="P122" s="205" t="str">
        <f t="shared" si="83"/>
        <v>HH</v>
      </c>
      <c r="Q122" s="206">
        <f>IF(P122=C117,C122,IF(P122=D117,D122,E122))</f>
        <v>1.07</v>
      </c>
      <c r="R122" s="205">
        <f t="shared" si="87"/>
        <v>1.07</v>
      </c>
      <c r="S122" s="7" t="str">
        <f>IF(K122=M122,K117,M117)</f>
        <v>GG</v>
      </c>
      <c r="T122" s="21">
        <f t="shared" si="84"/>
        <v>1.07</v>
      </c>
      <c r="U122" t="s">
        <v>11</v>
      </c>
      <c r="V122" s="1">
        <v>1.07</v>
      </c>
    </row>
    <row r="123" spans="1:22" x14ac:dyDescent="0.25">
      <c r="B123" t="s">
        <v>265</v>
      </c>
      <c r="C123" s="8">
        <v>2.54</v>
      </c>
      <c r="D123" s="1">
        <v>3.44</v>
      </c>
      <c r="E123" s="1">
        <v>2.88</v>
      </c>
      <c r="F123">
        <f>IF(SMALL(C123:E123,1)=C123,D123,E123)</f>
        <v>3.44</v>
      </c>
      <c r="G123" s="7">
        <f>IF(E123&lt;D123,E123,D123)</f>
        <v>2.88</v>
      </c>
      <c r="H123" s="220">
        <f t="shared" si="80"/>
        <v>2.54</v>
      </c>
      <c r="I123" s="155">
        <f t="shared" si="81"/>
        <v>1.7646666666666668</v>
      </c>
      <c r="J123" s="208">
        <f t="shared" si="82"/>
        <v>1.7306666666666666</v>
      </c>
      <c r="K123" s="198">
        <f t="shared" si="85"/>
        <v>3.44</v>
      </c>
      <c r="L123" s="197" t="str">
        <f>IF(K123=C123,C117,IF(K123=D123,D117,E117))</f>
        <v>DD</v>
      </c>
      <c r="M123" s="205">
        <f t="shared" si="86"/>
        <v>3.44</v>
      </c>
      <c r="N123" s="197" t="str">
        <f>IF(J123=I123,J117,I117)</f>
        <v>HH</v>
      </c>
      <c r="O123" s="205">
        <f>IF(N123=C117,C123,IF(N123=D117,D123,E123))</f>
        <v>2.54</v>
      </c>
      <c r="P123" s="205" t="str">
        <f t="shared" si="83"/>
        <v>HH</v>
      </c>
      <c r="Q123" s="206">
        <f>IF(P123=C117,C123,IF(P123=D117,D123,E123))</f>
        <v>2.54</v>
      </c>
      <c r="R123" s="205">
        <f t="shared" si="87"/>
        <v>2.54</v>
      </c>
      <c r="S123" s="7" t="str">
        <f>IF(K123=M123,K117,M117)</f>
        <v>GG</v>
      </c>
      <c r="T123" s="21">
        <f t="shared" si="84"/>
        <v>3.44</v>
      </c>
      <c r="U123" t="s">
        <v>5</v>
      </c>
      <c r="V123" s="1">
        <v>2.54</v>
      </c>
    </row>
    <row r="124" spans="1:22" x14ac:dyDescent="0.25">
      <c r="B124" t="s">
        <v>266</v>
      </c>
      <c r="C124" s="8">
        <v>2.21</v>
      </c>
      <c r="D124" s="1">
        <v>3.46</v>
      </c>
      <c r="E124" s="1">
        <v>3.43</v>
      </c>
      <c r="F124" s="1">
        <f>IF(E124=C124,D124,E124)</f>
        <v>3.43</v>
      </c>
      <c r="G124" s="7">
        <f>IF(C124&lt;3.55,C124,D124)</f>
        <v>2.21</v>
      </c>
      <c r="H124" s="220">
        <f t="shared" si="80"/>
        <v>2.21</v>
      </c>
      <c r="I124" s="155">
        <f t="shared" si="81"/>
        <v>1.8596666666666668</v>
      </c>
      <c r="J124" s="208">
        <f t="shared" si="82"/>
        <v>1.7376666666666665</v>
      </c>
      <c r="K124" s="198">
        <f t="shared" si="85"/>
        <v>3.46</v>
      </c>
      <c r="L124" s="197" t="str">
        <f>IF(K124=C124,C117,IF(K124=D124,D117,E117))</f>
        <v>DD</v>
      </c>
      <c r="M124" s="205">
        <f t="shared" si="86"/>
        <v>3.46</v>
      </c>
      <c r="N124" s="197" t="str">
        <f>IF(K124=I124,J117,I117)</f>
        <v>HH</v>
      </c>
      <c r="O124" s="205">
        <f>IF(N124=C117,C124,IF(N124=D117,D124,E124))</f>
        <v>2.21</v>
      </c>
      <c r="P124" s="205" t="str">
        <f t="shared" si="83"/>
        <v>HH</v>
      </c>
      <c r="Q124" s="206">
        <f>IF(P124=C117,C124,IF(P124=D117,D124,E124))</f>
        <v>2.21</v>
      </c>
      <c r="R124" s="205">
        <f t="shared" si="87"/>
        <v>2.21</v>
      </c>
      <c r="S124" s="7" t="str">
        <f>IF(K124=M124,K117,M117)</f>
        <v>GG</v>
      </c>
      <c r="T124" s="21">
        <f t="shared" si="84"/>
        <v>3.46</v>
      </c>
      <c r="U124" t="s">
        <v>11</v>
      </c>
      <c r="V124" s="1">
        <v>3.46</v>
      </c>
    </row>
    <row r="125" spans="1:22" x14ac:dyDescent="0.25">
      <c r="B125" t="s">
        <v>267</v>
      </c>
      <c r="C125" s="8">
        <v>11.38</v>
      </c>
      <c r="D125" s="1">
        <v>5.3</v>
      </c>
      <c r="E125" s="1">
        <v>1.32</v>
      </c>
      <c r="F125">
        <f>IF(SMALL(C125:E125,1)=C125,D125,E125)</f>
        <v>1.32</v>
      </c>
      <c r="G125" s="7">
        <f>IF(E125&lt;D125,E125,D125)</f>
        <v>1.32</v>
      </c>
      <c r="H125" s="220">
        <f t="shared" si="80"/>
        <v>1.32</v>
      </c>
      <c r="I125" s="155">
        <f t="shared" si="81"/>
        <v>3.1320000000000001</v>
      </c>
      <c r="J125" s="208">
        <f t="shared" si="82"/>
        <v>4.1379999999999999</v>
      </c>
      <c r="K125" s="198">
        <f t="shared" si="85"/>
        <v>1.32</v>
      </c>
      <c r="L125" s="197" t="str">
        <f>IF(K125=C125,C117,IF(K125=D125,D117,E117))</f>
        <v>AA</v>
      </c>
      <c r="M125" s="205">
        <f t="shared" si="86"/>
        <v>5.3</v>
      </c>
      <c r="N125" s="197" t="str">
        <f>IF(K125=I125,J117,I117)</f>
        <v>HH</v>
      </c>
      <c r="O125" s="205">
        <f>IF(N125=C117,C125,IF(N125=D117,D125,E125))</f>
        <v>11.38</v>
      </c>
      <c r="P125" s="205" t="str">
        <f t="shared" si="83"/>
        <v>AA</v>
      </c>
      <c r="Q125" s="206">
        <f>IF(P125=C117,C125,IF(P125=D117,D125,E125))</f>
        <v>1.32</v>
      </c>
      <c r="R125" s="205">
        <f t="shared" si="87"/>
        <v>5.3</v>
      </c>
      <c r="S125" s="7" t="str">
        <f>IF(K125=M125,K117,M117)</f>
        <v>NG</v>
      </c>
      <c r="T125" s="21">
        <f t="shared" si="84"/>
        <v>1.32</v>
      </c>
      <c r="U125" t="s">
        <v>11</v>
      </c>
      <c r="V125" s="1">
        <v>1.32</v>
      </c>
    </row>
    <row r="126" spans="1:22" x14ac:dyDescent="0.25">
      <c r="B126" t="s">
        <v>268</v>
      </c>
      <c r="C126" s="8">
        <v>1.8</v>
      </c>
      <c r="D126" s="1">
        <v>3.6</v>
      </c>
      <c r="E126" s="1">
        <v>5.05</v>
      </c>
      <c r="F126" s="1">
        <f>IF(E126=C126,D126,E126)</f>
        <v>5.05</v>
      </c>
      <c r="G126" s="7">
        <f>IF(C126&lt;3.55,C126,D126)</f>
        <v>1.8</v>
      </c>
      <c r="H126" s="220">
        <f t="shared" si="80"/>
        <v>1.8</v>
      </c>
      <c r="I126" s="155">
        <f t="shared" si="81"/>
        <v>2.246666666666667</v>
      </c>
      <c r="J126" s="208">
        <f t="shared" si="82"/>
        <v>1.9216666666666669</v>
      </c>
      <c r="K126" s="198">
        <f t="shared" si="85"/>
        <v>1.8</v>
      </c>
      <c r="L126" s="197" t="str">
        <f>IF(K126=C126,C117,IF(K126=D126,D117,E117))</f>
        <v>HH</v>
      </c>
      <c r="M126" s="205">
        <f t="shared" si="86"/>
        <v>1.8</v>
      </c>
      <c r="N126" s="197" t="str">
        <f>IF(K126=I126,J117,I117)</f>
        <v>HH</v>
      </c>
      <c r="O126" s="205">
        <f>IF(N126=C117,C126,IF(N126=D117,D126,E126))</f>
        <v>1.8</v>
      </c>
      <c r="P126" s="205" t="str">
        <f t="shared" si="83"/>
        <v>HH</v>
      </c>
      <c r="Q126" s="206">
        <f>IF(P126=C117,C126,IF(P126=D117,D126,E126))</f>
        <v>1.8</v>
      </c>
      <c r="R126" s="205">
        <f t="shared" si="87"/>
        <v>1.8</v>
      </c>
      <c r="S126" s="7" t="str">
        <f>IF(K126=M126,K117,M117)</f>
        <v>GG</v>
      </c>
      <c r="T126" s="21">
        <f t="shared" si="84"/>
        <v>1.8</v>
      </c>
      <c r="U126" t="s">
        <v>11</v>
      </c>
      <c r="V126" s="1">
        <v>1.8</v>
      </c>
    </row>
    <row r="127" spans="1:22" ht="15.75" thickBot="1" x14ac:dyDescent="0.3">
      <c r="B127" t="s">
        <v>269</v>
      </c>
      <c r="C127" s="8">
        <v>1.62</v>
      </c>
      <c r="D127" s="1">
        <v>4.1399999999999997</v>
      </c>
      <c r="E127" s="1">
        <v>5.78</v>
      </c>
      <c r="F127">
        <f>IF(SMALL(C127:E127,1)=C127,D127,E127)</f>
        <v>4.1399999999999997</v>
      </c>
      <c r="G127" s="7">
        <f>IF(E127&lt;D127,E127,D127)</f>
        <v>4.1399999999999997</v>
      </c>
      <c r="H127" s="221">
        <f t="shared" si="80"/>
        <v>1.62</v>
      </c>
      <c r="I127" s="156">
        <f t="shared" si="81"/>
        <v>2.5013333333333336</v>
      </c>
      <c r="J127" s="211">
        <f t="shared" si="82"/>
        <v>2.0853333333333333</v>
      </c>
      <c r="K127" s="198">
        <f t="shared" si="85"/>
        <v>1.62</v>
      </c>
      <c r="L127" s="197" t="str">
        <f>IF(K127=C127,C117,IF(K127=D127,D117,E117))</f>
        <v>HH</v>
      </c>
      <c r="M127" s="205">
        <f t="shared" si="86"/>
        <v>1.62</v>
      </c>
      <c r="N127" s="197" t="str">
        <f>IF(K127=I127,J117,I117)</f>
        <v>HH</v>
      </c>
      <c r="O127" s="205">
        <f>IF(N127=C117,C127,IF(N127=D117,D127,E127))</f>
        <v>1.62</v>
      </c>
      <c r="P127" s="205" t="str">
        <f t="shared" si="83"/>
        <v>HH</v>
      </c>
      <c r="Q127" s="206">
        <f>IF(P127=C117,C127,IF(P127=D117,D127,E127))</f>
        <v>1.62</v>
      </c>
      <c r="R127" s="205">
        <f t="shared" si="87"/>
        <v>1.62</v>
      </c>
      <c r="S127" s="7" t="str">
        <f>IF(K127=M127,K117,M117)</f>
        <v>GG</v>
      </c>
      <c r="T127" s="21">
        <f t="shared" si="84"/>
        <v>1.62</v>
      </c>
      <c r="U127" t="s">
        <v>5</v>
      </c>
      <c r="V127" s="1">
        <v>1.62</v>
      </c>
    </row>
    <row r="128" spans="1:22" ht="15.75" thickBot="1" x14ac:dyDescent="0.3">
      <c r="C128" s="80">
        <f>SUM(C118:E127)/30</f>
        <v>4.7849999999999993</v>
      </c>
      <c r="F128" s="5">
        <f t="shared" ref="F128:K128" si="88">PRODUCT(F118:F127)</f>
        <v>1070081.6689813803</v>
      </c>
      <c r="G128" s="5">
        <f t="shared" si="88"/>
        <v>5832.6606859753874</v>
      </c>
      <c r="H128" s="49">
        <f t="shared" si="88"/>
        <v>319.39366317338073</v>
      </c>
      <c r="I128" s="18">
        <f t="shared" si="88"/>
        <v>10847.424909367424</v>
      </c>
      <c r="J128" s="18">
        <f t="shared" si="88"/>
        <v>5006.796805770271</v>
      </c>
      <c r="K128" s="18">
        <f t="shared" si="88"/>
        <v>2314.7288168986638</v>
      </c>
      <c r="L128" s="35"/>
      <c r="M128" s="18">
        <f>PRODUCT(M118:M127)</f>
        <v>5095.0154374251661</v>
      </c>
      <c r="N128" s="35"/>
      <c r="O128" s="18">
        <f>PRODUCT(O118:O127)</f>
        <v>5409.7729415717222</v>
      </c>
      <c r="P128" s="35"/>
      <c r="Q128" s="18">
        <f>PRODUCT(Q118:Q127)</f>
        <v>627.49563118406616</v>
      </c>
      <c r="R128" s="18">
        <f>PRODUCT(R118:R127)</f>
        <v>3511.0969101437427</v>
      </c>
      <c r="S128" s="34"/>
      <c r="T128" s="79">
        <f>PRODUCT(T118:T127)</f>
        <v>2314.7288168986638</v>
      </c>
      <c r="V128" s="33">
        <f>PRODUCT(V118:V127)</f>
        <v>5542.6806076539942</v>
      </c>
    </row>
    <row r="129" spans="1:22" s="27" customFormat="1" ht="15.75" thickBot="1" x14ac:dyDescent="0.3">
      <c r="C129" s="65"/>
      <c r="D129" s="28"/>
      <c r="E129" s="28"/>
      <c r="F129" s="18">
        <f t="shared" ref="F129:K130" si="89">F118*F120*F122*F124*F126</f>
        <v>5111.577941085</v>
      </c>
      <c r="G129" s="18">
        <f t="shared" si="89"/>
        <v>27.950895882000005</v>
      </c>
      <c r="H129" s="18">
        <f t="shared" si="89"/>
        <v>14.917189716000003</v>
      </c>
      <c r="I129" s="18">
        <f t="shared" si="89"/>
        <v>178.72524499865293</v>
      </c>
      <c r="J129" s="18">
        <f t="shared" si="89"/>
        <v>98.450186552570969</v>
      </c>
      <c r="K129" s="30">
        <f t="shared" si="89"/>
        <v>45.883363788000004</v>
      </c>
      <c r="L129" s="35"/>
      <c r="M129" s="18">
        <f>M118*M120*M122*M124*M126</f>
        <v>43.760226132000007</v>
      </c>
      <c r="N129" s="35"/>
      <c r="O129" s="18">
        <f>O118*O120*O122*O124*O126</f>
        <v>29.307004038000002</v>
      </c>
      <c r="P129" s="35"/>
      <c r="Q129" s="18">
        <f>Q118*Q120*Q122*Q124*Q126</f>
        <v>29.307004038000002</v>
      </c>
      <c r="R129" s="18">
        <f>R118*R120*R122*R124*R126</f>
        <v>27.950895882000005</v>
      </c>
      <c r="S129" s="217"/>
      <c r="T129" s="213">
        <f>T118*T120*T122*T124*T126</f>
        <v>45.883363788000004</v>
      </c>
      <c r="U129"/>
      <c r="V129" s="18">
        <f>V118*V120*V122*V124*V126</f>
        <v>50.535474264000001</v>
      </c>
    </row>
    <row r="130" spans="1:22" s="27" customFormat="1" ht="15.75" thickBot="1" x14ac:dyDescent="0.3">
      <c r="C130" s="65"/>
      <c r="D130" s="28"/>
      <c r="E130" s="28"/>
      <c r="F130" s="49">
        <f t="shared" si="89"/>
        <v>209.344684032</v>
      </c>
      <c r="G130" s="49">
        <f t="shared" si="89"/>
        <v>208.67526789119998</v>
      </c>
      <c r="H130" s="49">
        <f t="shared" si="89"/>
        <v>21.411114912000006</v>
      </c>
      <c r="I130" s="49">
        <f t="shared" si="89"/>
        <v>60.693299983721829</v>
      </c>
      <c r="J130" s="49">
        <f t="shared" si="89"/>
        <v>50.856143407069261</v>
      </c>
      <c r="K130" s="56">
        <f t="shared" si="89"/>
        <v>50.448106368000012</v>
      </c>
      <c r="L130" s="202"/>
      <c r="M130" s="49">
        <f>M119*M121*M123*M125*M127</f>
        <v>116.43028128</v>
      </c>
      <c r="N130" s="202"/>
      <c r="O130" s="49">
        <f>O119*O121*O123*O125*O127</f>
        <v>184.58976340800004</v>
      </c>
      <c r="P130" s="202"/>
      <c r="Q130" s="49">
        <f>Q119*Q121*Q123*Q125*Q127</f>
        <v>21.411114912000006</v>
      </c>
      <c r="R130" s="49">
        <f>R119*R121*R123*R125*R127</f>
        <v>125.61661440000002</v>
      </c>
      <c r="S130" s="218"/>
      <c r="T130" s="214">
        <f>T119*T121*T123*T125*T127</f>
        <v>50.448106368000012</v>
      </c>
      <c r="U130"/>
      <c r="V130" s="18">
        <f>V119*V121*V123*V125*V127</f>
        <v>109.679006448</v>
      </c>
    </row>
    <row r="131" spans="1:22" ht="15.75" thickBot="1" x14ac:dyDescent="0.3"/>
    <row r="132" spans="1:22" ht="15.75" thickBot="1" x14ac:dyDescent="0.3">
      <c r="A132" t="s">
        <v>239</v>
      </c>
      <c r="B132" s="3" t="s">
        <v>0</v>
      </c>
      <c r="C132" s="4" t="s">
        <v>201</v>
      </c>
      <c r="D132" s="5" t="s">
        <v>202</v>
      </c>
      <c r="E132" s="5" t="s">
        <v>23</v>
      </c>
      <c r="F132" s="5" t="s">
        <v>310</v>
      </c>
      <c r="G132" s="33" t="s">
        <v>309</v>
      </c>
      <c r="H132" s="77" t="s">
        <v>201</v>
      </c>
      <c r="I132" s="77" t="s">
        <v>201</v>
      </c>
      <c r="J132" s="10" t="s">
        <v>202</v>
      </c>
      <c r="K132" s="77" t="s">
        <v>5</v>
      </c>
      <c r="L132" s="75" t="s">
        <v>918</v>
      </c>
      <c r="M132" s="75" t="s">
        <v>11</v>
      </c>
      <c r="N132" s="75" t="s">
        <v>919</v>
      </c>
      <c r="O132" s="75"/>
      <c r="P132" s="75" t="s">
        <v>921</v>
      </c>
      <c r="Q132" s="78" t="s">
        <v>922</v>
      </c>
      <c r="R132" s="75" t="s">
        <v>923</v>
      </c>
      <c r="S132" s="209"/>
      <c r="T132" s="210" t="s">
        <v>920</v>
      </c>
      <c r="V132" s="1" t="s">
        <v>232</v>
      </c>
    </row>
    <row r="133" spans="1:22" x14ac:dyDescent="0.25">
      <c r="B133" t="s">
        <v>261</v>
      </c>
      <c r="C133" s="8">
        <v>1.77</v>
      </c>
      <c r="D133" s="1">
        <v>3.47</v>
      </c>
      <c r="E133" s="1">
        <v>5.61</v>
      </c>
      <c r="F133" s="1">
        <f>IF(E133=C133,D133,E133)</f>
        <v>5.61</v>
      </c>
      <c r="G133" s="7">
        <f>IF(C133&lt;3.55,C133,D133)</f>
        <v>1.77</v>
      </c>
      <c r="H133" s="219">
        <f t="shared" ref="H133:H142" si="90">SMALL(C133:E133,1)</f>
        <v>1.77</v>
      </c>
      <c r="I133" s="152">
        <f t="shared" ref="I133:I142" si="91">((C133+D133+E133)/3+(C133+D133)/2+E133)/5</f>
        <v>2.3693333333333335</v>
      </c>
      <c r="J133" s="207">
        <f t="shared" ref="J133:J142" si="92">((C133+D133+E133)/3+(D133+E133)/2+C133)/5</f>
        <v>1.9853333333333332</v>
      </c>
      <c r="K133" s="198">
        <f>IF(SMALL(I133:J133,1)&gt;SMALL(C133:E133,1),SMALL(C133:E133,1),SMALL(C133:E133,3))</f>
        <v>1.77</v>
      </c>
      <c r="L133" s="197" t="str">
        <f>IF(K133=C133,C132,IF(K133=D133,D132,E132))</f>
        <v>HH</v>
      </c>
      <c r="M133" s="205">
        <f>IF(SMALL(C133:E133,2)&lt;E133,C133,D133)</f>
        <v>1.77</v>
      </c>
      <c r="N133" s="197" t="str">
        <f>IF(K133=I133,J132,I132)</f>
        <v>HH</v>
      </c>
      <c r="O133" s="205">
        <f>IF(N133=C132,C133,IF(N133=D132,D133,E133))</f>
        <v>1.77</v>
      </c>
      <c r="P133" s="205" t="str">
        <f t="shared" ref="P133:P142" si="93">IF(K133&lt;M133,L133,N133)</f>
        <v>HH</v>
      </c>
      <c r="Q133" s="206">
        <f>IF(P133=C132,C133,IF(P133=D132,D133,E133))</f>
        <v>1.77</v>
      </c>
      <c r="R133" s="205">
        <f>IF(K133=M133,SMALL(C133:E133,1),SMALL(C133:E133,2))</f>
        <v>1.77</v>
      </c>
      <c r="S133" s="7" t="str">
        <f>IF(K133=M133,K132,M132)</f>
        <v>GG</v>
      </c>
      <c r="T133" s="21">
        <f t="shared" ref="T133:T142" si="94">IF(U133=S133,K133,M133)</f>
        <v>1.77</v>
      </c>
      <c r="U133" t="s">
        <v>11</v>
      </c>
      <c r="V133" s="1">
        <v>1.77</v>
      </c>
    </row>
    <row r="134" spans="1:22" x14ac:dyDescent="0.25">
      <c r="B134" t="s">
        <v>262</v>
      </c>
      <c r="C134" s="8">
        <v>2</v>
      </c>
      <c r="D134" s="1">
        <v>3.41</v>
      </c>
      <c r="E134" s="1">
        <v>4.17</v>
      </c>
      <c r="F134">
        <f>IF(SMALL(C134:E134,1)=C134,D134,E134)</f>
        <v>3.41</v>
      </c>
      <c r="G134" s="7">
        <f>IF(E134&lt;D134,E134,D134)</f>
        <v>3.41</v>
      </c>
      <c r="H134" s="220">
        <f t="shared" si="90"/>
        <v>2</v>
      </c>
      <c r="I134" s="155">
        <f t="shared" si="91"/>
        <v>2.0136666666666665</v>
      </c>
      <c r="J134" s="208">
        <f t="shared" si="92"/>
        <v>1.7966666666666669</v>
      </c>
      <c r="K134" s="198">
        <f t="shared" ref="K134:K142" si="95">IF(SMALL(I134:J134,1)&gt;SMALL(C134:E134,1),SMALL(C134:E134,1),SMALL(C134:E134,3))</f>
        <v>4.17</v>
      </c>
      <c r="L134" s="197" t="str">
        <f>IF(K134=C134,C132,IF(K134=D134,D132,E132))</f>
        <v>AA</v>
      </c>
      <c r="M134" s="205">
        <f t="shared" ref="M134:M142" si="96">IF(SMALL(C134:E134,2)&lt;E134,C134,D134)</f>
        <v>2</v>
      </c>
      <c r="N134" s="197" t="str">
        <f>IF(K134=I134,J132,I132)</f>
        <v>HH</v>
      </c>
      <c r="O134" s="205">
        <f>IF(N134=C132,C134,IF(N134=D132,D134,E134))</f>
        <v>2</v>
      </c>
      <c r="P134" s="205" t="str">
        <f t="shared" si="93"/>
        <v>HH</v>
      </c>
      <c r="Q134" s="206">
        <f>IF(P134=C132,C134,IF(P134=D132,D134,E134))</f>
        <v>2</v>
      </c>
      <c r="R134" s="205">
        <f t="shared" ref="R134:R142" si="97">IF(K134=M134,SMALL(C134:E134,1),SMALL(C134:E134,2))</f>
        <v>3.41</v>
      </c>
      <c r="S134" s="7" t="str">
        <f>IF(K134=M134,K132,M132)</f>
        <v>NG</v>
      </c>
      <c r="T134" s="21">
        <f t="shared" si="94"/>
        <v>4.17</v>
      </c>
      <c r="U134" t="s">
        <v>11</v>
      </c>
      <c r="V134" s="1">
        <v>3.41</v>
      </c>
    </row>
    <row r="135" spans="1:22" x14ac:dyDescent="0.25">
      <c r="B135" t="s">
        <v>263</v>
      </c>
      <c r="C135" s="8">
        <v>1.1100000000000001</v>
      </c>
      <c r="D135" s="1">
        <v>10.33</v>
      </c>
      <c r="E135" s="1">
        <v>28.73</v>
      </c>
      <c r="F135" s="1">
        <f>IF(E135=C135,D135,E135)</f>
        <v>28.73</v>
      </c>
      <c r="G135" s="7">
        <f>IF(C135&lt;3.55,C135,D135)</f>
        <v>1.1100000000000001</v>
      </c>
      <c r="H135" s="220">
        <f t="shared" si="90"/>
        <v>1.1100000000000001</v>
      </c>
      <c r="I135" s="155">
        <f t="shared" si="91"/>
        <v>9.5680000000000014</v>
      </c>
      <c r="J135" s="208">
        <f t="shared" si="92"/>
        <v>6.806</v>
      </c>
      <c r="K135" s="198">
        <f t="shared" si="95"/>
        <v>1.1100000000000001</v>
      </c>
      <c r="L135" s="197" t="str">
        <f>IF(K135=C135,C132,IF(K135=D135,D132,E132))</f>
        <v>HH</v>
      </c>
      <c r="M135" s="205">
        <f t="shared" si="96"/>
        <v>1.1100000000000001</v>
      </c>
      <c r="N135" s="197" t="str">
        <f>IF(K135=I135,J132,I132)</f>
        <v>HH</v>
      </c>
      <c r="O135" s="205">
        <f>IF(N135=C132,C135,IF(N135=D132,D135,E135))</f>
        <v>1.1100000000000001</v>
      </c>
      <c r="P135" s="205" t="str">
        <f t="shared" si="93"/>
        <v>HH</v>
      </c>
      <c r="Q135" s="206">
        <f>IF(P135=C132,C135,IF(P135=D132,D135,E135))</f>
        <v>1.1100000000000001</v>
      </c>
      <c r="R135" s="205">
        <f t="shared" si="97"/>
        <v>1.1100000000000001</v>
      </c>
      <c r="S135" s="7" t="str">
        <f>IF(K135=M135,K132,M132)</f>
        <v>GG</v>
      </c>
      <c r="T135" s="21">
        <f t="shared" si="94"/>
        <v>1.1100000000000001</v>
      </c>
      <c r="U135" t="s">
        <v>5</v>
      </c>
      <c r="V135" s="1">
        <v>1.1100000000000001</v>
      </c>
    </row>
    <row r="136" spans="1:22" x14ac:dyDescent="0.25">
      <c r="B136" t="s">
        <v>264</v>
      </c>
      <c r="C136" s="8">
        <v>2.82</v>
      </c>
      <c r="D136" s="1">
        <v>3.68</v>
      </c>
      <c r="E136" s="1">
        <v>2.46</v>
      </c>
      <c r="F136">
        <f>IF(SMALL(C136:E136,1)=C136,D136,E136)</f>
        <v>2.46</v>
      </c>
      <c r="G136" s="7">
        <f>IF(C136&lt;D136,E136,D136)</f>
        <v>2.46</v>
      </c>
      <c r="H136" s="220">
        <f t="shared" si="90"/>
        <v>2.46</v>
      </c>
      <c r="I136" s="155">
        <f t="shared" si="91"/>
        <v>1.7393333333333332</v>
      </c>
      <c r="J136" s="208">
        <f t="shared" si="92"/>
        <v>1.7753333333333334</v>
      </c>
      <c r="K136" s="198">
        <f t="shared" si="95"/>
        <v>3.68</v>
      </c>
      <c r="L136" s="197" t="str">
        <f>IF(K136=C136,C132,IF(K136=D136,D132,E132))</f>
        <v>DD</v>
      </c>
      <c r="M136" s="205">
        <f t="shared" si="96"/>
        <v>3.68</v>
      </c>
      <c r="N136" s="197" t="str">
        <f>IF(K136=I136,J132,I132)</f>
        <v>HH</v>
      </c>
      <c r="O136" s="205">
        <f>IF(N136=C132,C136,IF(N136=D132,D136,E136))</f>
        <v>2.82</v>
      </c>
      <c r="P136" s="205" t="str">
        <f t="shared" si="93"/>
        <v>HH</v>
      </c>
      <c r="Q136" s="206">
        <f>IF(P136=C132,C136,IF(P136=D132,D136,E136))</f>
        <v>2.82</v>
      </c>
      <c r="R136" s="205">
        <f t="shared" si="97"/>
        <v>2.46</v>
      </c>
      <c r="S136" s="7" t="str">
        <f>IF(K136=M136,K132,M132)</f>
        <v>GG</v>
      </c>
      <c r="T136" s="21">
        <f t="shared" si="94"/>
        <v>3.68</v>
      </c>
      <c r="U136" t="s">
        <v>11</v>
      </c>
      <c r="V136" s="1">
        <v>2.46</v>
      </c>
    </row>
    <row r="137" spans="1:22" x14ac:dyDescent="0.25">
      <c r="B137" t="s">
        <v>260</v>
      </c>
      <c r="C137" s="8">
        <v>3.46</v>
      </c>
      <c r="D137" s="1">
        <v>3.14</v>
      </c>
      <c r="E137" s="1">
        <v>2.35</v>
      </c>
      <c r="F137" s="1">
        <f>IF(E137=C137,D137,E137)</f>
        <v>2.35</v>
      </c>
      <c r="G137" s="7">
        <f>IF(C137&lt;3.55,C137,D137)</f>
        <v>3.46</v>
      </c>
      <c r="H137" s="220">
        <f t="shared" si="90"/>
        <v>2.35</v>
      </c>
      <c r="I137" s="155">
        <f t="shared" si="91"/>
        <v>1.7266666666666666</v>
      </c>
      <c r="J137" s="208">
        <f t="shared" si="92"/>
        <v>1.8376666666666666</v>
      </c>
      <c r="K137" s="198">
        <f t="shared" si="95"/>
        <v>3.46</v>
      </c>
      <c r="L137" s="197" t="str">
        <f>IF(K137=C137,D132,IF(K137=D137,D132,E132))</f>
        <v>DD</v>
      </c>
      <c r="M137" s="205">
        <f t="shared" si="96"/>
        <v>3.14</v>
      </c>
      <c r="N137" s="197" t="str">
        <f>IF(K137=I137,J132,I132)</f>
        <v>HH</v>
      </c>
      <c r="O137" s="205">
        <f>IF(N137=C132,C137,IF(N137=D132,D137,E137))</f>
        <v>3.46</v>
      </c>
      <c r="P137" s="205" t="str">
        <f t="shared" si="93"/>
        <v>HH</v>
      </c>
      <c r="Q137" s="206">
        <f>IF(P137=C132,C137,IF(P137=D132,D137,E137))</f>
        <v>3.46</v>
      </c>
      <c r="R137" s="205">
        <f t="shared" si="97"/>
        <v>3.14</v>
      </c>
      <c r="S137" s="7" t="str">
        <f>IF(K137=M137,K132,M132)</f>
        <v>NG</v>
      </c>
      <c r="T137" s="21">
        <f t="shared" si="94"/>
        <v>3.46</v>
      </c>
      <c r="U137" t="s">
        <v>11</v>
      </c>
      <c r="V137" s="1">
        <v>3.46</v>
      </c>
    </row>
    <row r="138" spans="1:22" x14ac:dyDescent="0.25">
      <c r="B138" t="s">
        <v>265</v>
      </c>
      <c r="C138" s="8">
        <v>1.97</v>
      </c>
      <c r="D138" s="1">
        <v>3.55</v>
      </c>
      <c r="E138" s="1">
        <v>4.08</v>
      </c>
      <c r="F138">
        <f>IF(SMALL(C138:E138,1)=C138,D138,E138)</f>
        <v>3.55</v>
      </c>
      <c r="G138" s="7">
        <f>IF(E138&lt;D138,E138,D138)</f>
        <v>3.55</v>
      </c>
      <c r="H138" s="220">
        <f t="shared" si="90"/>
        <v>1.97</v>
      </c>
      <c r="I138" s="155">
        <f t="shared" si="91"/>
        <v>2.008</v>
      </c>
      <c r="J138" s="208">
        <f t="shared" si="92"/>
        <v>1.7969999999999999</v>
      </c>
      <c r="K138" s="198">
        <f t="shared" si="95"/>
        <v>4.08</v>
      </c>
      <c r="L138" s="197" t="str">
        <f>IF(K138=C138,C132,IF(K138=D138,D132,E132))</f>
        <v>AA</v>
      </c>
      <c r="M138" s="205">
        <f t="shared" si="96"/>
        <v>1.97</v>
      </c>
      <c r="N138" s="197" t="str">
        <f>IF(J138=I138,J132,I132)</f>
        <v>HH</v>
      </c>
      <c r="O138" s="205">
        <f>IF(N138=C132,C138,IF(N138=D132,D138,E138))</f>
        <v>1.97</v>
      </c>
      <c r="P138" s="205" t="str">
        <f t="shared" si="93"/>
        <v>HH</v>
      </c>
      <c r="Q138" s="206">
        <f>IF(P138=C132,C138,IF(P138=D132,D138,E138))</f>
        <v>1.97</v>
      </c>
      <c r="R138" s="205">
        <f t="shared" si="97"/>
        <v>3.55</v>
      </c>
      <c r="S138" s="7" t="str">
        <f>IF(K138=M138,K132,M132)</f>
        <v>NG</v>
      </c>
      <c r="T138" s="21">
        <f t="shared" si="94"/>
        <v>1.97</v>
      </c>
      <c r="U138" t="s">
        <v>5</v>
      </c>
      <c r="V138" s="1">
        <v>3.55</v>
      </c>
    </row>
    <row r="139" spans="1:22" x14ac:dyDescent="0.25">
      <c r="B139" t="s">
        <v>266</v>
      </c>
      <c r="C139" s="8">
        <v>4.45</v>
      </c>
      <c r="D139" s="1">
        <v>3.9</v>
      </c>
      <c r="E139" s="1">
        <v>1.81</v>
      </c>
      <c r="F139" s="1">
        <f>IF(E139=C139,D139,E139)</f>
        <v>1.81</v>
      </c>
      <c r="G139" s="7">
        <f>IF(C139&lt;3.55,C139,D139)</f>
        <v>3.9</v>
      </c>
      <c r="H139" s="220">
        <f t="shared" si="90"/>
        <v>1.81</v>
      </c>
      <c r="I139" s="155">
        <f t="shared" si="91"/>
        <v>1.8743333333333332</v>
      </c>
      <c r="J139" s="208">
        <f t="shared" si="92"/>
        <v>2.1383333333333332</v>
      </c>
      <c r="K139" s="198">
        <f t="shared" si="95"/>
        <v>1.81</v>
      </c>
      <c r="L139" s="197" t="str">
        <f>IF(K139=C139,C132,IF(K139=D139,D132,E132))</f>
        <v>AA</v>
      </c>
      <c r="M139" s="205">
        <f t="shared" si="96"/>
        <v>3.9</v>
      </c>
      <c r="N139" s="197" t="str">
        <f>IF(K139=I139,J132,I132)</f>
        <v>HH</v>
      </c>
      <c r="O139" s="205">
        <f>IF(N139=C132,C139,IF(N139=D132,D139,E139))</f>
        <v>4.45</v>
      </c>
      <c r="P139" s="205" t="str">
        <f t="shared" si="93"/>
        <v>AA</v>
      </c>
      <c r="Q139" s="206">
        <f>IF(P139=C132,C139,IF(P139=D132,D139,E139))</f>
        <v>1.81</v>
      </c>
      <c r="R139" s="205">
        <f t="shared" si="97"/>
        <v>3.9</v>
      </c>
      <c r="S139" s="7" t="str">
        <f>IF(K139=M139,K132,M132)</f>
        <v>NG</v>
      </c>
      <c r="T139" s="21">
        <f t="shared" si="94"/>
        <v>3.9</v>
      </c>
      <c r="U139" t="s">
        <v>5</v>
      </c>
      <c r="V139" s="1">
        <v>3.9</v>
      </c>
    </row>
    <row r="140" spans="1:22" x14ac:dyDescent="0.25">
      <c r="B140" t="s">
        <v>267</v>
      </c>
      <c r="C140" s="8">
        <v>9.44</v>
      </c>
      <c r="D140" s="1">
        <v>4.5999999999999996</v>
      </c>
      <c r="E140" s="1">
        <v>1.41</v>
      </c>
      <c r="F140">
        <f>IF(SMALL(C140:E140,1)=C140,D140,E140)</f>
        <v>1.41</v>
      </c>
      <c r="G140" s="7">
        <f>IF(E140&lt;D140,E140,D140)</f>
        <v>1.41</v>
      </c>
      <c r="H140" s="220">
        <f t="shared" si="90"/>
        <v>1.41</v>
      </c>
      <c r="I140" s="155">
        <f t="shared" si="91"/>
        <v>2.7159999999999997</v>
      </c>
      <c r="J140" s="208">
        <f t="shared" si="92"/>
        <v>3.5189999999999997</v>
      </c>
      <c r="K140" s="198">
        <f t="shared" si="95"/>
        <v>1.41</v>
      </c>
      <c r="L140" s="197" t="str">
        <f>IF(K140=C140,C132,IF(K140=D140,D132,E132))</f>
        <v>AA</v>
      </c>
      <c r="M140" s="205">
        <f t="shared" si="96"/>
        <v>4.5999999999999996</v>
      </c>
      <c r="N140" s="197" t="str">
        <f>IF(K140=I140,J132,I132)</f>
        <v>HH</v>
      </c>
      <c r="O140" s="205">
        <f>IF(N140=C132,C140,IF(N140=D132,D140,E140))</f>
        <v>9.44</v>
      </c>
      <c r="P140" s="205" t="str">
        <f t="shared" si="93"/>
        <v>AA</v>
      </c>
      <c r="Q140" s="206">
        <f>IF(P140=C132,C140,IF(P140=D132,D140,E140))</f>
        <v>1.41</v>
      </c>
      <c r="R140" s="205">
        <f t="shared" si="97"/>
        <v>4.5999999999999996</v>
      </c>
      <c r="S140" s="7" t="str">
        <f>IF(K140=M140,K132,M132)</f>
        <v>NG</v>
      </c>
      <c r="T140" s="21">
        <f t="shared" si="94"/>
        <v>1.41</v>
      </c>
      <c r="U140" t="s">
        <v>11</v>
      </c>
      <c r="V140" s="1">
        <v>1.41</v>
      </c>
    </row>
    <row r="141" spans="1:22" x14ac:dyDescent="0.25">
      <c r="B141" t="s">
        <v>268</v>
      </c>
      <c r="C141" s="8">
        <v>1.81</v>
      </c>
      <c r="D141" s="1">
        <v>3.68</v>
      </c>
      <c r="E141" s="1">
        <v>4.83</v>
      </c>
      <c r="F141" s="1">
        <f>IF(E141=C141,D141,E141)</f>
        <v>4.83</v>
      </c>
      <c r="G141" s="7">
        <f>IF(C141&lt;3.55,C141,D141)</f>
        <v>1.81</v>
      </c>
      <c r="H141" s="220">
        <f t="shared" si="90"/>
        <v>1.81</v>
      </c>
      <c r="I141" s="155">
        <f t="shared" si="91"/>
        <v>2.2030000000000003</v>
      </c>
      <c r="J141" s="208">
        <f t="shared" si="92"/>
        <v>1.9010000000000002</v>
      </c>
      <c r="K141" s="198">
        <f t="shared" si="95"/>
        <v>1.81</v>
      </c>
      <c r="L141" s="197" t="str">
        <f>IF(K141=C141,C132,IF(K141=D141,D132,E132))</f>
        <v>HH</v>
      </c>
      <c r="M141" s="205">
        <f t="shared" si="96"/>
        <v>1.81</v>
      </c>
      <c r="N141" s="197" t="str">
        <f>IF(K141=I141,J132,I132)</f>
        <v>HH</v>
      </c>
      <c r="O141" s="205">
        <f>IF(N141=C132,C141,IF(N141=D132,D141,E141))</f>
        <v>1.81</v>
      </c>
      <c r="P141" s="205" t="str">
        <f t="shared" si="93"/>
        <v>HH</v>
      </c>
      <c r="Q141" s="206">
        <f>IF(P141=C132,C141,IF(P141=D132,D141,E141))</f>
        <v>1.81</v>
      </c>
      <c r="R141" s="205">
        <f t="shared" si="97"/>
        <v>1.81</v>
      </c>
      <c r="S141" s="7" t="str">
        <f>IF(K141=M141,K132,M132)</f>
        <v>GG</v>
      </c>
      <c r="T141" s="21">
        <f t="shared" si="94"/>
        <v>1.81</v>
      </c>
      <c r="U141" t="s">
        <v>5</v>
      </c>
      <c r="V141" s="1">
        <v>1.81</v>
      </c>
    </row>
    <row r="142" spans="1:22" ht="15.75" thickBot="1" x14ac:dyDescent="0.3">
      <c r="B142" t="s">
        <v>269</v>
      </c>
      <c r="C142" s="8">
        <v>5.34</v>
      </c>
      <c r="D142" s="1">
        <v>4.2300000000000004</v>
      </c>
      <c r="E142" s="1">
        <v>1.64</v>
      </c>
      <c r="F142">
        <f>IF(SMALL(C142:E142,1)=C142,D142,E142)</f>
        <v>1.64</v>
      </c>
      <c r="G142" s="7">
        <f>IF(E142&lt;D142,E142,D142)</f>
        <v>1.64</v>
      </c>
      <c r="H142" s="221">
        <f t="shared" si="90"/>
        <v>1.64</v>
      </c>
      <c r="I142" s="156">
        <f t="shared" si="91"/>
        <v>2.0323333333333333</v>
      </c>
      <c r="J142" s="211">
        <f t="shared" si="92"/>
        <v>2.4023333333333334</v>
      </c>
      <c r="K142" s="198">
        <f t="shared" si="95"/>
        <v>1.64</v>
      </c>
      <c r="L142" s="197" t="str">
        <f>IF(K142=C142,C132,IF(K142=D142,D132,E132))</f>
        <v>AA</v>
      </c>
      <c r="M142" s="205">
        <f t="shared" si="96"/>
        <v>4.2300000000000004</v>
      </c>
      <c r="N142" s="197" t="str">
        <f>IF(K142=I142,J132,I132)</f>
        <v>HH</v>
      </c>
      <c r="O142" s="205">
        <f>IF(N142=C132,C142,IF(N142=D132,D142,E142))</f>
        <v>5.34</v>
      </c>
      <c r="P142" s="205" t="str">
        <f t="shared" si="93"/>
        <v>AA</v>
      </c>
      <c r="Q142" s="206">
        <f>IF(P142=C132,C142,IF(P142=D132,D142,E142))</f>
        <v>1.64</v>
      </c>
      <c r="R142" s="205">
        <f t="shared" si="97"/>
        <v>4.2300000000000004</v>
      </c>
      <c r="S142" s="7" t="str">
        <f>IF(K142=M142,K132,M132)</f>
        <v>NG</v>
      </c>
      <c r="T142" s="21">
        <f t="shared" si="94"/>
        <v>1.64</v>
      </c>
      <c r="U142" t="s">
        <v>11</v>
      </c>
      <c r="V142" s="1">
        <v>1.64</v>
      </c>
    </row>
    <row r="143" spans="1:22" ht="15.75" thickBot="1" x14ac:dyDescent="0.3">
      <c r="C143" s="80">
        <f>SUM(C133:E142)/30</f>
        <v>4.5083333333333311</v>
      </c>
      <c r="D143" s="1">
        <f>C143/30</f>
        <v>0.1502777777777777</v>
      </c>
      <c r="F143" s="5">
        <f t="shared" ref="F143:K143" si="98">PRODUCT(F133:F142)</f>
        <v>228019.95466725275</v>
      </c>
      <c r="G143" s="5">
        <f t="shared" si="98"/>
        <v>3304.4282450011606</v>
      </c>
      <c r="H143" s="49">
        <f t="shared" si="98"/>
        <v>339.01237125827174</v>
      </c>
      <c r="I143" s="18">
        <f t="shared" si="98"/>
        <v>6274.4545455914295</v>
      </c>
      <c r="J143" s="18">
        <f t="shared" si="98"/>
        <v>4891.000068130259</v>
      </c>
      <c r="K143" s="18">
        <f t="shared" si="98"/>
        <v>3224.3077794787569</v>
      </c>
      <c r="L143" s="35"/>
      <c r="M143" s="18">
        <f>PRODUCT(M133:M142)</f>
        <v>12286.022736044481</v>
      </c>
      <c r="N143" s="35"/>
      <c r="O143" s="18">
        <f>PRODUCT(O133:O142)</f>
        <v>30666.87417219744</v>
      </c>
      <c r="P143" s="35"/>
      <c r="Q143" s="18">
        <f>PRODUCT(Q133:Q142)</f>
        <v>572.186733928595</v>
      </c>
      <c r="R143" s="18">
        <f>PRODUCT(R133:R142)</f>
        <v>25233.942745028602</v>
      </c>
      <c r="S143" s="34"/>
      <c r="T143" s="79">
        <f>PRODUCT(T133:T142)</f>
        <v>3354.5061030407437</v>
      </c>
      <c r="V143" s="33">
        <f>PRODUCT(V133:V142)</f>
        <v>3304.4282450011606</v>
      </c>
    </row>
    <row r="144" spans="1:22" ht="15.75" thickBot="1" x14ac:dyDescent="0.3">
      <c r="F144" s="18">
        <f t="shared" ref="F144:K145" si="99">F133*F135*F137*F139*F141</f>
        <v>3311.2506391965007</v>
      </c>
      <c r="G144" s="18">
        <f t="shared" si="99"/>
        <v>47.986107857999997</v>
      </c>
      <c r="H144" s="18">
        <f t="shared" si="99"/>
        <v>15.125901124500002</v>
      </c>
      <c r="I144" s="18">
        <f t="shared" si="99"/>
        <v>161.62820954976081</v>
      </c>
      <c r="J144" s="18">
        <f t="shared" si="99"/>
        <v>100.93682499893731</v>
      </c>
      <c r="K144" s="18">
        <f t="shared" si="99"/>
        <v>22.270475698200002</v>
      </c>
      <c r="L144" s="35"/>
      <c r="M144" s="18">
        <f>M133*M135*M137*M139*M141</f>
        <v>43.548086322000003</v>
      </c>
      <c r="N144" s="35"/>
      <c r="O144" s="18">
        <f>O133*O135*O137*O139*O141</f>
        <v>54.753379479000003</v>
      </c>
      <c r="P144" s="35"/>
      <c r="Q144" s="18">
        <f>Q133*Q135*Q137*Q139*Q141</f>
        <v>22.270475698200002</v>
      </c>
      <c r="R144" s="18">
        <f>R133*R135*R137*R139*R141</f>
        <v>43.548086322000003</v>
      </c>
      <c r="S144" s="34"/>
      <c r="T144" s="204">
        <f>T133*T135*T137*T139*T141</f>
        <v>47.986107857999997</v>
      </c>
      <c r="V144" s="81">
        <f>V133*V135*V137*V139*V141</f>
        <v>47.986107857999997</v>
      </c>
    </row>
    <row r="145" spans="1:22" ht="15.75" thickBot="1" x14ac:dyDescent="0.3">
      <c r="F145" s="49">
        <f t="shared" si="99"/>
        <v>68.862185171999982</v>
      </c>
      <c r="G145" s="49">
        <f t="shared" si="99"/>
        <v>68.862185171999982</v>
      </c>
      <c r="H145" s="49">
        <f t="shared" si="99"/>
        <v>22.412705759999994</v>
      </c>
      <c r="I145" s="49">
        <f t="shared" si="99"/>
        <v>38.820293580370944</v>
      </c>
      <c r="J145" s="49">
        <f t="shared" si="99"/>
        <v>48.456052270137825</v>
      </c>
      <c r="K145" s="49">
        <f t="shared" si="99"/>
        <v>144.77947499519999</v>
      </c>
      <c r="L145" s="202"/>
      <c r="M145" s="49">
        <f>M134*M136*M138*M140*M142</f>
        <v>282.12543360000001</v>
      </c>
      <c r="N145" s="202"/>
      <c r="O145" s="49">
        <f>O134*O136*O138*O140*O142</f>
        <v>560.09098367999991</v>
      </c>
      <c r="P145" s="202"/>
      <c r="Q145" s="49">
        <f>Q134*Q136*Q138*Q140*Q142</f>
        <v>25.692613919999996</v>
      </c>
      <c r="R145" s="49">
        <f>R134*R136*R138*R140*R142</f>
        <v>579.45009474000005</v>
      </c>
      <c r="S145" s="201"/>
      <c r="T145" s="203">
        <f>T134*T136*T138*T140*T142</f>
        <v>69.905775916799996</v>
      </c>
      <c r="V145" s="18">
        <f>V134*V136*V138*V140*V142</f>
        <v>68.862185171999982</v>
      </c>
    </row>
    <row r="146" spans="1:22" ht="15.75" thickBot="1" x14ac:dyDescent="0.3">
      <c r="A146" t="s">
        <v>278</v>
      </c>
      <c r="B146" s="3" t="s">
        <v>0</v>
      </c>
      <c r="C146" s="4" t="s">
        <v>201</v>
      </c>
      <c r="D146" s="5" t="s">
        <v>202</v>
      </c>
      <c r="E146" s="5" t="s">
        <v>23</v>
      </c>
      <c r="F146" s="5" t="s">
        <v>310</v>
      </c>
      <c r="G146" s="33" t="s">
        <v>309</v>
      </c>
      <c r="H146" s="77" t="s">
        <v>201</v>
      </c>
      <c r="I146" s="77" t="s">
        <v>201</v>
      </c>
      <c r="J146" s="10" t="s">
        <v>202</v>
      </c>
      <c r="K146" s="77" t="s">
        <v>5</v>
      </c>
      <c r="L146" s="75" t="s">
        <v>918</v>
      </c>
      <c r="M146" s="75" t="s">
        <v>11</v>
      </c>
      <c r="N146" s="75" t="s">
        <v>919</v>
      </c>
      <c r="O146" s="75"/>
      <c r="P146" s="75" t="s">
        <v>921</v>
      </c>
      <c r="Q146" s="78" t="s">
        <v>922</v>
      </c>
      <c r="R146" s="75" t="s">
        <v>923</v>
      </c>
      <c r="S146" s="209"/>
      <c r="T146" s="210" t="s">
        <v>920</v>
      </c>
      <c r="V146" s="1" t="s">
        <v>232</v>
      </c>
    </row>
    <row r="147" spans="1:22" x14ac:dyDescent="0.25">
      <c r="B147" t="s">
        <v>261</v>
      </c>
      <c r="C147" s="8">
        <v>3.95</v>
      </c>
      <c r="D147" s="1">
        <v>3.78</v>
      </c>
      <c r="E147" s="1">
        <v>1.95</v>
      </c>
      <c r="F147" s="1">
        <f>IF(E147=C147,D147,E147)</f>
        <v>1.95</v>
      </c>
      <c r="G147" s="7">
        <f>IF(C147&lt;3.55,C147,D147)</f>
        <v>3.78</v>
      </c>
      <c r="H147" s="219">
        <f t="shared" ref="H147:H156" si="100">SMALL(C147:E147,1)</f>
        <v>1.95</v>
      </c>
      <c r="I147" s="152">
        <f t="shared" ref="I147:I156" si="101">((C147+D147+E147)/3+(C147+D147)/2+E147)/5</f>
        <v>1.8083333333333331</v>
      </c>
      <c r="J147" s="207">
        <f t="shared" ref="J147:J156" si="102">((C147+D147+E147)/3+(D147+E147)/2+C147)/5</f>
        <v>2.0083333333333337</v>
      </c>
      <c r="K147" s="198">
        <f>IF(SMALL(I147:J147,1)&gt;SMALL(C147:E147,1),SMALL(C147:E147,1),SMALL(C147:E147,3))</f>
        <v>3.95</v>
      </c>
      <c r="L147" s="197" t="str">
        <f>IF(K147=C147,C146,IF(K147=D147,D146,E146))</f>
        <v>HH</v>
      </c>
      <c r="M147" s="205">
        <f>IF(SMALL(C147:E147,2)&lt;E147,C147,D147)</f>
        <v>3.78</v>
      </c>
      <c r="N147" s="197" t="str">
        <f>IF(K147=I147,J146,I146)</f>
        <v>HH</v>
      </c>
      <c r="O147" s="205">
        <f>IF(N147=C146,C147,IF(N147=D146,D147,E147))</f>
        <v>3.95</v>
      </c>
      <c r="P147" s="205" t="str">
        <f t="shared" ref="P147:P156" si="103">IF(K147&lt;M147,L147,N147)</f>
        <v>HH</v>
      </c>
      <c r="Q147" s="206">
        <f>IF(P147=C146,C147,IF(P147=D146,D147,E147))</f>
        <v>3.95</v>
      </c>
      <c r="R147" s="205">
        <f>IF(K147=M147,SMALL(C147:E147,1),SMALL(C147:E147,2))</f>
        <v>3.78</v>
      </c>
      <c r="S147" s="7" t="str">
        <f>IF(K147=M147,K146,M146)</f>
        <v>NG</v>
      </c>
      <c r="T147" s="21">
        <f t="shared" ref="T147:T156" si="104">IF(U147=S147,K147,M147)</f>
        <v>3.78</v>
      </c>
      <c r="U147" t="s">
        <v>5</v>
      </c>
      <c r="V147" s="1">
        <v>1.95</v>
      </c>
    </row>
    <row r="148" spans="1:22" x14ac:dyDescent="0.25">
      <c r="B148" t="s">
        <v>262</v>
      </c>
      <c r="C148" s="8">
        <v>1.58</v>
      </c>
      <c r="D148" s="1">
        <v>4.0599999999999996</v>
      </c>
      <c r="E148" s="1">
        <v>6.45</v>
      </c>
      <c r="F148">
        <f>IF(SMALL(C148:E148,1)=C148,D148,E148)</f>
        <v>4.0599999999999996</v>
      </c>
      <c r="G148" s="7">
        <f>IF(E148&lt;D148,E148,D148)</f>
        <v>4.0599999999999996</v>
      </c>
      <c r="H148" s="220">
        <f t="shared" si="100"/>
        <v>1.58</v>
      </c>
      <c r="I148" s="155">
        <f t="shared" si="101"/>
        <v>2.66</v>
      </c>
      <c r="J148" s="208">
        <f t="shared" si="102"/>
        <v>2.173</v>
      </c>
      <c r="K148" s="198">
        <f t="shared" ref="K148:K156" si="105">IF(SMALL(I148:J148,1)&gt;SMALL(C148:E148,1),SMALL(C148:E148,1),SMALL(C148:E148,3))</f>
        <v>1.58</v>
      </c>
      <c r="L148" s="197" t="str">
        <f>IF(K148=C148,C146,IF(K148=D148,D146,E146))</f>
        <v>HH</v>
      </c>
      <c r="M148" s="205">
        <f t="shared" ref="M148:M156" si="106">IF(SMALL(C148:E148,2)&lt;E148,C148,D148)</f>
        <v>1.58</v>
      </c>
      <c r="N148" s="197" t="str">
        <f>IF(K148=I148,J146,I146)</f>
        <v>HH</v>
      </c>
      <c r="O148" s="205">
        <f>IF(N148=C146,C148,IF(N148=D146,D148,E148))</f>
        <v>1.58</v>
      </c>
      <c r="P148" s="205" t="str">
        <f t="shared" si="103"/>
        <v>HH</v>
      </c>
      <c r="Q148" s="206">
        <f>IF(P148=C146,C148,IF(P148=D146,D148,E148))</f>
        <v>1.58</v>
      </c>
      <c r="R148" s="205">
        <f t="shared" ref="R148:R156" si="107">IF(K148=M148,SMALL(C148:E148,1),SMALL(C148:E148,2))</f>
        <v>1.58</v>
      </c>
      <c r="S148" s="7" t="str">
        <f>IF(K148=M148,K146,M146)</f>
        <v>GG</v>
      </c>
      <c r="T148" s="21">
        <f t="shared" si="104"/>
        <v>1.58</v>
      </c>
      <c r="U148" t="s">
        <v>5</v>
      </c>
      <c r="V148" s="1">
        <v>1.58</v>
      </c>
    </row>
    <row r="149" spans="1:22" x14ac:dyDescent="0.25">
      <c r="B149" t="s">
        <v>263</v>
      </c>
      <c r="C149" s="8">
        <v>2.78</v>
      </c>
      <c r="D149" s="1">
        <v>3.23</v>
      </c>
      <c r="E149" s="1">
        <v>2.75</v>
      </c>
      <c r="F149" s="1">
        <f>IF(E149=C149,D149,E149)</f>
        <v>2.75</v>
      </c>
      <c r="G149" s="7">
        <f>IF(C149&lt;3.55,C149,D149)</f>
        <v>2.78</v>
      </c>
      <c r="H149" s="220">
        <f t="shared" si="100"/>
        <v>2.75</v>
      </c>
      <c r="I149" s="155">
        <f t="shared" si="101"/>
        <v>1.7350000000000001</v>
      </c>
      <c r="J149" s="208">
        <f t="shared" si="102"/>
        <v>1.738</v>
      </c>
      <c r="K149" s="198">
        <f t="shared" si="105"/>
        <v>3.23</v>
      </c>
      <c r="L149" s="197" t="str">
        <f>IF(K149=C149,C146,IF(K149=D149,D146,E146))</f>
        <v>DD</v>
      </c>
      <c r="M149" s="205">
        <f t="shared" si="106"/>
        <v>3.23</v>
      </c>
      <c r="N149" s="197" t="str">
        <f>IF(K149=I149,J146,I146)</f>
        <v>HH</v>
      </c>
      <c r="O149" s="205">
        <f>IF(N149=C146,C149,IF(N149=D146,D149,E149))</f>
        <v>2.78</v>
      </c>
      <c r="P149" s="205" t="str">
        <f t="shared" si="103"/>
        <v>HH</v>
      </c>
      <c r="Q149" s="206">
        <f>IF(P149=C146,C149,IF(P149=D146,D149,E149))</f>
        <v>2.78</v>
      </c>
      <c r="R149" s="205">
        <f t="shared" si="107"/>
        <v>2.75</v>
      </c>
      <c r="S149" s="7" t="str">
        <f>IF(K149=M149,K146,M146)</f>
        <v>GG</v>
      </c>
      <c r="T149" s="21">
        <f t="shared" si="104"/>
        <v>3.23</v>
      </c>
      <c r="U149" t="s">
        <v>11</v>
      </c>
      <c r="V149" s="1">
        <v>2.78</v>
      </c>
    </row>
    <row r="150" spans="1:22" x14ac:dyDescent="0.25">
      <c r="B150" t="s">
        <v>264</v>
      </c>
      <c r="C150" s="8">
        <v>1.57</v>
      </c>
      <c r="D150" s="1">
        <v>3.96</v>
      </c>
      <c r="E150" s="1">
        <v>6.85</v>
      </c>
      <c r="F150">
        <f>IF(SMALL(C150:E150,1)=C150,D150,E150)</f>
        <v>3.96</v>
      </c>
      <c r="G150" s="7">
        <f>IF(C150&lt;D150,E150,D150)</f>
        <v>6.85</v>
      </c>
      <c r="H150" s="220">
        <f t="shared" si="100"/>
        <v>1.57</v>
      </c>
      <c r="I150" s="155">
        <f t="shared" si="101"/>
        <v>2.7483333333333331</v>
      </c>
      <c r="J150" s="208">
        <f t="shared" si="102"/>
        <v>2.2203333333333335</v>
      </c>
      <c r="K150" s="198">
        <f t="shared" si="105"/>
        <v>1.57</v>
      </c>
      <c r="L150" s="197" t="str">
        <f>IF(K150=C150,C146,IF(K150=D150,D146,E146))</f>
        <v>HH</v>
      </c>
      <c r="M150" s="205">
        <f t="shared" si="106"/>
        <v>1.57</v>
      </c>
      <c r="N150" s="197" t="str">
        <f>IF(K150=I150,J146,I146)</f>
        <v>HH</v>
      </c>
      <c r="O150" s="205">
        <f>IF(N150=C146,C150,IF(N150=D146,D150,E150))</f>
        <v>1.57</v>
      </c>
      <c r="P150" s="205" t="str">
        <f t="shared" si="103"/>
        <v>HH</v>
      </c>
      <c r="Q150" s="206">
        <f>IF(P150=C146,C150,IF(P150=D146,D150,E150))</f>
        <v>1.57</v>
      </c>
      <c r="R150" s="205">
        <f t="shared" si="107"/>
        <v>1.57</v>
      </c>
      <c r="S150" s="7" t="str">
        <f>IF(K150=M150,K146,M146)</f>
        <v>GG</v>
      </c>
      <c r="T150" s="21">
        <f t="shared" si="104"/>
        <v>1.57</v>
      </c>
      <c r="U150" t="s">
        <v>5</v>
      </c>
      <c r="V150" s="1">
        <v>1.57</v>
      </c>
    </row>
    <row r="151" spans="1:22" x14ac:dyDescent="0.25">
      <c r="B151" t="s">
        <v>260</v>
      </c>
      <c r="C151" s="8">
        <v>3.43</v>
      </c>
      <c r="D151" s="1">
        <v>3.39</v>
      </c>
      <c r="E151" s="1">
        <v>2.25</v>
      </c>
      <c r="F151" s="1">
        <f>IF(E151=C151,D151,E151)</f>
        <v>2.25</v>
      </c>
      <c r="G151" s="7">
        <f>IF(C151&lt;3.55,C151,D151)</f>
        <v>3.43</v>
      </c>
      <c r="H151" s="220">
        <f t="shared" si="100"/>
        <v>2.25</v>
      </c>
      <c r="I151" s="155">
        <f t="shared" si="101"/>
        <v>1.7366666666666668</v>
      </c>
      <c r="J151" s="208">
        <f t="shared" si="102"/>
        <v>1.8546666666666667</v>
      </c>
      <c r="K151" s="198">
        <f t="shared" si="105"/>
        <v>3.43</v>
      </c>
      <c r="L151" s="197" t="str">
        <f>IF(K151=C151,D146,IF(K151=D151,D146,E146))</f>
        <v>DD</v>
      </c>
      <c r="M151" s="205">
        <f t="shared" si="106"/>
        <v>3.39</v>
      </c>
      <c r="N151" s="197" t="str">
        <f>IF(K151=I151,J146,I146)</f>
        <v>HH</v>
      </c>
      <c r="O151" s="205">
        <f>IF(N151=C146,C151,IF(N151=D146,D151,E151))</f>
        <v>3.43</v>
      </c>
      <c r="P151" s="205" t="str">
        <f t="shared" si="103"/>
        <v>HH</v>
      </c>
      <c r="Q151" s="206">
        <f>IF(P151=C146,C151,IF(P151=D146,D151,E151))</f>
        <v>3.43</v>
      </c>
      <c r="R151" s="205">
        <f t="shared" si="107"/>
        <v>3.39</v>
      </c>
      <c r="S151" s="7" t="str">
        <f>IF(K151=M151,K146,M146)</f>
        <v>NG</v>
      </c>
      <c r="T151" s="21">
        <f t="shared" si="104"/>
        <v>3.43</v>
      </c>
      <c r="U151" t="s">
        <v>11</v>
      </c>
      <c r="V151" s="1">
        <v>2.25</v>
      </c>
    </row>
    <row r="152" spans="1:22" x14ac:dyDescent="0.25">
      <c r="B152" t="s">
        <v>265</v>
      </c>
      <c r="C152" s="8">
        <v>3.91</v>
      </c>
      <c r="D152" s="1">
        <v>3.89</v>
      </c>
      <c r="E152" s="1">
        <v>1.93</v>
      </c>
      <c r="F152">
        <f>IF(SMALL(C152:E152,1)=C152,D152,E152)</f>
        <v>1.93</v>
      </c>
      <c r="G152" s="7">
        <f>IF(E152&lt;D152,E152,D152)</f>
        <v>1.93</v>
      </c>
      <c r="H152" s="220">
        <f t="shared" si="100"/>
        <v>1.93</v>
      </c>
      <c r="I152" s="155">
        <f t="shared" si="101"/>
        <v>1.8146666666666669</v>
      </c>
      <c r="J152" s="208">
        <f t="shared" si="102"/>
        <v>2.012666666666667</v>
      </c>
      <c r="K152" s="198">
        <f t="shared" si="105"/>
        <v>3.91</v>
      </c>
      <c r="L152" s="197" t="str">
        <f>IF(K152=C152,C146,IF(K152=D152,D146,E146))</f>
        <v>HH</v>
      </c>
      <c r="M152" s="205">
        <f t="shared" si="106"/>
        <v>3.89</v>
      </c>
      <c r="N152" s="197" t="str">
        <f>IF(J152=I152,J146,I146)</f>
        <v>HH</v>
      </c>
      <c r="O152" s="205">
        <f>IF(N152=C146,C152,IF(N152=D146,D152,E152))</f>
        <v>3.91</v>
      </c>
      <c r="P152" s="205" t="str">
        <f t="shared" si="103"/>
        <v>HH</v>
      </c>
      <c r="Q152" s="206">
        <f>IF(P152=C146,C152,IF(P152=D146,D152,E152))</f>
        <v>3.91</v>
      </c>
      <c r="R152" s="205">
        <f t="shared" si="107"/>
        <v>3.89</v>
      </c>
      <c r="S152" s="7" t="str">
        <f>IF(K152=M152,K146,M146)</f>
        <v>NG</v>
      </c>
      <c r="T152" s="21">
        <f t="shared" si="104"/>
        <v>3.89</v>
      </c>
      <c r="U152" t="s">
        <v>5</v>
      </c>
      <c r="V152" s="1">
        <v>3.89</v>
      </c>
    </row>
    <row r="153" spans="1:22" x14ac:dyDescent="0.25">
      <c r="B153" t="s">
        <v>266</v>
      </c>
      <c r="C153" s="8">
        <v>3.41</v>
      </c>
      <c r="D153" s="1">
        <v>3.36</v>
      </c>
      <c r="E153" s="1">
        <v>2.27</v>
      </c>
      <c r="F153" s="1">
        <f>IF(E153=C153,D153,E153)</f>
        <v>2.27</v>
      </c>
      <c r="G153" s="7">
        <f>IF(C153&lt;3.55,C153,D153)</f>
        <v>3.41</v>
      </c>
      <c r="H153" s="220">
        <f t="shared" si="100"/>
        <v>2.27</v>
      </c>
      <c r="I153" s="155">
        <f t="shared" si="101"/>
        <v>1.7336666666666667</v>
      </c>
      <c r="J153" s="208">
        <f t="shared" si="102"/>
        <v>1.8476666666666666</v>
      </c>
      <c r="K153" s="198">
        <f t="shared" si="105"/>
        <v>3.41</v>
      </c>
      <c r="L153" s="197" t="str">
        <f>IF(K153=C153,C146,IF(K153=D153,D146,E146))</f>
        <v>HH</v>
      </c>
      <c r="M153" s="205">
        <f t="shared" si="106"/>
        <v>3.36</v>
      </c>
      <c r="N153" s="197" t="str">
        <f>IF(K153=I153,J146,I146)</f>
        <v>HH</v>
      </c>
      <c r="O153" s="205">
        <f>IF(N153=C146,C153,IF(N153=D146,D153,E153))</f>
        <v>3.41</v>
      </c>
      <c r="P153" s="205" t="str">
        <f t="shared" si="103"/>
        <v>HH</v>
      </c>
      <c r="Q153" s="206">
        <f>IF(P153=C146,C153,IF(P153=D146,D153,E153))</f>
        <v>3.41</v>
      </c>
      <c r="R153" s="205">
        <f t="shared" si="107"/>
        <v>3.36</v>
      </c>
      <c r="S153" s="7" t="str">
        <f>IF(K153=M153,K146,M146)</f>
        <v>NG</v>
      </c>
      <c r="T153" s="21">
        <f t="shared" si="104"/>
        <v>3.36</v>
      </c>
      <c r="U153" t="s">
        <v>5</v>
      </c>
      <c r="V153" s="1">
        <v>2.27</v>
      </c>
    </row>
    <row r="154" spans="1:22" x14ac:dyDescent="0.25">
      <c r="B154" t="s">
        <v>267</v>
      </c>
      <c r="C154" s="8">
        <v>1.1200000000000001</v>
      </c>
      <c r="D154" s="1">
        <v>10.3</v>
      </c>
      <c r="E154" s="1">
        <v>25.8</v>
      </c>
      <c r="F154">
        <f>IF(SMALL(C154:E154,1)=C154,D154,E154)</f>
        <v>10.3</v>
      </c>
      <c r="G154" s="7">
        <f>IF(E154&lt;D154,E154,D154)</f>
        <v>10.3</v>
      </c>
      <c r="H154" s="220">
        <f t="shared" si="100"/>
        <v>1.1200000000000001</v>
      </c>
      <c r="I154" s="155">
        <f t="shared" si="101"/>
        <v>8.783333333333335</v>
      </c>
      <c r="J154" s="208">
        <f t="shared" si="102"/>
        <v>6.3153333333333332</v>
      </c>
      <c r="K154" s="198">
        <f t="shared" si="105"/>
        <v>1.1200000000000001</v>
      </c>
      <c r="L154" s="197" t="str">
        <f>IF(K154=C154,C146,IF(K154=D154,D146,E146))</f>
        <v>HH</v>
      </c>
      <c r="M154" s="205">
        <f t="shared" si="106"/>
        <v>1.1200000000000001</v>
      </c>
      <c r="N154" s="197" t="str">
        <f>IF(K154=I154,J146,I146)</f>
        <v>HH</v>
      </c>
      <c r="O154" s="205">
        <f>IF(N154=C146,C154,IF(N154=D146,D154,E154))</f>
        <v>1.1200000000000001</v>
      </c>
      <c r="P154" s="205" t="str">
        <f t="shared" si="103"/>
        <v>HH</v>
      </c>
      <c r="Q154" s="206">
        <f>IF(P154=C146,C154,IF(P154=D146,D154,E154))</f>
        <v>1.1200000000000001</v>
      </c>
      <c r="R154" s="205">
        <f t="shared" si="107"/>
        <v>1.1200000000000001</v>
      </c>
      <c r="S154" s="7" t="str">
        <f>IF(K154=M154,K146,M146)</f>
        <v>GG</v>
      </c>
      <c r="T154" s="21">
        <f t="shared" si="104"/>
        <v>1.1200000000000001</v>
      </c>
      <c r="U154" t="s">
        <v>5</v>
      </c>
      <c r="V154" s="1">
        <v>1.1200000000000001</v>
      </c>
    </row>
    <row r="155" spans="1:22" x14ac:dyDescent="0.25">
      <c r="B155" t="s">
        <v>268</v>
      </c>
      <c r="C155" s="8">
        <v>1.33</v>
      </c>
      <c r="D155" s="1">
        <v>5.52</v>
      </c>
      <c r="E155" s="1">
        <v>10.11</v>
      </c>
      <c r="F155" s="1">
        <f>IF(E155=C155,D155,E155)</f>
        <v>10.11</v>
      </c>
      <c r="G155" s="7">
        <f>IF(C155&lt;3.55,C155,D155)</f>
        <v>1.33</v>
      </c>
      <c r="H155" s="220">
        <f t="shared" si="100"/>
        <v>1.33</v>
      </c>
      <c r="I155" s="155">
        <f t="shared" si="101"/>
        <v>3.8376666666666663</v>
      </c>
      <c r="J155" s="208">
        <f t="shared" si="102"/>
        <v>2.9596666666666667</v>
      </c>
      <c r="K155" s="198">
        <f t="shared" si="105"/>
        <v>1.33</v>
      </c>
      <c r="L155" s="197" t="str">
        <f>IF(K155=C155,C146,IF(K155=D155,D146,E146))</f>
        <v>HH</v>
      </c>
      <c r="M155" s="205">
        <f t="shared" si="106"/>
        <v>1.33</v>
      </c>
      <c r="N155" s="197" t="str">
        <f>IF(K155=I155,J146,I146)</f>
        <v>HH</v>
      </c>
      <c r="O155" s="205">
        <f>IF(N155=C146,C155,IF(N155=D146,D155,E155))</f>
        <v>1.33</v>
      </c>
      <c r="P155" s="205" t="str">
        <f t="shared" si="103"/>
        <v>HH</v>
      </c>
      <c r="Q155" s="206">
        <f>IF(P155=C146,C155,IF(P155=D146,D155,E155))</f>
        <v>1.33</v>
      </c>
      <c r="R155" s="205">
        <f t="shared" si="107"/>
        <v>1.33</v>
      </c>
      <c r="S155" s="7" t="str">
        <f>IF(K155=M155,K146,M146)</f>
        <v>GG</v>
      </c>
      <c r="T155" s="21">
        <f t="shared" si="104"/>
        <v>1.33</v>
      </c>
      <c r="U155" t="s">
        <v>5</v>
      </c>
      <c r="V155" s="1">
        <v>1.33</v>
      </c>
    </row>
    <row r="156" spans="1:22" ht="15.75" thickBot="1" x14ac:dyDescent="0.3">
      <c r="B156" t="s">
        <v>269</v>
      </c>
      <c r="C156" s="8">
        <v>2.34</v>
      </c>
      <c r="D156" s="1">
        <v>3.37</v>
      </c>
      <c r="E156" s="1">
        <v>3.28</v>
      </c>
      <c r="F156">
        <f>IF(SMALL(C156:E156,1)=C156,D156,E156)</f>
        <v>3.37</v>
      </c>
      <c r="G156" s="7">
        <f>IF(E156&lt;D156,E156,D156)</f>
        <v>3.28</v>
      </c>
      <c r="H156" s="221">
        <f t="shared" si="100"/>
        <v>2.34</v>
      </c>
      <c r="I156" s="156">
        <f t="shared" si="101"/>
        <v>1.8263333333333331</v>
      </c>
      <c r="J156" s="211">
        <f t="shared" si="102"/>
        <v>1.7323333333333335</v>
      </c>
      <c r="K156" s="198">
        <f t="shared" si="105"/>
        <v>3.37</v>
      </c>
      <c r="L156" s="197" t="str">
        <f>IF(K156=C156,C146,IF(K156=D156,D146,E146))</f>
        <v>DD</v>
      </c>
      <c r="M156" s="205">
        <f t="shared" si="106"/>
        <v>3.37</v>
      </c>
      <c r="N156" s="197" t="str">
        <f>IF(K156=I156,J146,I146)</f>
        <v>HH</v>
      </c>
      <c r="O156" s="205">
        <f>IF(N156=C146,C156,IF(N156=D146,D156,E156))</f>
        <v>2.34</v>
      </c>
      <c r="P156" s="205" t="str">
        <f t="shared" si="103"/>
        <v>HH</v>
      </c>
      <c r="Q156" s="206">
        <f>IF(P156=C146,C156,IF(P156=D146,D156,E156))</f>
        <v>2.34</v>
      </c>
      <c r="R156" s="205">
        <f t="shared" si="107"/>
        <v>2.34</v>
      </c>
      <c r="S156" s="7" t="str">
        <f>IF(K156=M156,K146,M146)</f>
        <v>GG</v>
      </c>
      <c r="T156" s="21">
        <f t="shared" si="104"/>
        <v>3.37</v>
      </c>
      <c r="U156" t="s">
        <v>11</v>
      </c>
      <c r="V156" s="1">
        <v>2.34</v>
      </c>
    </row>
    <row r="157" spans="1:22" ht="15.75" thickBot="1" x14ac:dyDescent="0.3">
      <c r="C157" s="80">
        <f>SUM(C147:E156)/30</f>
        <v>4.4639999999999995</v>
      </c>
      <c r="F157" s="5">
        <f t="shared" ref="F157:K157" si="108">PRODUCT(F147:F156)</f>
        <v>298244.53206366976</v>
      </c>
      <c r="G157" s="5">
        <f t="shared" si="108"/>
        <v>296429.70256823715</v>
      </c>
      <c r="H157" s="49">
        <f t="shared" si="108"/>
        <v>457.06214127864496</v>
      </c>
      <c r="I157" s="18">
        <f t="shared" si="108"/>
        <v>7714.6210644685607</v>
      </c>
      <c r="J157" s="18">
        <f t="shared" si="108"/>
        <v>3760.930950266229</v>
      </c>
      <c r="K157" s="18">
        <f t="shared" si="108"/>
        <v>7265.7621742049523</v>
      </c>
      <c r="L157" s="35"/>
      <c r="M157" s="18">
        <f>PRODUCT(M147:M156)</f>
        <v>6736.5758330187964</v>
      </c>
      <c r="N157" s="35"/>
      <c r="O157" s="18">
        <f>PRODUCT(O147:O156)</f>
        <v>4342.1958544834715</v>
      </c>
      <c r="P157" s="35"/>
      <c r="Q157" s="18">
        <f>PRODUCT(Q147:Q156)</f>
        <v>4342.1958544834715</v>
      </c>
      <c r="R157" s="18">
        <f>PRODUCT(R147:R156)</f>
        <v>3982.4958416069635</v>
      </c>
      <c r="S157" s="34"/>
      <c r="T157" s="79">
        <f>PRODUCT(T147:T156)</f>
        <v>6816.0634534673964</v>
      </c>
      <c r="V157" s="33">
        <f>PRODUCT(V147:V156)</f>
        <v>931.27864497701785</v>
      </c>
    </row>
    <row r="158" spans="1:22" ht="15.75" thickBot="1" x14ac:dyDescent="0.3">
      <c r="F158" s="18">
        <f t="shared" ref="F158:K159" si="109">F147*F149*F151*F153*F155</f>
        <v>276.90247406249995</v>
      </c>
      <c r="G158" s="18">
        <f t="shared" si="109"/>
        <v>163.46950056359998</v>
      </c>
      <c r="H158" s="18">
        <f t="shared" si="109"/>
        <v>36.427328437499995</v>
      </c>
      <c r="I158" s="18">
        <f t="shared" si="109"/>
        <v>36.2516087780714</v>
      </c>
      <c r="J158" s="18">
        <f t="shared" si="109"/>
        <v>35.401189954070333</v>
      </c>
      <c r="K158" s="18">
        <f t="shared" si="109"/>
        <v>198.47223392150005</v>
      </c>
      <c r="L158" s="35"/>
      <c r="M158" s="18">
        <f>M147*M149*M151*M153*M155</f>
        <v>184.96303318079998</v>
      </c>
      <c r="N158" s="35"/>
      <c r="O158" s="18">
        <f>O147*O149*O151*O153*O155</f>
        <v>170.82130349900004</v>
      </c>
      <c r="P158" s="35"/>
      <c r="Q158" s="18">
        <f>Q147*Q149*Q151*Q153*Q155</f>
        <v>170.82130349900004</v>
      </c>
      <c r="R158" s="18">
        <f>R147*R149*R151*R153*R155</f>
        <v>157.47626664000001</v>
      </c>
      <c r="S158" s="34"/>
      <c r="T158" s="79">
        <f>T147*T149*T151*T153*T155</f>
        <v>187.14548784960002</v>
      </c>
      <c r="V158" s="18">
        <f>V147*V149*V151*V153*V155</f>
        <v>36.824717475</v>
      </c>
    </row>
    <row r="159" spans="1:22" ht="15.75" thickBot="1" x14ac:dyDescent="0.3">
      <c r="F159" s="49">
        <f t="shared" si="109"/>
        <v>1077.0742770479999</v>
      </c>
      <c r="G159" s="49">
        <f t="shared" si="109"/>
        <v>1813.3639703199999</v>
      </c>
      <c r="H159" s="49">
        <f t="shared" si="109"/>
        <v>12.547232006400003</v>
      </c>
      <c r="I159" s="49">
        <f t="shared" si="109"/>
        <v>212.80768838968422</v>
      </c>
      <c r="J159" s="49">
        <f t="shared" si="109"/>
        <v>106.23741617571835</v>
      </c>
      <c r="K159" s="49">
        <f t="shared" si="109"/>
        <v>36.608456662400009</v>
      </c>
      <c r="L159" s="202"/>
      <c r="M159" s="49">
        <f>M148*M150*M152*M154*M156</f>
        <v>36.421201129600007</v>
      </c>
      <c r="N159" s="202"/>
      <c r="O159" s="49">
        <f>O148*O150*O152*O154*O156</f>
        <v>25.419521836800005</v>
      </c>
      <c r="P159" s="202"/>
      <c r="Q159" s="49">
        <f>Q148*Q150*Q152*Q154*Q156</f>
        <v>25.419521836800005</v>
      </c>
      <c r="R159" s="216">
        <f>R148*R150*R152*R154*R156</f>
        <v>25.289498707200003</v>
      </c>
      <c r="S159" s="201"/>
      <c r="T159" s="203">
        <f>T148*T150*T152*T154*T156</f>
        <v>36.421201129600007</v>
      </c>
      <c r="V159" s="18">
        <f>V148*V150*V152*V154*V156</f>
        <v>25.289498707200003</v>
      </c>
    </row>
    <row r="160" spans="1:22" ht="15.75" thickBot="1" x14ac:dyDescent="0.3">
      <c r="A160" t="s">
        <v>234</v>
      </c>
      <c r="B160" s="3" t="s">
        <v>0</v>
      </c>
      <c r="C160" s="4" t="s">
        <v>201</v>
      </c>
      <c r="D160" s="5" t="s">
        <v>202</v>
      </c>
      <c r="E160" s="5" t="s">
        <v>23</v>
      </c>
      <c r="F160" s="5" t="s">
        <v>310</v>
      </c>
      <c r="G160" s="33" t="s">
        <v>309</v>
      </c>
      <c r="H160" s="77" t="s">
        <v>201</v>
      </c>
      <c r="I160" s="77" t="s">
        <v>201</v>
      </c>
      <c r="J160" s="10" t="s">
        <v>202</v>
      </c>
      <c r="K160" s="77" t="s">
        <v>5</v>
      </c>
      <c r="L160" s="75" t="s">
        <v>918</v>
      </c>
      <c r="M160" s="75" t="s">
        <v>11</v>
      </c>
      <c r="N160" s="75" t="s">
        <v>919</v>
      </c>
      <c r="O160" s="75"/>
      <c r="P160" s="75" t="s">
        <v>921</v>
      </c>
      <c r="Q160" s="78" t="s">
        <v>922</v>
      </c>
      <c r="R160" s="75" t="s">
        <v>923</v>
      </c>
      <c r="S160" s="209"/>
      <c r="T160" s="210" t="s">
        <v>920</v>
      </c>
      <c r="V160" s="1" t="s">
        <v>232</v>
      </c>
    </row>
    <row r="161" spans="1:22" x14ac:dyDescent="0.25">
      <c r="B161" t="s">
        <v>261</v>
      </c>
      <c r="C161" s="8">
        <v>2.57</v>
      </c>
      <c r="D161" s="1">
        <v>3.08</v>
      </c>
      <c r="E161" s="1">
        <v>3.14</v>
      </c>
      <c r="F161" s="1">
        <f>IF(E161=C161,D161,E161)</f>
        <v>3.14</v>
      </c>
      <c r="G161" s="7">
        <f>IF(C161&lt;3.55,C161,D161)</f>
        <v>2.57</v>
      </c>
      <c r="H161" s="219">
        <f t="shared" ref="H161:H170" si="110">SMALL(C161:E161,1)</f>
        <v>2.57</v>
      </c>
      <c r="I161" s="152">
        <f t="shared" ref="I161:I170" si="111">((C161+D161+E161)/3+(C161+D161)/2+E161)/5</f>
        <v>1.7790000000000004</v>
      </c>
      <c r="J161" s="207">
        <f t="shared" ref="J161:J170" si="112">((C161+D161+E161)/3+(D161+E161)/2+C161)/5</f>
        <v>1.7220000000000002</v>
      </c>
      <c r="K161" s="198">
        <f>IF(SMALL(I161:J161,1)&gt;SMALL(C161:E161,1),SMALL(C161:E161,1),SMALL(C161:E161,3))</f>
        <v>3.14</v>
      </c>
      <c r="L161" s="197" t="str">
        <f>IF(K161=C161,C160,IF(K161=D161,D160,E160))</f>
        <v>AA</v>
      </c>
      <c r="M161" s="205">
        <f>IF(SMALL(C161:E161,2)&lt;E161,C161,D161)</f>
        <v>2.57</v>
      </c>
      <c r="N161" s="197" t="str">
        <f>IF(K161=I161,J160,I160)</f>
        <v>HH</v>
      </c>
      <c r="O161" s="205">
        <f>IF(N161=C160,C161,IF(N161=D160,D161,E161))</f>
        <v>2.57</v>
      </c>
      <c r="P161" s="205" t="str">
        <f t="shared" ref="P161:P170" si="113">IF(K161&lt;M161,L161,N161)</f>
        <v>HH</v>
      </c>
      <c r="Q161" s="206">
        <f>IF(P161=C160,C161,IF(P161=D160,D161,E161))</f>
        <v>2.57</v>
      </c>
      <c r="R161" s="205">
        <f>IF(K161=M161,SMALL(C161:E161,1),SMALL(C161:E161,2))</f>
        <v>3.08</v>
      </c>
      <c r="S161" s="7" t="str">
        <f>IF(K161=M161,K160,M160)</f>
        <v>NG</v>
      </c>
      <c r="T161" s="21">
        <f t="shared" ref="T161:T170" si="114">IF(U161=S161,K161,M161)</f>
        <v>2.57</v>
      </c>
      <c r="U161" t="s">
        <v>5</v>
      </c>
      <c r="V161" s="1">
        <v>2.57</v>
      </c>
    </row>
    <row r="162" spans="1:22" x14ac:dyDescent="0.25">
      <c r="B162" t="s">
        <v>262</v>
      </c>
      <c r="C162" s="8">
        <v>2.3199999999999998</v>
      </c>
      <c r="D162" s="1">
        <v>3.37</v>
      </c>
      <c r="E162" s="1">
        <v>3.28</v>
      </c>
      <c r="F162">
        <f>IF(SMALL(C162:E162,1)=C162,D162,E162)</f>
        <v>3.37</v>
      </c>
      <c r="G162" s="7">
        <f>IF(E162&lt;D162,E162,D162)</f>
        <v>3.28</v>
      </c>
      <c r="H162" s="220">
        <f t="shared" si="110"/>
        <v>2.3199999999999998</v>
      </c>
      <c r="I162" s="155">
        <f t="shared" si="111"/>
        <v>1.8229999999999997</v>
      </c>
      <c r="J162" s="208">
        <f t="shared" si="112"/>
        <v>1.7269999999999999</v>
      </c>
      <c r="K162" s="198">
        <f t="shared" ref="K162:K170" si="115">IF(SMALL(I162:J162,1)&gt;SMALL(C162:E162,1),SMALL(C162:E162,1),SMALL(C162:E162,3))</f>
        <v>3.37</v>
      </c>
      <c r="L162" s="197" t="str">
        <f>IF(K162=C162,C160,IF(K162=D162,D160,E160))</f>
        <v>DD</v>
      </c>
      <c r="M162" s="205">
        <f t="shared" ref="M162:M170" si="116">IF(SMALL(C162:E162,2)&lt;E162,C162,D162)</f>
        <v>3.37</v>
      </c>
      <c r="N162" s="197" t="str">
        <f>IF(K162=I162,J160,I160)</f>
        <v>HH</v>
      </c>
      <c r="O162" s="205">
        <f>IF(N162=C160,C162,IF(N162=D160,D162,E162))</f>
        <v>2.3199999999999998</v>
      </c>
      <c r="P162" s="205" t="str">
        <f t="shared" si="113"/>
        <v>HH</v>
      </c>
      <c r="Q162" s="206">
        <f>IF(P162=C160,C162,IF(P162=D160,D162,E162))</f>
        <v>2.3199999999999998</v>
      </c>
      <c r="R162" s="205">
        <f t="shared" ref="R162:R170" si="117">IF(K162=M162,SMALL(C162:E162,1),SMALL(C162:E162,2))</f>
        <v>2.3199999999999998</v>
      </c>
      <c r="S162" s="7" t="str">
        <f>IF(K162=M162,K160,M160)</f>
        <v>GG</v>
      </c>
      <c r="T162" s="21">
        <f t="shared" si="114"/>
        <v>3.37</v>
      </c>
      <c r="U162" t="s">
        <v>5</v>
      </c>
      <c r="V162" s="1">
        <v>3.37</v>
      </c>
    </row>
    <row r="163" spans="1:22" x14ac:dyDescent="0.25">
      <c r="B163" t="s">
        <v>263</v>
      </c>
      <c r="C163" s="8">
        <v>2.89</v>
      </c>
      <c r="D163" s="1">
        <v>3.41</v>
      </c>
      <c r="E163" s="1">
        <v>2.5499999999999998</v>
      </c>
      <c r="F163" s="1">
        <f>IF(E163=C163,D163,E163)</f>
        <v>2.5499999999999998</v>
      </c>
      <c r="G163" s="7">
        <f>IF(C163&lt;3.55,C163,D163)</f>
        <v>2.89</v>
      </c>
      <c r="H163" s="220">
        <f t="shared" si="110"/>
        <v>2.5499999999999998</v>
      </c>
      <c r="I163" s="155">
        <f t="shared" si="111"/>
        <v>1.7300000000000004</v>
      </c>
      <c r="J163" s="208">
        <f t="shared" si="112"/>
        <v>1.764</v>
      </c>
      <c r="K163" s="198">
        <f t="shared" si="115"/>
        <v>3.41</v>
      </c>
      <c r="L163" s="197" t="str">
        <f>IF(K163=C163,C160,IF(K163=D163,D160,E160))</f>
        <v>DD</v>
      </c>
      <c r="M163" s="205">
        <f t="shared" si="116"/>
        <v>3.41</v>
      </c>
      <c r="N163" s="197" t="str">
        <f>IF(K163=I163,J160,I160)</f>
        <v>HH</v>
      </c>
      <c r="O163" s="205">
        <f>IF(N163=C160,C163,IF(N163=D160,D163,E163))</f>
        <v>2.89</v>
      </c>
      <c r="P163" s="205" t="str">
        <f t="shared" si="113"/>
        <v>HH</v>
      </c>
      <c r="Q163" s="206">
        <f>IF(P163=C160,C163,IF(P163=D160,D163,E163))</f>
        <v>2.89</v>
      </c>
      <c r="R163" s="205">
        <f t="shared" si="117"/>
        <v>2.5499999999999998</v>
      </c>
      <c r="S163" s="7" t="str">
        <f>IF(K163=M163,K160,M160)</f>
        <v>GG</v>
      </c>
      <c r="T163" s="21">
        <f t="shared" si="114"/>
        <v>3.41</v>
      </c>
      <c r="U163" t="s">
        <v>5</v>
      </c>
      <c r="V163" s="1">
        <v>2.89</v>
      </c>
    </row>
    <row r="164" spans="1:22" x14ac:dyDescent="0.25">
      <c r="B164" t="s">
        <v>264</v>
      </c>
      <c r="C164" s="8">
        <v>1.49</v>
      </c>
      <c r="D164" s="1">
        <v>4.43</v>
      </c>
      <c r="E164" s="1">
        <v>7.43</v>
      </c>
      <c r="F164">
        <f>IF(SMALL(C164:E164,1)=C164,D164,E164)</f>
        <v>4.43</v>
      </c>
      <c r="G164" s="7">
        <f>IF(C164&lt;D164,E164,D164)</f>
        <v>7.43</v>
      </c>
      <c r="H164" s="220">
        <f t="shared" si="110"/>
        <v>1.49</v>
      </c>
      <c r="I164" s="155">
        <f t="shared" si="111"/>
        <v>2.968</v>
      </c>
      <c r="J164" s="208">
        <f t="shared" si="112"/>
        <v>2.3739999999999997</v>
      </c>
      <c r="K164" s="198">
        <f t="shared" si="115"/>
        <v>1.49</v>
      </c>
      <c r="L164" s="197" t="str">
        <f>IF(K164=C164,C160,IF(K164=D164,D160,E160))</f>
        <v>HH</v>
      </c>
      <c r="M164" s="205">
        <f t="shared" si="116"/>
        <v>1.49</v>
      </c>
      <c r="N164" s="197" t="str">
        <f>IF(K164=I164,J160,I160)</f>
        <v>HH</v>
      </c>
      <c r="O164" s="205">
        <f>IF(N164=C160,C164,IF(N164=D160,D164,E164))</f>
        <v>1.49</v>
      </c>
      <c r="P164" s="205" t="str">
        <f t="shared" si="113"/>
        <v>HH</v>
      </c>
      <c r="Q164" s="206">
        <f>IF(P164=C160,C164,IF(P164=D160,D164,E164))</f>
        <v>1.49</v>
      </c>
      <c r="R164" s="205">
        <f t="shared" si="117"/>
        <v>1.49</v>
      </c>
      <c r="S164" s="7" t="str">
        <f>IF(K164=M164,K160,M160)</f>
        <v>GG</v>
      </c>
      <c r="T164" s="21">
        <f t="shared" si="114"/>
        <v>1.49</v>
      </c>
      <c r="U164" t="s">
        <v>11</v>
      </c>
      <c r="V164" s="1">
        <v>4.43</v>
      </c>
    </row>
    <row r="165" spans="1:22" x14ac:dyDescent="0.25">
      <c r="B165" t="s">
        <v>260</v>
      </c>
      <c r="C165" s="8">
        <v>3.26</v>
      </c>
      <c r="D165" s="1">
        <v>3.25</v>
      </c>
      <c r="E165" s="1">
        <v>2.39</v>
      </c>
      <c r="F165" s="1">
        <f>IF(E165=C165,D165,E165)</f>
        <v>2.39</v>
      </c>
      <c r="G165" s="7">
        <f>IF(C165&lt;3.55,C165,D165)</f>
        <v>3.26</v>
      </c>
      <c r="H165" s="220">
        <f t="shared" si="110"/>
        <v>2.39</v>
      </c>
      <c r="I165" s="155">
        <f t="shared" si="111"/>
        <v>1.7223333333333333</v>
      </c>
      <c r="J165" s="208">
        <f t="shared" si="112"/>
        <v>1.8093333333333335</v>
      </c>
      <c r="K165" s="198">
        <f t="shared" si="115"/>
        <v>3.26</v>
      </c>
      <c r="L165" s="197" t="str">
        <f>IF(K165=C165,D160,IF(K165=D165,D160,E160))</f>
        <v>DD</v>
      </c>
      <c r="M165" s="205">
        <f t="shared" si="116"/>
        <v>3.25</v>
      </c>
      <c r="N165" s="197" t="str">
        <f>IF(K165=I165,J160,I160)</f>
        <v>HH</v>
      </c>
      <c r="O165" s="205">
        <f>IF(N165=C160,C165,IF(N165=D160,D165,E165))</f>
        <v>3.26</v>
      </c>
      <c r="P165" s="205" t="str">
        <f t="shared" si="113"/>
        <v>HH</v>
      </c>
      <c r="Q165" s="206">
        <f>IF(P165=C160,C165,IF(P165=D160,D165,E165))</f>
        <v>3.26</v>
      </c>
      <c r="R165" s="205">
        <f t="shared" si="117"/>
        <v>3.25</v>
      </c>
      <c r="S165" s="7" t="str">
        <f>IF(K165=M165,K160,M160)</f>
        <v>NG</v>
      </c>
      <c r="T165" s="21">
        <f t="shared" si="114"/>
        <v>3.25</v>
      </c>
      <c r="U165" t="s">
        <v>5</v>
      </c>
      <c r="V165" s="1">
        <v>3.25</v>
      </c>
    </row>
    <row r="166" spans="1:22" x14ac:dyDescent="0.25">
      <c r="B166" t="s">
        <v>265</v>
      </c>
      <c r="C166" s="8">
        <v>5.35</v>
      </c>
      <c r="D166" s="1">
        <v>3.95</v>
      </c>
      <c r="E166" s="1">
        <v>1.69</v>
      </c>
      <c r="F166">
        <f>IF(SMALL(C166:E166,1)=C166,D166,E166)</f>
        <v>1.69</v>
      </c>
      <c r="G166" s="7">
        <f>IF(E166&lt;D166,E166,D166)</f>
        <v>1.69</v>
      </c>
      <c r="H166" s="220">
        <f t="shared" si="110"/>
        <v>1.69</v>
      </c>
      <c r="I166" s="155">
        <f t="shared" si="111"/>
        <v>2.0006666666666666</v>
      </c>
      <c r="J166" s="208">
        <f t="shared" si="112"/>
        <v>2.3666666666666667</v>
      </c>
      <c r="K166" s="198">
        <f t="shared" si="115"/>
        <v>1.69</v>
      </c>
      <c r="L166" s="197" t="str">
        <f>IF(K166=C166,C160,IF(K166=D166,D160,E160))</f>
        <v>AA</v>
      </c>
      <c r="M166" s="205">
        <f t="shared" si="116"/>
        <v>3.95</v>
      </c>
      <c r="N166" s="197" t="str">
        <f>IF(J166=I166,J160,I160)</f>
        <v>HH</v>
      </c>
      <c r="O166" s="205">
        <f>IF(N166=C160,C166,IF(N166=D160,D166,E166))</f>
        <v>5.35</v>
      </c>
      <c r="P166" s="205" t="str">
        <f t="shared" si="113"/>
        <v>AA</v>
      </c>
      <c r="Q166" s="206">
        <f>IF(P166=C160,C166,IF(P166=D160,D166,E166))</f>
        <v>1.69</v>
      </c>
      <c r="R166" s="205">
        <f t="shared" si="117"/>
        <v>3.95</v>
      </c>
      <c r="S166" s="7" t="str">
        <f>IF(K166=M166,K160,M160)</f>
        <v>NG</v>
      </c>
      <c r="T166" s="21">
        <f t="shared" si="114"/>
        <v>1.69</v>
      </c>
      <c r="U166" t="s">
        <v>11</v>
      </c>
      <c r="V166" s="1">
        <v>1.69</v>
      </c>
    </row>
    <row r="167" spans="1:22" x14ac:dyDescent="0.25">
      <c r="B167" t="s">
        <v>266</v>
      </c>
      <c r="C167" s="8">
        <v>1.1000000000000001</v>
      </c>
      <c r="D167" s="1">
        <v>11.41</v>
      </c>
      <c r="E167" s="1">
        <v>26.03</v>
      </c>
      <c r="F167" s="1">
        <f>IF(E167=C167,D167,E167)</f>
        <v>26.03</v>
      </c>
      <c r="G167" s="7">
        <f>IF(C167&lt;3.55,C167,D167)</f>
        <v>1.1000000000000001</v>
      </c>
      <c r="H167" s="220">
        <f t="shared" si="110"/>
        <v>1.1000000000000001</v>
      </c>
      <c r="I167" s="155">
        <f t="shared" si="111"/>
        <v>9.0263333333333335</v>
      </c>
      <c r="J167" s="208">
        <f t="shared" si="112"/>
        <v>6.5333333333333332</v>
      </c>
      <c r="K167" s="198">
        <f t="shared" si="115"/>
        <v>1.1000000000000001</v>
      </c>
      <c r="L167" s="197" t="str">
        <f>IF(K167=C167,C160,IF(K167=D167,D160,E160))</f>
        <v>HH</v>
      </c>
      <c r="M167" s="205">
        <f t="shared" si="116"/>
        <v>1.1000000000000001</v>
      </c>
      <c r="N167" s="197" t="str">
        <f>IF(K167=I167,J160,I160)</f>
        <v>HH</v>
      </c>
      <c r="O167" s="205">
        <f>IF(N167=C160,C167,IF(N167=D160,D167,E167))</f>
        <v>1.1000000000000001</v>
      </c>
      <c r="P167" s="205" t="str">
        <f t="shared" si="113"/>
        <v>HH</v>
      </c>
      <c r="Q167" s="206">
        <f>IF(P167=C160,C167,IF(P167=D160,D167,E167))</f>
        <v>1.1000000000000001</v>
      </c>
      <c r="R167" s="205">
        <f t="shared" si="117"/>
        <v>1.1000000000000001</v>
      </c>
      <c r="S167" s="7" t="str">
        <f>IF(K167=M167,K160,M160)</f>
        <v>GG</v>
      </c>
      <c r="T167" s="21">
        <f t="shared" si="114"/>
        <v>1.1000000000000001</v>
      </c>
      <c r="U167" t="s">
        <v>11</v>
      </c>
      <c r="V167" s="1">
        <v>1.1000000000000001</v>
      </c>
    </row>
    <row r="168" spans="1:22" x14ac:dyDescent="0.25">
      <c r="B168" t="s">
        <v>267</v>
      </c>
      <c r="C168" s="8">
        <v>1.4</v>
      </c>
      <c r="D168" s="1">
        <v>4.99</v>
      </c>
      <c r="E168" s="1">
        <v>8.5299999999999994</v>
      </c>
      <c r="F168">
        <f>IF(SMALL(C168:E168,1)=C168,D168,E168)</f>
        <v>4.99</v>
      </c>
      <c r="G168" s="7">
        <f>IF(E168&lt;D168,E168,D168)</f>
        <v>4.99</v>
      </c>
      <c r="H168" s="220">
        <f t="shared" si="110"/>
        <v>1.4</v>
      </c>
      <c r="I168" s="155">
        <f t="shared" si="111"/>
        <v>3.3396666666666661</v>
      </c>
      <c r="J168" s="208">
        <f t="shared" si="112"/>
        <v>2.6266666666666669</v>
      </c>
      <c r="K168" s="198">
        <f t="shared" si="115"/>
        <v>1.4</v>
      </c>
      <c r="L168" s="197" t="str">
        <f>IF(K168=C168,C160,IF(K168=D168,D160,E160))</f>
        <v>HH</v>
      </c>
      <c r="M168" s="205">
        <f t="shared" si="116"/>
        <v>1.4</v>
      </c>
      <c r="N168" s="197" t="str">
        <f>IF(K168=I168,J160,I160)</f>
        <v>HH</v>
      </c>
      <c r="O168" s="205">
        <f>IF(N168=C160,C168,IF(N168=D160,D168,E168))</f>
        <v>1.4</v>
      </c>
      <c r="P168" s="205" t="str">
        <f t="shared" si="113"/>
        <v>HH</v>
      </c>
      <c r="Q168" s="206">
        <f>IF(P168=C160,C168,IF(P168=D160,D168,E168))</f>
        <v>1.4</v>
      </c>
      <c r="R168" s="205">
        <f t="shared" si="117"/>
        <v>1.4</v>
      </c>
      <c r="S168" s="7" t="str">
        <f>IF(K168=M168,K160,M160)</f>
        <v>GG</v>
      </c>
      <c r="T168" s="21">
        <f t="shared" si="114"/>
        <v>1.4</v>
      </c>
      <c r="U168" t="s">
        <v>11</v>
      </c>
      <c r="V168" s="1">
        <v>4.99</v>
      </c>
    </row>
    <row r="169" spans="1:22" x14ac:dyDescent="0.25">
      <c r="B169" t="s">
        <v>268</v>
      </c>
      <c r="C169" s="8">
        <v>1.36</v>
      </c>
      <c r="D169" s="1">
        <v>5.32</v>
      </c>
      <c r="E169" s="1">
        <v>8.85</v>
      </c>
      <c r="F169" s="1">
        <f>IF(E169=C169,D169,E169)</f>
        <v>8.85</v>
      </c>
      <c r="G169" s="7">
        <f>IF(C169&lt;3.55,C169,D169)</f>
        <v>1.36</v>
      </c>
      <c r="H169" s="220">
        <f t="shared" si="110"/>
        <v>1.36</v>
      </c>
      <c r="I169" s="155">
        <f t="shared" si="111"/>
        <v>3.4733333333333336</v>
      </c>
      <c r="J169" s="208">
        <f t="shared" si="112"/>
        <v>2.7243333333333331</v>
      </c>
      <c r="K169" s="198">
        <f t="shared" si="115"/>
        <v>1.36</v>
      </c>
      <c r="L169" s="197" t="str">
        <f>IF(K169=C169,C160,IF(K169=D169,D160,E160))</f>
        <v>HH</v>
      </c>
      <c r="M169" s="205">
        <f t="shared" si="116"/>
        <v>1.36</v>
      </c>
      <c r="N169" s="197" t="str">
        <f>IF(K169=I169,J160,I160)</f>
        <v>HH</v>
      </c>
      <c r="O169" s="205">
        <f>IF(N169=C160,C169,IF(N169=D160,D169,E169))</f>
        <v>1.36</v>
      </c>
      <c r="P169" s="205" t="str">
        <f t="shared" si="113"/>
        <v>HH</v>
      </c>
      <c r="Q169" s="206">
        <f>IF(P169=C160,C169,IF(P169=D160,D169,E169))</f>
        <v>1.36</v>
      </c>
      <c r="R169" s="205">
        <f t="shared" si="117"/>
        <v>1.36</v>
      </c>
      <c r="S169" s="7" t="str">
        <f>IF(K169=M169,K160,M160)</f>
        <v>GG</v>
      </c>
      <c r="T169" s="21">
        <f t="shared" si="114"/>
        <v>1.36</v>
      </c>
      <c r="U169" t="s">
        <v>5</v>
      </c>
      <c r="V169" s="1">
        <v>1.36</v>
      </c>
    </row>
    <row r="170" spans="1:22" ht="15.75" thickBot="1" x14ac:dyDescent="0.3">
      <c r="B170" t="s">
        <v>269</v>
      </c>
      <c r="C170" s="8">
        <v>1.63</v>
      </c>
      <c r="D170" s="1">
        <v>4.16</v>
      </c>
      <c r="E170" s="1">
        <v>5.53</v>
      </c>
      <c r="F170">
        <f>IF(SMALL(C170:E170,1)=C170,D170,E170)</f>
        <v>4.16</v>
      </c>
      <c r="G170" s="7">
        <f>IF(E170&lt;D170,E170,D170)</f>
        <v>4.16</v>
      </c>
      <c r="H170" s="221">
        <f t="shared" si="110"/>
        <v>1.63</v>
      </c>
      <c r="I170" s="156">
        <f t="shared" si="111"/>
        <v>2.4396666666666667</v>
      </c>
      <c r="J170" s="211">
        <f t="shared" si="112"/>
        <v>2.049666666666667</v>
      </c>
      <c r="K170" s="198">
        <f t="shared" si="115"/>
        <v>1.63</v>
      </c>
      <c r="L170" s="197" t="str">
        <f>IF(K170=C170,C160,IF(K170=D170,D160,E160))</f>
        <v>HH</v>
      </c>
      <c r="M170" s="205">
        <f t="shared" si="116"/>
        <v>1.63</v>
      </c>
      <c r="N170" s="197" t="str">
        <f>IF(K170=I170,J160,I160)</f>
        <v>HH</v>
      </c>
      <c r="O170" s="205">
        <f>IF(N170=C160,C170,IF(N170=D160,D170,E170))</f>
        <v>1.63</v>
      </c>
      <c r="P170" s="205" t="str">
        <f t="shared" si="113"/>
        <v>HH</v>
      </c>
      <c r="Q170" s="206">
        <f>IF(P170=C160,C170,IF(P170=D160,D170,E170))</f>
        <v>1.63</v>
      </c>
      <c r="R170" s="205">
        <f t="shared" si="117"/>
        <v>1.63</v>
      </c>
      <c r="S170" s="7" t="str">
        <f>IF(K170=M170,K160,M160)</f>
        <v>GG</v>
      </c>
      <c r="T170" s="21">
        <f t="shared" si="114"/>
        <v>1.63</v>
      </c>
      <c r="U170" t="s">
        <v>5</v>
      </c>
      <c r="V170" s="1">
        <v>4.16</v>
      </c>
    </row>
    <row r="171" spans="1:22" ht="15.75" thickBot="1" x14ac:dyDescent="0.3">
      <c r="A171" t="s">
        <v>293</v>
      </c>
      <c r="C171" s="80">
        <f>SUM(C161:E170)/30</f>
        <v>4.6719999999999997</v>
      </c>
      <c r="F171" s="5">
        <f t="shared" ref="F171:K171" si="118">PRODUCT(F161:F170)</f>
        <v>2308869.4438640894</v>
      </c>
      <c r="G171" s="5">
        <f t="shared" si="118"/>
        <v>30968.730165985995</v>
      </c>
      <c r="H171" s="49">
        <f t="shared" si="118"/>
        <v>312.37724924195163</v>
      </c>
      <c r="I171" s="18">
        <f t="shared" si="118"/>
        <v>14657.368473464037</v>
      </c>
      <c r="J171" s="18">
        <f t="shared" si="118"/>
        <v>5110.2685138810402</v>
      </c>
      <c r="K171" s="18">
        <f t="shared" si="118"/>
        <v>1011.2341664470403</v>
      </c>
      <c r="L171" s="35"/>
      <c r="M171" s="18">
        <f>PRODUCT(M161:M170)</f>
        <v>1928.5520376543</v>
      </c>
      <c r="N171" s="18"/>
      <c r="O171" s="18">
        <f>PRODUCT(O161:O170)</f>
        <v>1528.7055246381772</v>
      </c>
      <c r="P171" s="35"/>
      <c r="Q171" s="18">
        <f>PRODUCT(Q161:Q170)</f>
        <v>482.89950217542423</v>
      </c>
      <c r="R171" s="18">
        <f>PRODUCT(R161:R170)</f>
        <v>1189.8517137396493</v>
      </c>
      <c r="S171" s="34"/>
      <c r="T171" s="79">
        <f>PRODUCT(T161:T170)</f>
        <v>825.12732750272585</v>
      </c>
      <c r="V171" s="33">
        <f>PRODUCT(V161:V170)</f>
        <v>18912.987196467748</v>
      </c>
    </row>
    <row r="172" spans="1:22" ht="15.75" thickBot="1" x14ac:dyDescent="0.3">
      <c r="F172" s="18">
        <f t="shared" ref="F172:K173" si="119">F161*F163*F165*F167*F169</f>
        <v>4408.4423748150002</v>
      </c>
      <c r="G172" s="18">
        <f t="shared" si="119"/>
        <v>36.222645008000008</v>
      </c>
      <c r="H172" s="18">
        <f t="shared" si="119"/>
        <v>23.431646040000004</v>
      </c>
      <c r="I172" s="18">
        <f t="shared" si="119"/>
        <v>166.18701598899381</v>
      </c>
      <c r="J172" s="18">
        <f t="shared" si="119"/>
        <v>97.823990082649615</v>
      </c>
      <c r="K172" s="18">
        <f t="shared" si="119"/>
        <v>52.219561504000019</v>
      </c>
      <c r="L172" s="35"/>
      <c r="M172" s="30">
        <f>M161*M163*M165*M167*M169</f>
        <v>42.609109400000008</v>
      </c>
      <c r="N172" s="35"/>
      <c r="O172" s="18">
        <f>O161*O163*O165*O167*O169</f>
        <v>36.222645008000008</v>
      </c>
      <c r="P172" s="35"/>
      <c r="Q172" s="18">
        <f>Q161*Q163*Q165*Q167*Q169</f>
        <v>36.222645008000008</v>
      </c>
      <c r="R172" s="18">
        <f>R161*R163*R165*R167*R169</f>
        <v>38.186148000000003</v>
      </c>
      <c r="S172" s="34"/>
      <c r="T172" s="213">
        <f>T161*T163*T165*T167*T169</f>
        <v>42.609109400000008</v>
      </c>
      <c r="V172" s="18">
        <f>V161*V163*V165*V167*V169</f>
        <v>36.111532600000011</v>
      </c>
    </row>
    <row r="173" spans="1:22" ht="15.75" thickBot="1" x14ac:dyDescent="0.3">
      <c r="F173" s="216">
        <f t="shared" si="119"/>
        <v>523.73814775360006</v>
      </c>
      <c r="G173" s="49">
        <f t="shared" si="119"/>
        <v>854.95496419839992</v>
      </c>
      <c r="H173" s="49">
        <f t="shared" si="119"/>
        <v>13.331425743999999</v>
      </c>
      <c r="I173" s="49">
        <f t="shared" si="119"/>
        <v>88.198036328149485</v>
      </c>
      <c r="J173" s="49">
        <f t="shared" si="119"/>
        <v>52.239420100973931</v>
      </c>
      <c r="K173" s="56">
        <f t="shared" si="119"/>
        <v>19.365045153999997</v>
      </c>
      <c r="L173" s="202"/>
      <c r="M173" s="49">
        <f>M162*M164*M166*M168*M170</f>
        <v>45.261496069999993</v>
      </c>
      <c r="N173" s="202"/>
      <c r="O173" s="49">
        <f>O162*O164*O166*O168*O170</f>
        <v>42.203034159999987</v>
      </c>
      <c r="P173" s="202"/>
      <c r="Q173" s="49">
        <f>Q162*Q164*Q166*Q168*Q170</f>
        <v>13.331425743999999</v>
      </c>
      <c r="R173" s="49">
        <f>R162*R164*R166*R168*R170</f>
        <v>31.159249519999999</v>
      </c>
      <c r="S173" s="201"/>
      <c r="T173" s="214">
        <f>T162*T164*T166*T168*T170</f>
        <v>19.365045153999997</v>
      </c>
      <c r="V173" s="18">
        <f>V162*V164*V166*V168*V170</f>
        <v>523.73814775360006</v>
      </c>
    </row>
    <row r="174" spans="1:22" ht="15.75" thickBot="1" x14ac:dyDescent="0.3">
      <c r="A174" t="s">
        <v>281</v>
      </c>
      <c r="B174" s="3" t="s">
        <v>0</v>
      </c>
      <c r="C174" s="4" t="s">
        <v>201</v>
      </c>
      <c r="D174" s="5" t="s">
        <v>202</v>
      </c>
      <c r="E174" s="5" t="s">
        <v>23</v>
      </c>
      <c r="F174" s="5" t="s">
        <v>310</v>
      </c>
      <c r="G174" s="33" t="s">
        <v>309</v>
      </c>
      <c r="H174" s="77" t="s">
        <v>201</v>
      </c>
      <c r="I174" s="77" t="s">
        <v>201</v>
      </c>
      <c r="J174" s="10" t="s">
        <v>202</v>
      </c>
      <c r="K174" s="77" t="s">
        <v>5</v>
      </c>
      <c r="L174" s="75" t="s">
        <v>918</v>
      </c>
      <c r="M174" s="75" t="s">
        <v>11</v>
      </c>
      <c r="N174" s="75" t="s">
        <v>919</v>
      </c>
      <c r="O174" s="75"/>
      <c r="P174" s="75" t="s">
        <v>921</v>
      </c>
      <c r="Q174" s="78" t="s">
        <v>922</v>
      </c>
      <c r="R174" s="75" t="s">
        <v>923</v>
      </c>
      <c r="S174" s="209"/>
      <c r="T174" s="210" t="s">
        <v>920</v>
      </c>
      <c r="V174" s="1" t="s">
        <v>232</v>
      </c>
    </row>
    <row r="175" spans="1:22" x14ac:dyDescent="0.25">
      <c r="B175" t="s">
        <v>261</v>
      </c>
      <c r="C175" s="8">
        <v>12.21</v>
      </c>
      <c r="D175" s="1">
        <v>6.74</v>
      </c>
      <c r="E175" s="1">
        <v>1.24</v>
      </c>
      <c r="F175" s="1">
        <f>IF(E175=C175,D175,E175)</f>
        <v>1.24</v>
      </c>
      <c r="G175" s="7">
        <f>IF(C175&lt;3.55,C175,D175)</f>
        <v>6.74</v>
      </c>
      <c r="H175" s="219">
        <f t="shared" ref="H175:H184" si="120">SMALL(C175:E175,1)</f>
        <v>1.24</v>
      </c>
      <c r="I175" s="152">
        <f t="shared" ref="I175:I184" si="121">((C175+D175+E175)/3+(C175+D175)/2+E175)/5</f>
        <v>3.4889999999999999</v>
      </c>
      <c r="J175" s="207">
        <f t="shared" ref="J175:J184" si="122">((C175+D175+E175)/3+(D175+E175)/2+C175)/5</f>
        <v>4.5860000000000003</v>
      </c>
      <c r="K175" s="198">
        <f>IF(SMALL(I175:J175,1)&gt;SMALL(C175:E175,1),SMALL(C175:E175,1),SMALL(C175:E175,3))</f>
        <v>1.24</v>
      </c>
      <c r="L175" s="197" t="str">
        <f>IF(K175=C175,C174,IF(K175=D175,D174,E174))</f>
        <v>AA</v>
      </c>
      <c r="M175" s="205">
        <f>IF(SMALL(C175:E175,2)&lt;E175,C175,D175)</f>
        <v>6.74</v>
      </c>
      <c r="N175" s="197" t="str">
        <f>IF(K175=I175,J174,I174)</f>
        <v>HH</v>
      </c>
      <c r="O175" s="205">
        <f>IF(N175=C174,C175,IF(N175=D174,D175,E175))</f>
        <v>12.21</v>
      </c>
      <c r="P175" s="205" t="str">
        <f t="shared" ref="P175:P184" si="123">IF(K175&lt;M175,L175,N175)</f>
        <v>AA</v>
      </c>
      <c r="Q175" s="206">
        <f>IF(P175=C174,C175,IF(P175=D174,D175,E175))</f>
        <v>1.24</v>
      </c>
      <c r="R175" s="205">
        <f>IF(K175=M175,SMALL(C175:E175,1),SMALL(C175:E175,2))</f>
        <v>6.74</v>
      </c>
      <c r="S175" s="7" t="str">
        <f>IF(K175=M175,K174,M174)</f>
        <v>NG</v>
      </c>
      <c r="T175" s="21">
        <f t="shared" ref="T175:T184" si="124">IF(U175=S175,K175,M175)</f>
        <v>1.24</v>
      </c>
      <c r="U175" t="s">
        <v>11</v>
      </c>
      <c r="V175" s="1">
        <v>1.24</v>
      </c>
    </row>
    <row r="176" spans="1:22" x14ac:dyDescent="0.25">
      <c r="B176" t="s">
        <v>262</v>
      </c>
      <c r="C176" s="8">
        <v>6.06</v>
      </c>
      <c r="D176" s="1">
        <v>4.41</v>
      </c>
      <c r="E176" s="1">
        <v>1.56</v>
      </c>
      <c r="F176">
        <f>IF(SMALL(C176:E176,1)=C176,D176,E176)</f>
        <v>1.56</v>
      </c>
      <c r="G176" s="7">
        <f>IF(E176&lt;D176,E176,D176)</f>
        <v>1.56</v>
      </c>
      <c r="H176" s="220">
        <f t="shared" si="120"/>
        <v>1.56</v>
      </c>
      <c r="I176" s="155">
        <f t="shared" si="121"/>
        <v>2.161</v>
      </c>
      <c r="J176" s="208">
        <f t="shared" si="122"/>
        <v>2.6109999999999998</v>
      </c>
      <c r="K176" s="198">
        <f t="shared" ref="K176:K184" si="125">IF(SMALL(I176:J176,1)&gt;SMALL(C176:E176,1),SMALL(C176:E176,1),SMALL(C176:E176,3))</f>
        <v>1.56</v>
      </c>
      <c r="L176" s="197" t="str">
        <f>IF(K176=C176,C174,IF(K176=D176,D174,E174))</f>
        <v>AA</v>
      </c>
      <c r="M176" s="205">
        <f t="shared" ref="M176:M184" si="126">IF(SMALL(C176:E176,2)&lt;E176,C176,D176)</f>
        <v>4.41</v>
      </c>
      <c r="N176" s="197" t="str">
        <f>IF(K176=I176,J174,I174)</f>
        <v>HH</v>
      </c>
      <c r="O176" s="205">
        <f>IF(N176=C174,C176,IF(N176=D174,D176,E176))</f>
        <v>6.06</v>
      </c>
      <c r="P176" s="205" t="str">
        <f t="shared" si="123"/>
        <v>AA</v>
      </c>
      <c r="Q176" s="206">
        <f>IF(P176=C174,C176,IF(P176=D174,D176,E176))</f>
        <v>1.56</v>
      </c>
      <c r="R176" s="205">
        <f t="shared" ref="R176:R184" si="127">IF(K176=M176,SMALL(C176:E176,1),SMALL(C176:E176,2))</f>
        <v>4.41</v>
      </c>
      <c r="S176" s="7" t="str">
        <f>IF(K176=M176,K174,M174)</f>
        <v>NG</v>
      </c>
      <c r="T176" s="21">
        <f t="shared" si="124"/>
        <v>4.41</v>
      </c>
      <c r="U176" t="s">
        <v>5</v>
      </c>
      <c r="V176" s="1">
        <v>1.56</v>
      </c>
    </row>
    <row r="177" spans="1:22" x14ac:dyDescent="0.25">
      <c r="B177" t="s">
        <v>263</v>
      </c>
      <c r="C177" s="8">
        <v>1.45</v>
      </c>
      <c r="D177" s="1">
        <v>4.5</v>
      </c>
      <c r="E177" s="1">
        <v>8.16</v>
      </c>
      <c r="F177" s="1">
        <f>IF(E177=C177,D177,E177)</f>
        <v>8.16</v>
      </c>
      <c r="G177" s="7">
        <f>IF(C177&lt;3.55,C177,D177)</f>
        <v>1.45</v>
      </c>
      <c r="H177" s="220">
        <f t="shared" si="120"/>
        <v>1.45</v>
      </c>
      <c r="I177" s="155">
        <f t="shared" si="121"/>
        <v>3.1676666666666664</v>
      </c>
      <c r="J177" s="208">
        <f t="shared" si="122"/>
        <v>2.4966666666666666</v>
      </c>
      <c r="K177" s="198">
        <f t="shared" si="125"/>
        <v>1.45</v>
      </c>
      <c r="L177" s="197" t="str">
        <f>IF(K177=C177,C174,IF(K177=D177,D174,E174))</f>
        <v>HH</v>
      </c>
      <c r="M177" s="205">
        <f t="shared" si="126"/>
        <v>1.45</v>
      </c>
      <c r="N177" s="197" t="str">
        <f>IF(K177=I177,J174,I174)</f>
        <v>HH</v>
      </c>
      <c r="O177" s="205">
        <f>IF(N177=C174,C177,IF(N177=D174,D177,E177))</f>
        <v>1.45</v>
      </c>
      <c r="P177" s="205" t="str">
        <f t="shared" si="123"/>
        <v>HH</v>
      </c>
      <c r="Q177" s="206">
        <f>IF(P177=C174,C177,IF(P177=D174,D177,E177))</f>
        <v>1.45</v>
      </c>
      <c r="R177" s="205">
        <f t="shared" si="127"/>
        <v>1.45</v>
      </c>
      <c r="S177" s="7" t="str">
        <f>IF(K177=M177,K174,M174)</f>
        <v>GG</v>
      </c>
      <c r="T177" s="21">
        <f t="shared" si="124"/>
        <v>1.45</v>
      </c>
      <c r="U177" t="s">
        <v>11</v>
      </c>
      <c r="V177" s="1">
        <v>4.5</v>
      </c>
    </row>
    <row r="178" spans="1:22" x14ac:dyDescent="0.25">
      <c r="B178" t="s">
        <v>264</v>
      </c>
      <c r="C178" s="8">
        <v>2.75</v>
      </c>
      <c r="D178" s="1">
        <v>3.3</v>
      </c>
      <c r="E178" s="1">
        <v>2.75</v>
      </c>
      <c r="F178">
        <f>IF(SMALL(C178:E178,1)=C178,D178,E178)</f>
        <v>3.3</v>
      </c>
      <c r="G178" s="7">
        <f>IF(C178&lt;D178,E178,D178)</f>
        <v>2.75</v>
      </c>
      <c r="H178" s="220">
        <f t="shared" si="120"/>
        <v>2.75</v>
      </c>
      <c r="I178" s="155">
        <f t="shared" si="121"/>
        <v>1.7416666666666667</v>
      </c>
      <c r="J178" s="208">
        <f t="shared" si="122"/>
        <v>1.7416666666666667</v>
      </c>
      <c r="K178" s="198">
        <f t="shared" si="125"/>
        <v>3.3</v>
      </c>
      <c r="L178" s="197" t="str">
        <f>IF(K178=C178,C174,IF(K178=D178,D174,E174))</f>
        <v>DD</v>
      </c>
      <c r="M178" s="205">
        <f t="shared" si="126"/>
        <v>3.3</v>
      </c>
      <c r="N178" s="197" t="str">
        <f>IF(K178=I178,J174,I174)</f>
        <v>HH</v>
      </c>
      <c r="O178" s="205">
        <f>IF(N178=C174,C178,IF(N178=D174,D178,E178))</f>
        <v>2.75</v>
      </c>
      <c r="P178" s="205" t="str">
        <f t="shared" si="123"/>
        <v>HH</v>
      </c>
      <c r="Q178" s="206">
        <f>IF(P178=C174,C178,IF(P178=D174,D178,E178))</f>
        <v>2.75</v>
      </c>
      <c r="R178" s="205">
        <f t="shared" si="127"/>
        <v>2.75</v>
      </c>
      <c r="S178" s="7" t="str">
        <f>IF(K178=M178,K174,M174)</f>
        <v>GG</v>
      </c>
      <c r="T178" s="21">
        <f t="shared" si="124"/>
        <v>3.3</v>
      </c>
      <c r="U178" t="s">
        <v>5</v>
      </c>
      <c r="V178" s="1">
        <v>2.75</v>
      </c>
    </row>
    <row r="179" spans="1:22" x14ac:dyDescent="0.25">
      <c r="B179" t="s">
        <v>260</v>
      </c>
      <c r="C179" s="8">
        <v>1.47</v>
      </c>
      <c r="D179" s="1">
        <v>4.37</v>
      </c>
      <c r="E179" s="1">
        <v>8.3000000000000007</v>
      </c>
      <c r="F179" s="1">
        <f>IF(E179=C179,D179,E179)</f>
        <v>8.3000000000000007</v>
      </c>
      <c r="G179" s="7">
        <f>IF(C179&lt;3.55,C179,D179)</f>
        <v>1.47</v>
      </c>
      <c r="H179" s="220">
        <f t="shared" si="120"/>
        <v>1.47</v>
      </c>
      <c r="I179" s="155">
        <f t="shared" si="121"/>
        <v>3.1866666666666665</v>
      </c>
      <c r="J179" s="208">
        <f t="shared" si="122"/>
        <v>2.5036666666666672</v>
      </c>
      <c r="K179" s="198">
        <f t="shared" si="125"/>
        <v>1.47</v>
      </c>
      <c r="L179" s="197" t="str">
        <f>IF(K179=C179,D174,IF(K179=D179,D174,E174))</f>
        <v>DD</v>
      </c>
      <c r="M179" s="205">
        <f t="shared" si="126"/>
        <v>1.47</v>
      </c>
      <c r="N179" s="197" t="str">
        <f>IF(K179=I179,J174,I174)</f>
        <v>HH</v>
      </c>
      <c r="O179" s="205">
        <f>IF(N179=C174,C179,IF(N179=D174,D179,E179))</f>
        <v>1.47</v>
      </c>
      <c r="P179" s="205" t="str">
        <f t="shared" si="123"/>
        <v>HH</v>
      </c>
      <c r="Q179" s="206">
        <f>IF(P179=C174,C179,IF(P179=D174,D179,E179))</f>
        <v>1.47</v>
      </c>
      <c r="R179" s="205">
        <f t="shared" si="127"/>
        <v>1.47</v>
      </c>
      <c r="S179" s="7" t="str">
        <f>IF(K179=M179,K174,M174)</f>
        <v>GG</v>
      </c>
      <c r="T179" s="21">
        <f t="shared" si="124"/>
        <v>1.47</v>
      </c>
      <c r="U179" t="s">
        <v>5</v>
      </c>
      <c r="V179" s="1">
        <v>1.47</v>
      </c>
    </row>
    <row r="180" spans="1:22" x14ac:dyDescent="0.25">
      <c r="B180" t="s">
        <v>265</v>
      </c>
      <c r="C180" s="8">
        <v>2.83</v>
      </c>
      <c r="D180" s="1">
        <v>3.15</v>
      </c>
      <c r="E180" s="1">
        <v>2.77</v>
      </c>
      <c r="F180">
        <f>IF(SMALL(C180:E180,1)=C180,D180,E180)</f>
        <v>2.77</v>
      </c>
      <c r="G180" s="7">
        <f>IF(E180&lt;D180,E180,D180)</f>
        <v>2.77</v>
      </c>
      <c r="H180" s="220">
        <f t="shared" si="120"/>
        <v>2.77</v>
      </c>
      <c r="I180" s="155">
        <f t="shared" si="121"/>
        <v>1.7353333333333332</v>
      </c>
      <c r="J180" s="208">
        <f t="shared" si="122"/>
        <v>1.7413333333333334</v>
      </c>
      <c r="K180" s="198">
        <f t="shared" si="125"/>
        <v>3.15</v>
      </c>
      <c r="L180" s="197" t="str">
        <f>IF(K180=C180,C174,IF(K180=D180,D174,E174))</f>
        <v>DD</v>
      </c>
      <c r="M180" s="205">
        <f t="shared" si="126"/>
        <v>3.15</v>
      </c>
      <c r="N180" s="197" t="str">
        <f>IF(J180=I180,J174,I174)</f>
        <v>HH</v>
      </c>
      <c r="O180" s="205">
        <f>IF(N180=C174,C180,IF(N180=D174,D180,E180))</f>
        <v>2.83</v>
      </c>
      <c r="P180" s="205" t="str">
        <f t="shared" si="123"/>
        <v>HH</v>
      </c>
      <c r="Q180" s="206">
        <f>IF(P180=C174,C180,IF(P180=D174,D180,E180))</f>
        <v>2.83</v>
      </c>
      <c r="R180" s="205">
        <f t="shared" si="127"/>
        <v>2.77</v>
      </c>
      <c r="S180" s="7" t="str">
        <f>IF(K180=M180,K174,M174)</f>
        <v>GG</v>
      </c>
      <c r="T180" s="21">
        <f t="shared" si="124"/>
        <v>3.15</v>
      </c>
      <c r="U180" t="s">
        <v>5</v>
      </c>
      <c r="V180" s="1">
        <v>3.15</v>
      </c>
    </row>
    <row r="181" spans="1:22" x14ac:dyDescent="0.25">
      <c r="B181" t="s">
        <v>266</v>
      </c>
      <c r="C181" s="8">
        <v>3.04</v>
      </c>
      <c r="D181" s="1">
        <v>3.39</v>
      </c>
      <c r="E181" s="1">
        <v>2.46</v>
      </c>
      <c r="F181" s="1">
        <f>IF(E181=C181,D181,E181)</f>
        <v>2.46</v>
      </c>
      <c r="G181" s="7">
        <f>IF(C181&lt;3.55,C181,D181)</f>
        <v>3.04</v>
      </c>
      <c r="H181" s="220">
        <f t="shared" si="120"/>
        <v>2.46</v>
      </c>
      <c r="I181" s="155">
        <f t="shared" si="121"/>
        <v>1.7276666666666665</v>
      </c>
      <c r="J181" s="208">
        <f t="shared" si="122"/>
        <v>1.785666666666667</v>
      </c>
      <c r="K181" s="198">
        <f t="shared" si="125"/>
        <v>3.39</v>
      </c>
      <c r="L181" s="197" t="str">
        <f>IF(K181=C181,C174,IF(K181=D181,D174,E174))</f>
        <v>DD</v>
      </c>
      <c r="M181" s="205">
        <f t="shared" si="126"/>
        <v>3.39</v>
      </c>
      <c r="N181" s="197" t="str">
        <f>IF(K181=I181,J174,I174)</f>
        <v>HH</v>
      </c>
      <c r="O181" s="205">
        <f>IF(N181=C174,C181,IF(N181=D174,D181,E181))</f>
        <v>3.04</v>
      </c>
      <c r="P181" s="205" t="str">
        <f t="shared" si="123"/>
        <v>HH</v>
      </c>
      <c r="Q181" s="206">
        <f>IF(P181=C174,C181,IF(P181=D174,D181,E181))</f>
        <v>3.04</v>
      </c>
      <c r="R181" s="205">
        <f t="shared" si="127"/>
        <v>2.46</v>
      </c>
      <c r="S181" s="7" t="str">
        <f>IF(K181=M181,K174,M174)</f>
        <v>GG</v>
      </c>
      <c r="T181" s="21">
        <f t="shared" si="124"/>
        <v>3.39</v>
      </c>
      <c r="U181" t="s">
        <v>11</v>
      </c>
      <c r="V181" s="1">
        <v>3.04</v>
      </c>
    </row>
    <row r="182" spans="1:22" x14ac:dyDescent="0.25">
      <c r="B182" t="s">
        <v>267</v>
      </c>
      <c r="C182" s="8">
        <v>3.39</v>
      </c>
      <c r="D182" s="1">
        <v>3.66</v>
      </c>
      <c r="E182" s="1">
        <v>2.17</v>
      </c>
      <c r="F182">
        <f>IF(SMALL(C182:E182,1)=C182,D182,E182)</f>
        <v>2.17</v>
      </c>
      <c r="G182" s="7">
        <f>IF(E182&lt;D182,E182,D182)</f>
        <v>2.17</v>
      </c>
      <c r="H182" s="220">
        <f t="shared" si="120"/>
        <v>2.17</v>
      </c>
      <c r="I182" s="155">
        <f t="shared" si="121"/>
        <v>1.7536666666666669</v>
      </c>
      <c r="J182" s="208">
        <f t="shared" si="122"/>
        <v>1.8756666666666668</v>
      </c>
      <c r="K182" s="198">
        <f t="shared" si="125"/>
        <v>3.66</v>
      </c>
      <c r="L182" s="197" t="str">
        <f>IF(K182=C182,C174,IF(K182=D182,D174,E174))</f>
        <v>DD</v>
      </c>
      <c r="M182" s="205">
        <f t="shared" si="126"/>
        <v>3.66</v>
      </c>
      <c r="N182" s="197" t="str">
        <f>IF(K182=I182,J174,I174)</f>
        <v>HH</v>
      </c>
      <c r="O182" s="205">
        <f>IF(N182=C174,C182,IF(N182=D174,D182,E182))</f>
        <v>3.39</v>
      </c>
      <c r="P182" s="205" t="str">
        <f t="shared" si="123"/>
        <v>HH</v>
      </c>
      <c r="Q182" s="206">
        <f>IF(P182=C174,C182,IF(P182=D174,D182,E182))</f>
        <v>3.39</v>
      </c>
      <c r="R182" s="205">
        <f t="shared" si="127"/>
        <v>2.17</v>
      </c>
      <c r="S182" s="7" t="str">
        <f>IF(K182=M182,K174,M174)</f>
        <v>GG</v>
      </c>
      <c r="T182" s="21">
        <f t="shared" si="124"/>
        <v>3.66</v>
      </c>
      <c r="U182" t="s">
        <v>5</v>
      </c>
      <c r="V182" s="1">
        <v>2.17</v>
      </c>
    </row>
    <row r="183" spans="1:22" x14ac:dyDescent="0.25">
      <c r="B183" t="s">
        <v>268</v>
      </c>
      <c r="C183" s="8">
        <v>1.59</v>
      </c>
      <c r="D183" s="1">
        <v>3.69</v>
      </c>
      <c r="E183" s="1">
        <v>7.55</v>
      </c>
      <c r="F183" s="1">
        <f>IF(E183=C183,D183,E183)</f>
        <v>7.55</v>
      </c>
      <c r="G183" s="7">
        <f>IF(C183&lt;3.55,C183,D183)</f>
        <v>1.59</v>
      </c>
      <c r="H183" s="220">
        <f t="shared" si="120"/>
        <v>1.59</v>
      </c>
      <c r="I183" s="155">
        <f t="shared" si="121"/>
        <v>2.8933333333333331</v>
      </c>
      <c r="J183" s="208">
        <f t="shared" si="122"/>
        <v>2.2973333333333334</v>
      </c>
      <c r="K183" s="198">
        <f t="shared" si="125"/>
        <v>1.59</v>
      </c>
      <c r="L183" s="197" t="str">
        <f>IF(K183=C183,C174,IF(K183=D183,D174,E174))</f>
        <v>HH</v>
      </c>
      <c r="M183" s="205">
        <f t="shared" si="126"/>
        <v>1.59</v>
      </c>
      <c r="N183" s="197" t="str">
        <f>IF(K183=I183,J174,I174)</f>
        <v>HH</v>
      </c>
      <c r="O183" s="205">
        <f>IF(N183=C174,C183,IF(N183=D174,D183,E183))</f>
        <v>1.59</v>
      </c>
      <c r="P183" s="205" t="str">
        <f t="shared" si="123"/>
        <v>HH</v>
      </c>
      <c r="Q183" s="206">
        <f>IF(P183=C174,C183,IF(P183=D174,D183,E183))</f>
        <v>1.59</v>
      </c>
      <c r="R183" s="205">
        <f t="shared" si="127"/>
        <v>1.59</v>
      </c>
      <c r="S183" s="7" t="str">
        <f>IF(K183=M183,K174,M174)</f>
        <v>GG</v>
      </c>
      <c r="T183" s="21">
        <f t="shared" si="124"/>
        <v>1.59</v>
      </c>
      <c r="U183" t="s">
        <v>11</v>
      </c>
      <c r="V183" s="1">
        <v>7.55</v>
      </c>
    </row>
    <row r="184" spans="1:22" ht="15.75" thickBot="1" x14ac:dyDescent="0.3">
      <c r="B184" t="s">
        <v>269</v>
      </c>
      <c r="C184" s="8">
        <v>3.02</v>
      </c>
      <c r="D184" s="1">
        <v>3.13</v>
      </c>
      <c r="E184" s="1">
        <v>2.63</v>
      </c>
      <c r="F184">
        <f>IF(SMALL(C184:E184,1)=C184,D184,E184)</f>
        <v>2.63</v>
      </c>
      <c r="G184" s="7">
        <f>IF(E184&lt;D184,E184,D184)</f>
        <v>2.63</v>
      </c>
      <c r="H184" s="221">
        <f t="shared" si="120"/>
        <v>2.63</v>
      </c>
      <c r="I184" s="156">
        <f t="shared" si="121"/>
        <v>1.7263333333333335</v>
      </c>
      <c r="J184" s="211">
        <f t="shared" si="122"/>
        <v>1.7653333333333332</v>
      </c>
      <c r="K184" s="198">
        <f t="shared" si="125"/>
        <v>3.13</v>
      </c>
      <c r="L184" s="197" t="str">
        <f>IF(K184=C184,C174,IF(K184=D184,D174,E174))</f>
        <v>DD</v>
      </c>
      <c r="M184" s="205">
        <f t="shared" si="126"/>
        <v>3.13</v>
      </c>
      <c r="N184" s="197" t="str">
        <f>IF(K184=I184,J174,I174)</f>
        <v>HH</v>
      </c>
      <c r="O184" s="205">
        <f>IF(N184=C174,C184,IF(N184=D174,D184,E184))</f>
        <v>3.02</v>
      </c>
      <c r="P184" s="205" t="str">
        <f t="shared" si="123"/>
        <v>HH</v>
      </c>
      <c r="Q184" s="206">
        <f>IF(P184=C174,C184,IF(P184=D174,D184,E184))</f>
        <v>3.02</v>
      </c>
      <c r="R184" s="205">
        <f t="shared" si="127"/>
        <v>2.63</v>
      </c>
      <c r="S184" s="7" t="str">
        <f>IF(K184=M184,K174,M174)</f>
        <v>GG</v>
      </c>
      <c r="T184" s="21">
        <f t="shared" si="124"/>
        <v>3.13</v>
      </c>
      <c r="U184" t="s">
        <v>5</v>
      </c>
      <c r="V184" s="1">
        <v>2.63</v>
      </c>
    </row>
    <row r="185" spans="1:22" ht="15.75" thickBot="1" x14ac:dyDescent="0.3">
      <c r="C185" s="80">
        <f>SUM(C175:E184)/30</f>
        <v>3.9246666666666661</v>
      </c>
      <c r="F185" s="5">
        <f t="shared" ref="F185:K185" si="128">PRODUCT(F175:F184)</f>
        <v>126942.13101240118</v>
      </c>
      <c r="G185" s="5">
        <f t="shared" si="128"/>
        <v>4709.4315074890119</v>
      </c>
      <c r="H185" s="49">
        <f t="shared" si="128"/>
        <v>701.11909800310787</v>
      </c>
      <c r="I185" s="18">
        <f t="shared" si="128"/>
        <v>3481.0473083613515</v>
      </c>
      <c r="J185" s="18">
        <f t="shared" si="128"/>
        <v>3083.4132472088932</v>
      </c>
      <c r="K185" s="18">
        <f t="shared" si="128"/>
        <v>2646.5393741346525</v>
      </c>
      <c r="L185" s="35"/>
      <c r="M185" s="18">
        <f>PRODUCT(M175:M184)</f>
        <v>40665.916270240858</v>
      </c>
      <c r="N185" s="35"/>
      <c r="O185" s="18">
        <f>PRODUCT(O175:O184)</f>
        <v>60739.344897745075</v>
      </c>
      <c r="P185" s="35"/>
      <c r="Q185" s="18">
        <f>PRODUCT(Q175:Q184)</f>
        <v>1587.9180995153315</v>
      </c>
      <c r="R185" s="18">
        <f>PRODUCT(R175:R184)</f>
        <v>10773.182070712146</v>
      </c>
      <c r="S185" s="34"/>
      <c r="T185" s="79">
        <f>PRODUCT(T175:T184)</f>
        <v>7481.5632307268042</v>
      </c>
      <c r="V185" s="33">
        <f>PRODUCT(V175:V184)</f>
        <v>14519.624909737866</v>
      </c>
    </row>
    <row r="186" spans="1:22" ht="15.75" thickBot="1" x14ac:dyDescent="0.3">
      <c r="F186" s="18">
        <f t="shared" ref="F186:K187" si="129">F175*F177*F179*F181*F183</f>
        <v>1559.81105856</v>
      </c>
      <c r="G186" s="18">
        <f t="shared" si="129"/>
        <v>69.440996016</v>
      </c>
      <c r="H186" s="18">
        <f t="shared" si="129"/>
        <v>10.338064884000001</v>
      </c>
      <c r="I186" s="18">
        <f t="shared" si="129"/>
        <v>176.04978787809068</v>
      </c>
      <c r="J186" s="18">
        <f t="shared" si="129"/>
        <v>117.59680603869386</v>
      </c>
      <c r="K186" s="30">
        <f t="shared" si="129"/>
        <v>14.246357706000001</v>
      </c>
      <c r="L186" s="35"/>
      <c r="M186" s="18">
        <f>M175*M177*M179*M181*M183</f>
        <v>77.435847531000007</v>
      </c>
      <c r="N186" s="35"/>
      <c r="O186" s="18">
        <f>O175*O177*O179*O181*O183</f>
        <v>125.79741266399999</v>
      </c>
      <c r="P186" s="35"/>
      <c r="Q186" s="18">
        <f>Q175*Q177*Q179*Q181*Q183</f>
        <v>12.775494816</v>
      </c>
      <c r="R186" s="18">
        <f>R175*R177*R179*R181*R183</f>
        <v>56.192384934000003</v>
      </c>
      <c r="S186" s="217"/>
      <c r="T186" s="213">
        <f>T175*T177*T179*T181*T183</f>
        <v>14.246357706000001</v>
      </c>
      <c r="V186" s="18">
        <f>V175*V177*V179*V181*V183</f>
        <v>188.26607519999999</v>
      </c>
    </row>
    <row r="187" spans="1:22" ht="15.75" thickBot="1" x14ac:dyDescent="0.3">
      <c r="F187" s="49">
        <f t="shared" si="129"/>
        <v>81.383017715999983</v>
      </c>
      <c r="G187" s="49">
        <f t="shared" si="129"/>
        <v>67.819181429999986</v>
      </c>
      <c r="H187" s="49">
        <f t="shared" si="129"/>
        <v>67.819181429999986</v>
      </c>
      <c r="I187" s="49">
        <f t="shared" si="129"/>
        <v>19.773084366178704</v>
      </c>
      <c r="J187" s="49">
        <f t="shared" si="129"/>
        <v>26.220212530213889</v>
      </c>
      <c r="K187" s="49">
        <f t="shared" si="129"/>
        <v>185.76954395999996</v>
      </c>
      <c r="L187" s="202"/>
      <c r="M187" s="56">
        <f>M176*M178*M180*M182*M184</f>
        <v>525.15621080999995</v>
      </c>
      <c r="N187" s="202"/>
      <c r="O187" s="49">
        <f>O176*O178*O180*O182*O184</f>
        <v>482.83461170999999</v>
      </c>
      <c r="P187" s="202"/>
      <c r="Q187" s="49">
        <f>Q176*Q178*Q180*Q182*Q184</f>
        <v>124.29405846</v>
      </c>
      <c r="R187" s="49">
        <f>R176*R178*R180*R182*R184</f>
        <v>191.71960904249997</v>
      </c>
      <c r="S187" s="218"/>
      <c r="T187" s="214">
        <f>T176*T178*T180*T182*T184</f>
        <v>525.15621080999995</v>
      </c>
      <c r="V187" s="18">
        <f>V176*V178*V180*V182*V184</f>
        <v>77.122895849999992</v>
      </c>
    </row>
    <row r="188" spans="1:22" ht="15.75" thickBot="1" x14ac:dyDescent="0.3">
      <c r="A188" t="s">
        <v>282</v>
      </c>
      <c r="B188" s="3" t="s">
        <v>0</v>
      </c>
      <c r="C188" s="4" t="s">
        <v>201</v>
      </c>
      <c r="D188" s="5" t="s">
        <v>202</v>
      </c>
      <c r="E188" s="5" t="s">
        <v>23</v>
      </c>
      <c r="F188" s="5" t="s">
        <v>310</v>
      </c>
      <c r="G188" s="33" t="s">
        <v>309</v>
      </c>
      <c r="H188" s="77" t="s">
        <v>201</v>
      </c>
      <c r="I188" s="77" t="s">
        <v>201</v>
      </c>
      <c r="J188" s="10" t="s">
        <v>202</v>
      </c>
      <c r="K188" s="77" t="s">
        <v>5</v>
      </c>
      <c r="L188" s="75" t="s">
        <v>918</v>
      </c>
      <c r="M188" s="75" t="s">
        <v>11</v>
      </c>
      <c r="N188" s="75" t="s">
        <v>919</v>
      </c>
      <c r="O188" s="75"/>
      <c r="P188" s="75" t="s">
        <v>921</v>
      </c>
      <c r="Q188" s="78" t="s">
        <v>922</v>
      </c>
      <c r="R188" s="75" t="s">
        <v>923</v>
      </c>
      <c r="S188" s="209"/>
      <c r="T188" s="210" t="s">
        <v>920</v>
      </c>
      <c r="V188" s="1" t="s">
        <v>232</v>
      </c>
    </row>
    <row r="189" spans="1:22" x14ac:dyDescent="0.25">
      <c r="B189" t="s">
        <v>261</v>
      </c>
      <c r="C189" s="8">
        <v>3.6</v>
      </c>
      <c r="D189" s="1">
        <v>3.23</v>
      </c>
      <c r="E189" s="1">
        <v>2.25</v>
      </c>
      <c r="F189" s="1">
        <f>IF(E189=C189,D189,E189)</f>
        <v>2.25</v>
      </c>
      <c r="G189" s="7">
        <f>IF(C189&lt;3.55,C189,D189)</f>
        <v>3.23</v>
      </c>
      <c r="H189" s="219">
        <f t="shared" ref="H189:H198" si="130">SMALL(C189:E189,1)</f>
        <v>2.25</v>
      </c>
      <c r="I189" s="152">
        <f t="shared" ref="I189:I198" si="131">((C189+D189+E189)/3+(C189+D189)/2+E189)/5</f>
        <v>1.7383333333333333</v>
      </c>
      <c r="J189" s="207">
        <f t="shared" ref="J189:J198" si="132">((C189+D189+E189)/3+(D189+E189)/2+C189)/5</f>
        <v>1.8733333333333335</v>
      </c>
      <c r="K189" s="198">
        <f>IF(SMALL(I189:J189,1)&gt;SMALL(C189:E189,1),SMALL(C189:E189,1),SMALL(C189:E189,3))</f>
        <v>3.6</v>
      </c>
      <c r="L189" s="197" t="str">
        <f>IF(K189=C189,C188,IF(K189=D189,D188,E188))</f>
        <v>HH</v>
      </c>
      <c r="M189" s="205">
        <f>IF(SMALL(C189:E189,2)&lt;E189,C189,D189)</f>
        <v>3.23</v>
      </c>
      <c r="N189" s="197" t="str">
        <f>IF(K189=I189,J188,I188)</f>
        <v>HH</v>
      </c>
      <c r="O189" s="205">
        <f>IF(N189=C188,C189,IF(N189=D188,D189,E189))</f>
        <v>3.6</v>
      </c>
      <c r="P189" s="205" t="str">
        <f t="shared" ref="P189:P198" si="133">IF(K189&lt;M189,L189,N189)</f>
        <v>HH</v>
      </c>
      <c r="Q189" s="206">
        <f>IF(P189=C188,C189,IF(P189=D188,D189,E189))</f>
        <v>3.6</v>
      </c>
      <c r="R189" s="205">
        <f>IF(K189=M189,SMALL(C189:E189,1),SMALL(C189:E189,2))</f>
        <v>3.23</v>
      </c>
      <c r="S189" s="7" t="str">
        <f>IF(K189=M189,K188,M188)</f>
        <v>NG</v>
      </c>
      <c r="T189" s="21">
        <f t="shared" ref="T189:T198" si="134">IF(U189=S189,K189,M189)</f>
        <v>3.23</v>
      </c>
      <c r="U189" t="s">
        <v>5</v>
      </c>
      <c r="V189" s="1">
        <v>3.6</v>
      </c>
    </row>
    <row r="190" spans="1:22" x14ac:dyDescent="0.25">
      <c r="B190" t="s">
        <v>262</v>
      </c>
      <c r="C190" s="8">
        <v>2.56</v>
      </c>
      <c r="D190" s="1">
        <v>3.33</v>
      </c>
      <c r="E190" s="1">
        <v>2.93</v>
      </c>
      <c r="F190">
        <f>IF(SMALL(C190:E190,1)=C190,D190,E190)</f>
        <v>3.33</v>
      </c>
      <c r="G190" s="7">
        <f>IF(E190&lt;D190,E190,D190)</f>
        <v>2.93</v>
      </c>
      <c r="H190" s="220">
        <f t="shared" si="130"/>
        <v>2.56</v>
      </c>
      <c r="I190" s="155">
        <f t="shared" si="131"/>
        <v>1.7629999999999999</v>
      </c>
      <c r="J190" s="208">
        <f t="shared" si="132"/>
        <v>1.7260000000000002</v>
      </c>
      <c r="K190" s="198">
        <f t="shared" ref="K190:K198" si="135">IF(SMALL(I190:J190,1)&gt;SMALL(C190:E190,1),SMALL(C190:E190,1),SMALL(C190:E190,3))</f>
        <v>3.33</v>
      </c>
      <c r="L190" s="197" t="str">
        <f>IF(K190=C190,C188,IF(K190=D190,D188,E188))</f>
        <v>DD</v>
      </c>
      <c r="M190" s="205">
        <f t="shared" ref="M190:M198" si="136">IF(SMALL(C190:E190,2)&lt;E190,C190,D190)</f>
        <v>3.33</v>
      </c>
      <c r="N190" s="197" t="str">
        <f>IF(K190=I190,J188,I188)</f>
        <v>HH</v>
      </c>
      <c r="O190" s="205">
        <f>IF(N190=C188,C190,IF(N190=D188,D190,E190))</f>
        <v>2.56</v>
      </c>
      <c r="P190" s="205" t="str">
        <f t="shared" si="133"/>
        <v>HH</v>
      </c>
      <c r="Q190" s="206">
        <f>IF(P190=C188,C190,IF(P190=D188,D190,E190))</f>
        <v>2.56</v>
      </c>
      <c r="R190" s="205">
        <f t="shared" ref="R190:R198" si="137">IF(K190=M190,SMALL(C190:E190,1),SMALL(C190:E190,2))</f>
        <v>2.56</v>
      </c>
      <c r="S190" s="7" t="str">
        <f>IF(K190=M190,K188,M188)</f>
        <v>GG</v>
      </c>
      <c r="T190" s="21">
        <f t="shared" si="134"/>
        <v>3.33</v>
      </c>
      <c r="U190" t="s">
        <v>11</v>
      </c>
      <c r="V190" s="1">
        <v>2.93</v>
      </c>
    </row>
    <row r="191" spans="1:22" x14ac:dyDescent="0.25">
      <c r="B191" t="s">
        <v>263</v>
      </c>
      <c r="C191" s="8">
        <v>1.1299999999999999</v>
      </c>
      <c r="D191" s="1">
        <v>9.49</v>
      </c>
      <c r="E191" s="1">
        <v>22.05</v>
      </c>
      <c r="F191" s="1">
        <f>IF(E191=C191,D191,E191)</f>
        <v>22.05</v>
      </c>
      <c r="G191" s="7">
        <f>IF(C191&lt;3.55,C191,D191)</f>
        <v>1.1299999999999999</v>
      </c>
      <c r="H191" s="220">
        <f t="shared" si="130"/>
        <v>1.1299999999999999</v>
      </c>
      <c r="I191" s="155">
        <f t="shared" si="131"/>
        <v>7.65</v>
      </c>
      <c r="J191" s="208">
        <f t="shared" si="132"/>
        <v>5.5579999999999998</v>
      </c>
      <c r="K191" s="198">
        <f t="shared" si="135"/>
        <v>1.1299999999999999</v>
      </c>
      <c r="L191" s="197" t="str">
        <f>IF(K191=C191,C188,IF(K191=D191,D188,E188))</f>
        <v>HH</v>
      </c>
      <c r="M191" s="205">
        <f t="shared" si="136"/>
        <v>1.1299999999999999</v>
      </c>
      <c r="N191" s="197" t="str">
        <f>IF(K191=I191,J188,I188)</f>
        <v>HH</v>
      </c>
      <c r="O191" s="205">
        <f>IF(N191=C188,C191,IF(N191=D188,D191,E191))</f>
        <v>1.1299999999999999</v>
      </c>
      <c r="P191" s="205" t="str">
        <f t="shared" si="133"/>
        <v>HH</v>
      </c>
      <c r="Q191" s="206">
        <f>IF(P191=C188,C191,IF(P191=D188,D191,E191))</f>
        <v>1.1299999999999999</v>
      </c>
      <c r="R191" s="205">
        <f t="shared" si="137"/>
        <v>1.1299999999999999</v>
      </c>
      <c r="S191" s="7" t="str">
        <f>IF(K191=M191,K188,M188)</f>
        <v>GG</v>
      </c>
      <c r="T191" s="21">
        <f t="shared" si="134"/>
        <v>1.1299999999999999</v>
      </c>
      <c r="U191" t="s">
        <v>5</v>
      </c>
      <c r="V191" s="1">
        <v>1.1299999999999999</v>
      </c>
    </row>
    <row r="192" spans="1:22" x14ac:dyDescent="0.25">
      <c r="B192" t="s">
        <v>264</v>
      </c>
      <c r="C192" s="8">
        <v>2.35</v>
      </c>
      <c r="D192" s="1">
        <v>3.26</v>
      </c>
      <c r="E192" s="1">
        <v>3.33</v>
      </c>
      <c r="F192">
        <f>IF(SMALL(C192:E192,1)=C192,D192,E192)</f>
        <v>3.26</v>
      </c>
      <c r="G192" s="7">
        <f>IF(C192&lt;D192,E192,D192)</f>
        <v>3.33</v>
      </c>
      <c r="H192" s="220">
        <f t="shared" si="130"/>
        <v>2.35</v>
      </c>
      <c r="I192" s="155">
        <f t="shared" si="131"/>
        <v>1.823</v>
      </c>
      <c r="J192" s="208">
        <f t="shared" si="132"/>
        <v>1.7250000000000001</v>
      </c>
      <c r="K192" s="198">
        <f t="shared" si="135"/>
        <v>3.33</v>
      </c>
      <c r="L192" s="197" t="str">
        <f>IF(K192=C192,C188,IF(K192=D192,D188,E188))</f>
        <v>AA</v>
      </c>
      <c r="M192" s="205">
        <f t="shared" si="136"/>
        <v>2.35</v>
      </c>
      <c r="N192" s="197" t="str">
        <f>IF(K192=I192,J188,I188)</f>
        <v>HH</v>
      </c>
      <c r="O192" s="205">
        <f>IF(N192=C188,C192,IF(N192=D188,D192,E192))</f>
        <v>2.35</v>
      </c>
      <c r="P192" s="205" t="str">
        <f t="shared" si="133"/>
        <v>HH</v>
      </c>
      <c r="Q192" s="206">
        <f>IF(P192=C188,C192,IF(P192=D188,D192,E192))</f>
        <v>2.35</v>
      </c>
      <c r="R192" s="205">
        <f t="shared" si="137"/>
        <v>3.26</v>
      </c>
      <c r="S192" s="7" t="str">
        <f>IF(K192=M192,K188,M188)</f>
        <v>NG</v>
      </c>
      <c r="T192" s="21">
        <f t="shared" si="134"/>
        <v>3.33</v>
      </c>
      <c r="U192" t="s">
        <v>11</v>
      </c>
      <c r="V192" s="1">
        <v>2.35</v>
      </c>
    </row>
    <row r="193" spans="1:23" x14ac:dyDescent="0.25">
      <c r="B193" t="s">
        <v>260</v>
      </c>
      <c r="C193" s="8">
        <v>2.4</v>
      </c>
      <c r="D193" s="1">
        <v>2.91</v>
      </c>
      <c r="E193" s="1">
        <v>3.7</v>
      </c>
      <c r="F193" s="1">
        <f>IF(E193=C193,D193,E193)</f>
        <v>3.7</v>
      </c>
      <c r="G193" s="7">
        <f>IF(C193&lt;3.55,C193,D193)</f>
        <v>2.4</v>
      </c>
      <c r="H193" s="220">
        <f t="shared" si="130"/>
        <v>2.4</v>
      </c>
      <c r="I193" s="155">
        <f t="shared" si="131"/>
        <v>1.8716666666666668</v>
      </c>
      <c r="J193" s="208">
        <f t="shared" si="132"/>
        <v>1.7416666666666667</v>
      </c>
      <c r="K193" s="198">
        <f t="shared" si="135"/>
        <v>3.7</v>
      </c>
      <c r="L193" s="197" t="str">
        <f>IF(K193=C193,D188,IF(K193=D193,D188,E188))</f>
        <v>AA</v>
      </c>
      <c r="M193" s="205">
        <f t="shared" si="136"/>
        <v>2.4</v>
      </c>
      <c r="N193" s="197" t="str">
        <f>IF(K193=I193,J188,I188)</f>
        <v>HH</v>
      </c>
      <c r="O193" s="205">
        <f>IF(N193=C188,C193,IF(N193=D188,D193,E193))</f>
        <v>2.4</v>
      </c>
      <c r="P193" s="205" t="str">
        <f t="shared" si="133"/>
        <v>HH</v>
      </c>
      <c r="Q193" s="206">
        <f>IF(P193=C188,C193,IF(P193=D188,D193,E193))</f>
        <v>2.4</v>
      </c>
      <c r="R193" s="205">
        <f t="shared" si="137"/>
        <v>2.91</v>
      </c>
      <c r="S193" s="7" t="str">
        <f>IF(K193=M193,K188,M188)</f>
        <v>NG</v>
      </c>
      <c r="T193" s="21">
        <f t="shared" si="134"/>
        <v>2.4</v>
      </c>
      <c r="U193" t="s">
        <v>5</v>
      </c>
      <c r="V193" s="1">
        <v>3.7</v>
      </c>
    </row>
    <row r="194" spans="1:23" x14ac:dyDescent="0.25">
      <c r="B194" t="s">
        <v>265</v>
      </c>
      <c r="C194" s="8">
        <v>1.56</v>
      </c>
      <c r="D194" s="1">
        <v>3.97</v>
      </c>
      <c r="E194" s="1">
        <v>7.1</v>
      </c>
      <c r="F194">
        <f>IF(SMALL(C194:E194,1)=C194,D194,E194)</f>
        <v>3.97</v>
      </c>
      <c r="G194" s="7">
        <f>IF(E194&lt;D194,E194,D194)</f>
        <v>3.97</v>
      </c>
      <c r="H194" s="220">
        <f t="shared" si="130"/>
        <v>1.56</v>
      </c>
      <c r="I194" s="155">
        <f t="shared" si="131"/>
        <v>2.8149999999999999</v>
      </c>
      <c r="J194" s="208">
        <f t="shared" si="132"/>
        <v>2.2610000000000001</v>
      </c>
      <c r="K194" s="198">
        <f t="shared" si="135"/>
        <v>1.56</v>
      </c>
      <c r="L194" s="197" t="str">
        <f>IF(K194=C194,C188,IF(K194=D194,D188,E188))</f>
        <v>HH</v>
      </c>
      <c r="M194" s="205">
        <f t="shared" si="136"/>
        <v>1.56</v>
      </c>
      <c r="N194" s="197" t="str">
        <f>IF(J194=I194,J188,I188)</f>
        <v>HH</v>
      </c>
      <c r="O194" s="205">
        <f>IF(N194=C188,C194,IF(N194=D188,D194,E194))</f>
        <v>1.56</v>
      </c>
      <c r="P194" s="205" t="str">
        <f t="shared" si="133"/>
        <v>HH</v>
      </c>
      <c r="Q194" s="206">
        <f>IF(P194=C188,C194,IF(P194=D188,D194,E194))</f>
        <v>1.56</v>
      </c>
      <c r="R194" s="205">
        <f t="shared" si="137"/>
        <v>1.56</v>
      </c>
      <c r="S194" s="7" t="str">
        <f>IF(K194=M194,K188,M188)</f>
        <v>GG</v>
      </c>
      <c r="T194" s="21">
        <f t="shared" si="134"/>
        <v>1.56</v>
      </c>
      <c r="U194" t="s">
        <v>11</v>
      </c>
      <c r="V194" s="1">
        <v>1.56</v>
      </c>
    </row>
    <row r="195" spans="1:23" x14ac:dyDescent="0.25">
      <c r="B195" t="s">
        <v>266</v>
      </c>
      <c r="C195" s="8">
        <v>4.34</v>
      </c>
      <c r="D195" s="1">
        <v>3.46</v>
      </c>
      <c r="E195" s="1">
        <v>1.95</v>
      </c>
      <c r="F195" s="1">
        <f>IF(E195=C195,D195,E195)</f>
        <v>1.95</v>
      </c>
      <c r="G195" s="7">
        <f>IF(C195&lt;3.55,C195,D195)</f>
        <v>3.46</v>
      </c>
      <c r="H195" s="220">
        <f t="shared" si="130"/>
        <v>1.95</v>
      </c>
      <c r="I195" s="155">
        <f t="shared" si="131"/>
        <v>1.8199999999999998</v>
      </c>
      <c r="J195" s="208">
        <f t="shared" si="132"/>
        <v>2.0590000000000002</v>
      </c>
      <c r="K195" s="198">
        <f t="shared" si="135"/>
        <v>4.34</v>
      </c>
      <c r="L195" s="197" t="str">
        <f>IF(K195=C195,C188,IF(K195=D195,D188,E188))</f>
        <v>HH</v>
      </c>
      <c r="M195" s="205">
        <f t="shared" si="136"/>
        <v>3.46</v>
      </c>
      <c r="N195" s="197" t="str">
        <f>IF(K195=I195,J188,I188)</f>
        <v>HH</v>
      </c>
      <c r="O195" s="205">
        <f>IF(N195=C188,C195,IF(N195=D188,D195,E195))</f>
        <v>4.34</v>
      </c>
      <c r="P195" s="205" t="str">
        <f t="shared" si="133"/>
        <v>HH</v>
      </c>
      <c r="Q195" s="206">
        <f>IF(P195=C188,C195,IF(P195=D188,D195,E195))</f>
        <v>4.34</v>
      </c>
      <c r="R195" s="205">
        <f t="shared" si="137"/>
        <v>3.46</v>
      </c>
      <c r="S195" s="7" t="str">
        <f>IF(K195=M195,K188,M188)</f>
        <v>NG</v>
      </c>
      <c r="T195" s="21">
        <f t="shared" si="134"/>
        <v>3.46</v>
      </c>
      <c r="U195" t="s">
        <v>5</v>
      </c>
      <c r="V195" s="1">
        <v>3.46</v>
      </c>
    </row>
    <row r="196" spans="1:23" x14ac:dyDescent="0.25">
      <c r="B196" t="s">
        <v>267</v>
      </c>
      <c r="C196" s="8">
        <v>1.2</v>
      </c>
      <c r="D196" s="1">
        <v>7.38</v>
      </c>
      <c r="E196" s="1">
        <v>15.08</v>
      </c>
      <c r="F196">
        <f>IF(SMALL(C196:E196,1)=C196,D196,E196)</f>
        <v>7.38</v>
      </c>
      <c r="G196" s="7">
        <f>IF(E196&lt;D196,E196,D196)</f>
        <v>7.38</v>
      </c>
      <c r="H196" s="220">
        <f t="shared" si="130"/>
        <v>1.2</v>
      </c>
      <c r="I196" s="155">
        <f t="shared" si="131"/>
        <v>5.4513333333333334</v>
      </c>
      <c r="J196" s="208">
        <f t="shared" si="132"/>
        <v>4.0633333333333335</v>
      </c>
      <c r="K196" s="198">
        <f t="shared" si="135"/>
        <v>1.2</v>
      </c>
      <c r="L196" s="197" t="str">
        <f>IF(K196=C196,C188,IF(K196=D196,D188,E188))</f>
        <v>HH</v>
      </c>
      <c r="M196" s="205">
        <f t="shared" si="136"/>
        <v>1.2</v>
      </c>
      <c r="N196" s="197" t="str">
        <f>IF(K196=I196,J188,I188)</f>
        <v>HH</v>
      </c>
      <c r="O196" s="205">
        <f>IF(N196=C188,C196,IF(N196=D188,D196,E196))</f>
        <v>1.2</v>
      </c>
      <c r="P196" s="205" t="str">
        <f t="shared" si="133"/>
        <v>HH</v>
      </c>
      <c r="Q196" s="206">
        <f>IF(P196=C188,C196,IF(P196=D188,D196,E196))</f>
        <v>1.2</v>
      </c>
      <c r="R196" s="205">
        <f t="shared" si="137"/>
        <v>1.2</v>
      </c>
      <c r="S196" s="7" t="str">
        <f>IF(K196=M196,K188,M188)</f>
        <v>GG</v>
      </c>
      <c r="T196" s="21">
        <f t="shared" si="134"/>
        <v>1.2</v>
      </c>
      <c r="U196" t="s">
        <v>11</v>
      </c>
      <c r="V196" s="1">
        <v>1.2</v>
      </c>
    </row>
    <row r="197" spans="1:23" x14ac:dyDescent="0.25">
      <c r="B197" t="s">
        <v>268</v>
      </c>
      <c r="C197" s="8">
        <v>2.85</v>
      </c>
      <c r="D197" s="1">
        <v>3.51</v>
      </c>
      <c r="E197" s="1">
        <v>2.52</v>
      </c>
      <c r="F197" s="1">
        <f>IF(E197=C197,D197,E197)</f>
        <v>2.52</v>
      </c>
      <c r="G197" s="7">
        <f>IF(C197&lt;3.55,C197,D197)</f>
        <v>2.85</v>
      </c>
      <c r="H197" s="220">
        <f t="shared" si="130"/>
        <v>2.52</v>
      </c>
      <c r="I197" s="155">
        <f t="shared" si="131"/>
        <v>1.7319999999999998</v>
      </c>
      <c r="J197" s="208">
        <f t="shared" si="132"/>
        <v>1.7649999999999999</v>
      </c>
      <c r="K197" s="198">
        <f t="shared" si="135"/>
        <v>3.51</v>
      </c>
      <c r="L197" s="197" t="str">
        <f>IF(K197=C197,C188,IF(K197=D197,D188,E188))</f>
        <v>DD</v>
      </c>
      <c r="M197" s="205">
        <f t="shared" si="136"/>
        <v>3.51</v>
      </c>
      <c r="N197" s="197" t="str">
        <f>IF(K197=I197,J188,I188)</f>
        <v>HH</v>
      </c>
      <c r="O197" s="205">
        <f>IF(N197=C188,C197,IF(N197=D188,D197,E197))</f>
        <v>2.85</v>
      </c>
      <c r="P197" s="205" t="str">
        <f t="shared" si="133"/>
        <v>HH</v>
      </c>
      <c r="Q197" s="206">
        <f>IF(P197=C188,C197,IF(P197=D188,D197,E197))</f>
        <v>2.85</v>
      </c>
      <c r="R197" s="205">
        <f t="shared" si="137"/>
        <v>2.52</v>
      </c>
      <c r="S197" s="7" t="str">
        <f>IF(K197=M197,K188,M188)</f>
        <v>GG</v>
      </c>
      <c r="T197" s="21">
        <f t="shared" si="134"/>
        <v>3.51</v>
      </c>
      <c r="U197" t="s">
        <v>5</v>
      </c>
      <c r="V197" s="1">
        <v>2.85</v>
      </c>
    </row>
    <row r="198" spans="1:23" ht="15.75" thickBot="1" x14ac:dyDescent="0.3">
      <c r="B198" t="s">
        <v>269</v>
      </c>
      <c r="C198" s="8">
        <v>1.46</v>
      </c>
      <c r="D198" s="1">
        <v>4.45</v>
      </c>
      <c r="E198" s="1">
        <v>8.0399999999999991</v>
      </c>
      <c r="F198">
        <f>IF(SMALL(C198:E198,1)=C198,D198,E198)</f>
        <v>4.45</v>
      </c>
      <c r="G198" s="7">
        <f>IF(E198&lt;D198,E198,D198)</f>
        <v>4.45</v>
      </c>
      <c r="H198" s="221">
        <f t="shared" si="130"/>
        <v>1.46</v>
      </c>
      <c r="I198" s="156">
        <f t="shared" si="131"/>
        <v>3.129</v>
      </c>
      <c r="J198" s="211">
        <f t="shared" si="132"/>
        <v>2.4710000000000001</v>
      </c>
      <c r="K198" s="198">
        <f t="shared" si="135"/>
        <v>1.46</v>
      </c>
      <c r="L198" s="197" t="str">
        <f>IF(K198=C198,C188,IF(K198=D198,D188,E188))</f>
        <v>HH</v>
      </c>
      <c r="M198" s="205">
        <f t="shared" si="136"/>
        <v>1.46</v>
      </c>
      <c r="N198" s="197" t="str">
        <f>IF(K198=I198,J188,I188)</f>
        <v>HH</v>
      </c>
      <c r="O198" s="205">
        <f>IF(N198=C188,C198,IF(N198=D188,D198,E198))</f>
        <v>1.46</v>
      </c>
      <c r="P198" s="205" t="str">
        <f t="shared" si="133"/>
        <v>HH</v>
      </c>
      <c r="Q198" s="206">
        <f>IF(P198=C188,C198,IF(P198=D188,D198,E198))</f>
        <v>1.46</v>
      </c>
      <c r="R198" s="205">
        <f t="shared" si="137"/>
        <v>1.46</v>
      </c>
      <c r="S198" s="7" t="str">
        <f>IF(K198=M198,K188,M188)</f>
        <v>GG</v>
      </c>
      <c r="T198" s="21">
        <f t="shared" si="134"/>
        <v>1.46</v>
      </c>
      <c r="U198" t="s">
        <v>11</v>
      </c>
      <c r="V198" s="1">
        <v>1.46</v>
      </c>
    </row>
    <row r="199" spans="1:23" ht="15.75" thickBot="1" x14ac:dyDescent="0.3">
      <c r="C199" s="80">
        <f>SUM(C189:E198)/30</f>
        <v>4.5796666666666663</v>
      </c>
      <c r="F199" s="5">
        <f t="shared" ref="F199:K199" si="138">PRODUCT(F189:F198)</f>
        <v>1276723.0560192252</v>
      </c>
      <c r="G199" s="5">
        <f t="shared" si="138"/>
        <v>109883.35215640796</v>
      </c>
      <c r="H199" s="49">
        <f t="shared" si="138"/>
        <v>493.03060972978176</v>
      </c>
      <c r="I199" s="18">
        <f t="shared" si="138"/>
        <v>12107.875780972736</v>
      </c>
      <c r="J199" s="18">
        <f t="shared" si="138"/>
        <v>4454.3603637820133</v>
      </c>
      <c r="K199" s="18">
        <f t="shared" si="138"/>
        <v>6949.0699203044842</v>
      </c>
      <c r="L199" s="35"/>
      <c r="M199" s="18">
        <f>PRODUCT(M189:M198)</f>
        <v>2275.3395654472038</v>
      </c>
      <c r="N199" s="35"/>
      <c r="O199" s="18">
        <f>PRODUCT(O189:O198)</f>
        <v>1985.6070367920786</v>
      </c>
      <c r="P199" s="35"/>
      <c r="Q199" s="18">
        <f>PRODUCT(Q189:Q198)</f>
        <v>1985.6070367920786</v>
      </c>
      <c r="R199" s="18">
        <f>PRODUCT(R189:R198)</f>
        <v>2112.3547709332915</v>
      </c>
      <c r="S199" s="34"/>
      <c r="T199" s="79">
        <f>PRODUCT(T189:T198)</f>
        <v>3224.2045757188043</v>
      </c>
      <c r="V199" s="33">
        <f>PRODUCT(V189:V198)</f>
        <v>2793.1728367522664</v>
      </c>
    </row>
    <row r="200" spans="1:23" ht="15.75" thickBot="1" x14ac:dyDescent="0.3">
      <c r="F200" s="18">
        <f t="shared" ref="F200:K201" si="139">F189*F191*F193*F195*F197</f>
        <v>902.04455250000012</v>
      </c>
      <c r="G200" s="18">
        <f t="shared" si="139"/>
        <v>86.379993359999986</v>
      </c>
      <c r="H200" s="18">
        <f t="shared" si="139"/>
        <v>29.985227999999996</v>
      </c>
      <c r="I200" s="18">
        <f t="shared" si="139"/>
        <v>78.458910793899989</v>
      </c>
      <c r="J200" s="18">
        <f t="shared" si="139"/>
        <v>65.902167662142787</v>
      </c>
      <c r="K200" s="18">
        <f t="shared" si="139"/>
        <v>229.28704343999999</v>
      </c>
      <c r="L200" s="35"/>
      <c r="M200" s="30">
        <f>M189*M191*M193*M195*M197</f>
        <v>106.38378129599998</v>
      </c>
      <c r="N200" s="35"/>
      <c r="O200" s="18">
        <f>O189*O191*O193*O195*O197</f>
        <v>120.7610208</v>
      </c>
      <c r="P200" s="35"/>
      <c r="Q200" s="18">
        <f>Q189*Q191*Q193*Q195*Q197</f>
        <v>120.7610208</v>
      </c>
      <c r="R200" s="18">
        <f>R189*R191*R193*R195*R197</f>
        <v>92.608445512800003</v>
      </c>
      <c r="S200" s="34"/>
      <c r="T200" s="213">
        <f>T189*T191*T193*T195*T197</f>
        <v>106.38378129599998</v>
      </c>
      <c r="V200" s="18">
        <f>V189*V191*V193*V195*V197</f>
        <v>148.42382759999998</v>
      </c>
      <c r="W200" s="2"/>
    </row>
    <row r="201" spans="1:23" ht="15.75" thickBot="1" x14ac:dyDescent="0.3">
      <c r="F201" s="49">
        <f t="shared" si="139"/>
        <v>1415.365851366</v>
      </c>
      <c r="G201" s="49">
        <f t="shared" si="139"/>
        <v>1272.0926210130001</v>
      </c>
      <c r="H201" s="49">
        <f t="shared" si="139"/>
        <v>16.442449919999998</v>
      </c>
      <c r="I201" s="49">
        <f t="shared" si="139"/>
        <v>154.32123207494357</v>
      </c>
      <c r="J201" s="49">
        <f t="shared" si="139"/>
        <v>67.590498488880513</v>
      </c>
      <c r="K201" s="56">
        <f t="shared" si="139"/>
        <v>30.307294367999997</v>
      </c>
      <c r="L201" s="202"/>
      <c r="M201" s="49">
        <f>M190*M192*M194*M196*M198</f>
        <v>21.388030560000001</v>
      </c>
      <c r="N201" s="202"/>
      <c r="O201" s="49">
        <f>O190*O192*O194*O196*O198</f>
        <v>16.442449919999998</v>
      </c>
      <c r="P201" s="202"/>
      <c r="Q201" s="49">
        <f>Q190*Q192*Q194*Q196*Q198</f>
        <v>16.442449919999998</v>
      </c>
      <c r="R201" s="49">
        <f>R190*R192*R194*R196*R198</f>
        <v>22.809526271999999</v>
      </c>
      <c r="S201" s="201"/>
      <c r="T201" s="214">
        <f>T190*T192*T194*T196*T198</f>
        <v>30.307294367999997</v>
      </c>
      <c r="V201" s="18">
        <f>V190*V192*V194*V196*V198</f>
        <v>18.818897759999999</v>
      </c>
      <c r="W201" s="2"/>
    </row>
    <row r="202" spans="1:23" ht="15.75" thickBot="1" x14ac:dyDescent="0.3">
      <c r="A202" t="s">
        <v>284</v>
      </c>
      <c r="B202" s="3" t="s">
        <v>0</v>
      </c>
      <c r="C202" s="4" t="s">
        <v>201</v>
      </c>
      <c r="D202" s="5" t="s">
        <v>202</v>
      </c>
      <c r="E202" s="5" t="s">
        <v>23</v>
      </c>
      <c r="F202" s="5" t="s">
        <v>310</v>
      </c>
      <c r="G202" s="33" t="s">
        <v>309</v>
      </c>
      <c r="H202" s="77" t="s">
        <v>201</v>
      </c>
      <c r="I202" s="77" t="s">
        <v>201</v>
      </c>
      <c r="J202" s="10" t="s">
        <v>202</v>
      </c>
      <c r="K202" s="77" t="s">
        <v>5</v>
      </c>
      <c r="L202" s="75" t="s">
        <v>918</v>
      </c>
      <c r="M202" s="75" t="s">
        <v>11</v>
      </c>
      <c r="N202" s="75" t="s">
        <v>919</v>
      </c>
      <c r="O202" s="75"/>
      <c r="P202" s="75" t="s">
        <v>921</v>
      </c>
      <c r="Q202" s="78" t="s">
        <v>922</v>
      </c>
      <c r="R202" s="75" t="s">
        <v>923</v>
      </c>
      <c r="S202" s="209"/>
      <c r="T202" s="210" t="s">
        <v>920</v>
      </c>
      <c r="V202" s="1" t="s">
        <v>232</v>
      </c>
    </row>
    <row r="203" spans="1:23" x14ac:dyDescent="0.25">
      <c r="B203" t="s">
        <v>261</v>
      </c>
      <c r="C203" s="8">
        <v>1.66</v>
      </c>
      <c r="D203" s="1">
        <v>3.95</v>
      </c>
      <c r="E203" s="1">
        <v>5.61</v>
      </c>
      <c r="F203" s="1">
        <f>IF(E203=C203,D203,E203)</f>
        <v>5.61</v>
      </c>
      <c r="G203" s="7">
        <f>IF(C203&lt;3.55,C203,D203)</f>
        <v>1.66</v>
      </c>
      <c r="H203" s="219">
        <f t="shared" ref="H203:H212" si="140">SMALL(C203:E203,1)</f>
        <v>1.66</v>
      </c>
      <c r="I203" s="152">
        <f t="shared" ref="I203:I212" si="141">((C203+D203+E203)/3+(C203+D203)/2+E203)/5</f>
        <v>2.431</v>
      </c>
      <c r="J203" s="207">
        <f t="shared" ref="J203:J212" si="142">((C203+D203+E203)/3+(D203+E203)/2+C203)/5</f>
        <v>2.036</v>
      </c>
      <c r="K203" s="198">
        <f>IF(SMALL(I203:J203,1)&gt;SMALL(C203:E203,1),SMALL(C203:E203,1),SMALL(C203:E203,3))</f>
        <v>1.66</v>
      </c>
      <c r="L203" s="197" t="str">
        <f>IF(K203=C203,C202,IF(K203=D203,D202,E202))</f>
        <v>HH</v>
      </c>
      <c r="M203" s="205">
        <f>IF(SMALL(C203:E203,2)&lt;E203,C203,D203)</f>
        <v>1.66</v>
      </c>
      <c r="N203" s="197" t="str">
        <f>IF(K203=I203,J202,I202)</f>
        <v>HH</v>
      </c>
      <c r="O203" s="205">
        <f>IF(N203=C202,C203,IF(N203=D202,D203,E203))</f>
        <v>1.66</v>
      </c>
      <c r="P203" s="205" t="str">
        <f t="shared" ref="P203:P212" si="143">IF(K203&lt;M203,L203,N203)</f>
        <v>HH</v>
      </c>
      <c r="Q203" s="206">
        <f>IF(P203=C202,C203,IF(P203=D202,D203,E203))</f>
        <v>1.66</v>
      </c>
      <c r="R203" s="205">
        <f>IF(K203=M203,SMALL(C203:E203,1),SMALL(C203:E203,2))</f>
        <v>1.66</v>
      </c>
      <c r="S203" s="7" t="str">
        <f>IF(K203=M203,K202,M202)</f>
        <v>GG</v>
      </c>
      <c r="T203" s="21">
        <f t="shared" ref="T203:T212" si="144">IF(U203=S203,K203,M203)</f>
        <v>1.66</v>
      </c>
      <c r="U203" t="s">
        <v>5</v>
      </c>
      <c r="V203" s="1">
        <v>1.66</v>
      </c>
    </row>
    <row r="204" spans="1:23" x14ac:dyDescent="0.25">
      <c r="B204" t="s">
        <v>262</v>
      </c>
      <c r="C204" s="8">
        <v>3.06</v>
      </c>
      <c r="D204" s="1">
        <v>2.95</v>
      </c>
      <c r="E204" s="1">
        <v>2.74</v>
      </c>
      <c r="F204">
        <f>IF(SMALL(C204:E204,1)=C204,D204,E204)</f>
        <v>2.74</v>
      </c>
      <c r="G204" s="7">
        <f>IF(E204&lt;D204,E204,D204)</f>
        <v>2.74</v>
      </c>
      <c r="H204" s="220">
        <f t="shared" si="140"/>
        <v>2.74</v>
      </c>
      <c r="I204" s="155">
        <f t="shared" si="141"/>
        <v>1.7323333333333335</v>
      </c>
      <c r="J204" s="208">
        <f t="shared" si="142"/>
        <v>1.7643333333333335</v>
      </c>
      <c r="K204" s="198">
        <f t="shared" ref="K204:K212" si="145">IF(SMALL(I204:J204,1)&gt;SMALL(C204:E204,1),SMALL(C204:E204,1),SMALL(C204:E204,3))</f>
        <v>3.06</v>
      </c>
      <c r="L204" s="197" t="str">
        <f>IF(K204=C204,C202,IF(K204=D204,D202,E202))</f>
        <v>HH</v>
      </c>
      <c r="M204" s="205">
        <f t="shared" ref="M204:M212" si="146">IF(SMALL(C204:E204,2)&lt;E204,C204,D204)</f>
        <v>2.95</v>
      </c>
      <c r="N204" s="197" t="str">
        <f>IF(K204=I204,J202,I202)</f>
        <v>HH</v>
      </c>
      <c r="O204" s="205">
        <f>IF(N204=C202,C204,IF(N204=D202,D204,E204))</f>
        <v>3.06</v>
      </c>
      <c r="P204" s="205" t="str">
        <f t="shared" si="143"/>
        <v>HH</v>
      </c>
      <c r="Q204" s="206">
        <f>IF(P204=C202,C204,IF(P204=D202,D204,E204))</f>
        <v>3.06</v>
      </c>
      <c r="R204" s="205">
        <f t="shared" ref="R204:R212" si="147">IF(K204=M204,SMALL(C204:E204,1),SMALL(C204:E204,2))</f>
        <v>2.95</v>
      </c>
      <c r="S204" s="7" t="str">
        <f>IF(K204=M204,K202,M202)</f>
        <v>NG</v>
      </c>
      <c r="T204" s="21">
        <f t="shared" si="144"/>
        <v>2.95</v>
      </c>
      <c r="U204" t="s">
        <v>5</v>
      </c>
      <c r="V204" s="1">
        <v>3.06</v>
      </c>
    </row>
    <row r="205" spans="1:23" x14ac:dyDescent="0.25">
      <c r="B205" t="s">
        <v>263</v>
      </c>
      <c r="C205" s="8">
        <v>1.71</v>
      </c>
      <c r="D205" s="1">
        <v>3.7</v>
      </c>
      <c r="E205" s="1">
        <v>5.62</v>
      </c>
      <c r="F205" s="1">
        <f>IF(E205=C205,D205,E205)</f>
        <v>5.62</v>
      </c>
      <c r="G205" s="7">
        <f>IF(C205&lt;3.55,C205,D205)</f>
        <v>1.71</v>
      </c>
      <c r="H205" s="220">
        <f t="shared" si="140"/>
        <v>1.71</v>
      </c>
      <c r="I205" s="155">
        <f t="shared" si="141"/>
        <v>2.4003333333333337</v>
      </c>
      <c r="J205" s="208">
        <f t="shared" si="142"/>
        <v>2.0093333333333332</v>
      </c>
      <c r="K205" s="198">
        <f t="shared" si="145"/>
        <v>1.71</v>
      </c>
      <c r="L205" s="197" t="str">
        <f>IF(K205=C205,C202,IF(K205=D205,D202,E202))</f>
        <v>HH</v>
      </c>
      <c r="M205" s="205">
        <f t="shared" si="146"/>
        <v>1.71</v>
      </c>
      <c r="N205" s="197" t="str">
        <f>IF(K205=I205,J202,I202)</f>
        <v>HH</v>
      </c>
      <c r="O205" s="205">
        <f>IF(N205=C202,C205,IF(N205=D202,D205,E205))</f>
        <v>1.71</v>
      </c>
      <c r="P205" s="205" t="str">
        <f t="shared" si="143"/>
        <v>HH</v>
      </c>
      <c r="Q205" s="206">
        <f>IF(P205=C202,C205,IF(P205=D202,D205,E205))</f>
        <v>1.71</v>
      </c>
      <c r="R205" s="205">
        <f t="shared" si="147"/>
        <v>1.71</v>
      </c>
      <c r="S205" s="7" t="str">
        <f>IF(K205=M205,K202,M202)</f>
        <v>GG</v>
      </c>
      <c r="T205" s="21">
        <f t="shared" si="144"/>
        <v>1.71</v>
      </c>
      <c r="U205" t="s">
        <v>5</v>
      </c>
      <c r="V205" s="1">
        <v>1.71</v>
      </c>
    </row>
    <row r="206" spans="1:23" x14ac:dyDescent="0.25">
      <c r="B206" t="s">
        <v>264</v>
      </c>
      <c r="C206" s="8">
        <v>9.0399999999999991</v>
      </c>
      <c r="D206" s="1">
        <v>5.36</v>
      </c>
      <c r="E206" s="1">
        <v>1.36</v>
      </c>
      <c r="F206">
        <f>IF(SMALL(C206:E206,1)=C206,D206,E206)</f>
        <v>1.36</v>
      </c>
      <c r="G206" s="7">
        <f>IF(C206&lt;D206,E206,D206)</f>
        <v>5.36</v>
      </c>
      <c r="H206" s="220">
        <f t="shared" si="140"/>
        <v>1.36</v>
      </c>
      <c r="I206" s="155">
        <f t="shared" si="141"/>
        <v>2.7626666666666666</v>
      </c>
      <c r="J206" s="208">
        <f t="shared" si="142"/>
        <v>3.5306666666666664</v>
      </c>
      <c r="K206" s="198">
        <f t="shared" si="145"/>
        <v>1.36</v>
      </c>
      <c r="L206" s="197" t="str">
        <f>IF(K206=C206,C202,IF(K206=D206,D202,E202))</f>
        <v>AA</v>
      </c>
      <c r="M206" s="205">
        <f t="shared" si="146"/>
        <v>5.36</v>
      </c>
      <c r="N206" s="197" t="str">
        <f>IF(K206=I206,J202,I202)</f>
        <v>HH</v>
      </c>
      <c r="O206" s="205">
        <f>IF(N206=C202,C206,IF(N206=D202,D206,E206))</f>
        <v>9.0399999999999991</v>
      </c>
      <c r="P206" s="205" t="str">
        <f t="shared" si="143"/>
        <v>AA</v>
      </c>
      <c r="Q206" s="206">
        <f>IF(P206=C202,C206,IF(P206=D202,D206,E206))</f>
        <v>1.36</v>
      </c>
      <c r="R206" s="205">
        <f t="shared" si="147"/>
        <v>5.36</v>
      </c>
      <c r="S206" s="7" t="str">
        <f>IF(K206=M206,K202,M202)</f>
        <v>NG</v>
      </c>
      <c r="T206" s="21">
        <f t="shared" si="144"/>
        <v>5.36</v>
      </c>
      <c r="U206" t="s">
        <v>5</v>
      </c>
      <c r="V206" s="1">
        <v>1.36</v>
      </c>
    </row>
    <row r="207" spans="1:23" x14ac:dyDescent="0.25">
      <c r="B207" t="s">
        <v>260</v>
      </c>
      <c r="C207" s="8">
        <v>5.92</v>
      </c>
      <c r="D207" s="1">
        <v>3.88</v>
      </c>
      <c r="E207" s="1">
        <v>1.66</v>
      </c>
      <c r="F207" s="1">
        <f>IF(E207=C207,D207,E207)</f>
        <v>1.66</v>
      </c>
      <c r="G207" s="7">
        <f>IF(C207&lt;3.55,C207,D207)</f>
        <v>3.88</v>
      </c>
      <c r="H207" s="220">
        <f t="shared" si="140"/>
        <v>1.66</v>
      </c>
      <c r="I207" s="155">
        <f t="shared" si="141"/>
        <v>2.0760000000000001</v>
      </c>
      <c r="J207" s="208">
        <f t="shared" si="142"/>
        <v>2.5019999999999998</v>
      </c>
      <c r="K207" s="198">
        <f t="shared" si="145"/>
        <v>1.66</v>
      </c>
      <c r="L207" s="197" t="str">
        <f>IF(K207=C207,D202,IF(K207=D207,D202,E202))</f>
        <v>AA</v>
      </c>
      <c r="M207" s="205">
        <f t="shared" si="146"/>
        <v>3.88</v>
      </c>
      <c r="N207" s="197" t="str">
        <f>IF(K207=I207,J202,I202)</f>
        <v>HH</v>
      </c>
      <c r="O207" s="205">
        <f>IF(N207=C202,C207,IF(N207=D202,D207,E207))</f>
        <v>5.92</v>
      </c>
      <c r="P207" s="205" t="str">
        <f t="shared" si="143"/>
        <v>AA</v>
      </c>
      <c r="Q207" s="206">
        <f>IF(P207=C202,C207,IF(P207=D202,D207,E207))</f>
        <v>1.66</v>
      </c>
      <c r="R207" s="205">
        <f t="shared" si="147"/>
        <v>3.88</v>
      </c>
      <c r="S207" s="7" t="str">
        <f>IF(K207=M207,K202,M202)</f>
        <v>NG</v>
      </c>
      <c r="T207" s="21">
        <f t="shared" si="144"/>
        <v>3.88</v>
      </c>
      <c r="U207" t="s">
        <v>5</v>
      </c>
      <c r="V207" s="1">
        <v>5.92</v>
      </c>
    </row>
    <row r="208" spans="1:23" x14ac:dyDescent="0.25">
      <c r="B208" t="s">
        <v>265</v>
      </c>
      <c r="C208" s="8">
        <v>2.77</v>
      </c>
      <c r="D208" s="1">
        <v>3.34</v>
      </c>
      <c r="E208" s="1">
        <v>2.71</v>
      </c>
      <c r="F208">
        <f>IF(SMALL(C208:E208,1)=C208,D208,E208)</f>
        <v>2.71</v>
      </c>
      <c r="G208" s="7">
        <f>IF(E208&lt;D208,E208,D208)</f>
        <v>2.71</v>
      </c>
      <c r="H208" s="220">
        <f t="shared" si="140"/>
        <v>2.71</v>
      </c>
      <c r="I208" s="155">
        <f t="shared" si="141"/>
        <v>1.7409999999999997</v>
      </c>
      <c r="J208" s="208">
        <f t="shared" si="142"/>
        <v>1.7469999999999999</v>
      </c>
      <c r="K208" s="198">
        <f t="shared" si="145"/>
        <v>3.34</v>
      </c>
      <c r="L208" s="197" t="str">
        <f>IF(K208=C208,C202,IF(K208=D208,D202,E202))</f>
        <v>DD</v>
      </c>
      <c r="M208" s="205">
        <f t="shared" si="146"/>
        <v>3.34</v>
      </c>
      <c r="N208" s="197" t="str">
        <f>IF(J208=I208,J202,I202)</f>
        <v>HH</v>
      </c>
      <c r="O208" s="205">
        <f>IF(N208=C202,C208,IF(N208=D202,D208,E208))</f>
        <v>2.77</v>
      </c>
      <c r="P208" s="205" t="str">
        <f t="shared" si="143"/>
        <v>HH</v>
      </c>
      <c r="Q208" s="206">
        <f>IF(P208=C202,C208,IF(P208=D202,D208,E208))</f>
        <v>2.77</v>
      </c>
      <c r="R208" s="205">
        <f t="shared" si="147"/>
        <v>2.71</v>
      </c>
      <c r="S208" s="7" t="str">
        <f>IF(K208=M208,K202,M202)</f>
        <v>GG</v>
      </c>
      <c r="T208" s="21">
        <f t="shared" si="144"/>
        <v>3.34</v>
      </c>
      <c r="U208" t="s">
        <v>5</v>
      </c>
      <c r="V208" s="1">
        <v>3.34</v>
      </c>
    </row>
    <row r="209" spans="1:23" x14ac:dyDescent="0.25">
      <c r="B209" t="s">
        <v>266</v>
      </c>
      <c r="C209" s="8">
        <v>1.47</v>
      </c>
      <c r="D209" s="1">
        <v>4.37</v>
      </c>
      <c r="E209" s="1">
        <v>8.11</v>
      </c>
      <c r="F209" s="1">
        <f>IF(E209=C209,D209,E209)</f>
        <v>8.11</v>
      </c>
      <c r="G209" s="7">
        <f>IF(C209&lt;3.55,C209,D209)</f>
        <v>1.47</v>
      </c>
      <c r="H209" s="220">
        <f t="shared" si="140"/>
        <v>1.47</v>
      </c>
      <c r="I209" s="155">
        <f t="shared" si="141"/>
        <v>3.1360000000000001</v>
      </c>
      <c r="J209" s="208">
        <f t="shared" si="142"/>
        <v>2.4720000000000004</v>
      </c>
      <c r="K209" s="198">
        <f t="shared" si="145"/>
        <v>1.47</v>
      </c>
      <c r="L209" s="197" t="str">
        <f>IF(K209=C209,C202,IF(K209=D209,D202,E202))</f>
        <v>HH</v>
      </c>
      <c r="M209" s="205">
        <f t="shared" si="146"/>
        <v>1.47</v>
      </c>
      <c r="N209" s="197" t="str">
        <f>IF(K209=I209,J202,I202)</f>
        <v>HH</v>
      </c>
      <c r="O209" s="205">
        <f>IF(N209=C202,C209,IF(N209=D202,D209,E209))</f>
        <v>1.47</v>
      </c>
      <c r="P209" s="205" t="str">
        <f t="shared" si="143"/>
        <v>HH</v>
      </c>
      <c r="Q209" s="206">
        <f>IF(P209=C202,C209,IF(P209=D202,D209,E209))</f>
        <v>1.47</v>
      </c>
      <c r="R209" s="205">
        <f t="shared" si="147"/>
        <v>1.47</v>
      </c>
      <c r="S209" s="7" t="str">
        <f>IF(K209=M209,K202,M202)</f>
        <v>GG</v>
      </c>
      <c r="T209" s="21">
        <f t="shared" si="144"/>
        <v>1.47</v>
      </c>
      <c r="U209" t="s">
        <v>5</v>
      </c>
      <c r="V209" s="1">
        <v>4.37</v>
      </c>
    </row>
    <row r="210" spans="1:23" x14ac:dyDescent="0.25">
      <c r="B210" t="s">
        <v>267</v>
      </c>
      <c r="C210" s="8">
        <v>11.2</v>
      </c>
      <c r="D210" s="1">
        <v>5.45</v>
      </c>
      <c r="E210" s="1">
        <v>1.32</v>
      </c>
      <c r="F210">
        <f>IF(SMALL(C210:E210,1)=C210,D210,E210)</f>
        <v>1.32</v>
      </c>
      <c r="G210" s="7">
        <f>IF(E210&lt;D210,E210,D210)</f>
        <v>1.32</v>
      </c>
      <c r="H210" s="220">
        <f t="shared" si="140"/>
        <v>1.32</v>
      </c>
      <c r="I210" s="155">
        <f t="shared" si="141"/>
        <v>3.1269999999999998</v>
      </c>
      <c r="J210" s="208">
        <f t="shared" si="142"/>
        <v>4.1150000000000002</v>
      </c>
      <c r="K210" s="198">
        <f t="shared" si="145"/>
        <v>1.32</v>
      </c>
      <c r="L210" s="197" t="str">
        <f>IF(K210=C210,C202,IF(K210=D210,D202,E202))</f>
        <v>AA</v>
      </c>
      <c r="M210" s="205">
        <f t="shared" si="146"/>
        <v>5.45</v>
      </c>
      <c r="N210" s="197" t="str">
        <f>IF(K210=I210,J202,I202)</f>
        <v>HH</v>
      </c>
      <c r="O210" s="205">
        <f>IF(N210=C202,C210,IF(N210=D202,D210,E210))</f>
        <v>11.2</v>
      </c>
      <c r="P210" s="205" t="str">
        <f t="shared" si="143"/>
        <v>AA</v>
      </c>
      <c r="Q210" s="206">
        <f>IF(P210=C202,C210,IF(P210=D202,D210,E210))</f>
        <v>1.32</v>
      </c>
      <c r="R210" s="205">
        <f t="shared" si="147"/>
        <v>5.45</v>
      </c>
      <c r="S210" s="7" t="str">
        <f>IF(K210=M210,K202,M202)</f>
        <v>NG</v>
      </c>
      <c r="T210" s="21">
        <f t="shared" si="144"/>
        <v>5.45</v>
      </c>
      <c r="U210" t="s">
        <v>5</v>
      </c>
      <c r="V210" s="1">
        <v>1.32</v>
      </c>
    </row>
    <row r="211" spans="1:23" x14ac:dyDescent="0.25">
      <c r="B211" t="s">
        <v>268</v>
      </c>
      <c r="C211" s="8">
        <v>1.33</v>
      </c>
      <c r="D211" s="1">
        <v>5.37</v>
      </c>
      <c r="E211" s="1">
        <v>10.47</v>
      </c>
      <c r="F211" s="1">
        <f>IF(E211=C211,D211,E211)</f>
        <v>10.47</v>
      </c>
      <c r="G211" s="7">
        <f>IF(C211&lt;3.55,C211,D211)</f>
        <v>1.33</v>
      </c>
      <c r="H211" s="220">
        <f t="shared" si="140"/>
        <v>1.33</v>
      </c>
      <c r="I211" s="155">
        <f t="shared" si="141"/>
        <v>3.9086666666666674</v>
      </c>
      <c r="J211" s="208">
        <f t="shared" si="142"/>
        <v>2.9946666666666668</v>
      </c>
      <c r="K211" s="198">
        <f t="shared" si="145"/>
        <v>1.33</v>
      </c>
      <c r="L211" s="197" t="str">
        <f>IF(K211=C211,C202,IF(K211=D211,D202,E202))</f>
        <v>HH</v>
      </c>
      <c r="M211" s="205">
        <f t="shared" si="146"/>
        <v>1.33</v>
      </c>
      <c r="N211" s="197" t="str">
        <f>IF(K211=I211,J202,I202)</f>
        <v>HH</v>
      </c>
      <c r="O211" s="205">
        <f>IF(N211=C202,C211,IF(N211=D202,D211,E211))</f>
        <v>1.33</v>
      </c>
      <c r="P211" s="205" t="str">
        <f t="shared" si="143"/>
        <v>HH</v>
      </c>
      <c r="Q211" s="206">
        <f>IF(P211=C202,C211,IF(P211=D202,D211,E211))</f>
        <v>1.33</v>
      </c>
      <c r="R211" s="205">
        <f t="shared" si="147"/>
        <v>1.33</v>
      </c>
      <c r="S211" s="7" t="str">
        <f>IF(K211=M211,K202,M202)</f>
        <v>GG</v>
      </c>
      <c r="T211" s="21">
        <f t="shared" si="144"/>
        <v>1.33</v>
      </c>
      <c r="U211" t="s">
        <v>5</v>
      </c>
      <c r="V211" s="1">
        <v>1.33</v>
      </c>
    </row>
    <row r="212" spans="1:23" ht="15.75" thickBot="1" x14ac:dyDescent="0.3">
      <c r="B212" t="s">
        <v>269</v>
      </c>
      <c r="C212" s="8">
        <v>2.4300000000000002</v>
      </c>
      <c r="D212" s="1">
        <v>3.48</v>
      </c>
      <c r="E212" s="1">
        <v>3.02</v>
      </c>
      <c r="F212">
        <f>IF(SMALL(C212:E212,1)=C212,D212,E212)</f>
        <v>3.48</v>
      </c>
      <c r="G212" s="7">
        <f>IF(E212&lt;D212,E212,D212)</f>
        <v>3.02</v>
      </c>
      <c r="H212" s="221">
        <f t="shared" si="140"/>
        <v>2.4300000000000002</v>
      </c>
      <c r="I212" s="156">
        <f t="shared" si="141"/>
        <v>1.7903333333333333</v>
      </c>
      <c r="J212" s="211">
        <f t="shared" si="142"/>
        <v>1.7313333333333332</v>
      </c>
      <c r="K212" s="198">
        <f t="shared" si="145"/>
        <v>3.48</v>
      </c>
      <c r="L212" s="197" t="str">
        <f>IF(K212=C212,C202,IF(K212=D212,D202,E202))</f>
        <v>DD</v>
      </c>
      <c r="M212" s="205">
        <f t="shared" si="146"/>
        <v>3.48</v>
      </c>
      <c r="N212" s="197" t="str">
        <f>IF(K212=I212,J202,I202)</f>
        <v>HH</v>
      </c>
      <c r="O212" s="205">
        <f>IF(N212=C202,C212,IF(N212=D202,D212,E212))</f>
        <v>2.4300000000000002</v>
      </c>
      <c r="P212" s="205" t="str">
        <f t="shared" si="143"/>
        <v>HH</v>
      </c>
      <c r="Q212" s="206">
        <f>IF(P212=C202,C212,IF(P212=D202,D212,E212))</f>
        <v>2.4300000000000002</v>
      </c>
      <c r="R212" s="205">
        <f t="shared" si="147"/>
        <v>2.4300000000000002</v>
      </c>
      <c r="S212" s="7" t="str">
        <f>IF(K212=M212,K202,M202)</f>
        <v>GG</v>
      </c>
      <c r="T212" s="21">
        <f t="shared" si="144"/>
        <v>3.48</v>
      </c>
      <c r="U212" t="s">
        <v>5</v>
      </c>
      <c r="V212" s="1">
        <v>3.48</v>
      </c>
    </row>
    <row r="213" spans="1:23" ht="15.75" thickBot="1" x14ac:dyDescent="0.3">
      <c r="C213" s="80">
        <f>SUM(C203:E212)/30</f>
        <v>4.1686666666666667</v>
      </c>
      <c r="F213" s="5">
        <f t="shared" ref="F213:K213" si="148">PRODUCT(F203:F212)</f>
        <v>206151.61335839264</v>
      </c>
      <c r="G213" s="5">
        <f t="shared" si="148"/>
        <v>3416.4134053986836</v>
      </c>
      <c r="H213" s="49">
        <f t="shared" si="148"/>
        <v>298.41471116525895</v>
      </c>
      <c r="I213" s="18">
        <f t="shared" si="148"/>
        <v>6926.4236788724784</v>
      </c>
      <c r="J213" s="18">
        <f t="shared" si="148"/>
        <v>5874.8233811664995</v>
      </c>
      <c r="K213" s="18">
        <f t="shared" si="148"/>
        <v>588.22196688117208</v>
      </c>
      <c r="L213" s="35"/>
      <c r="M213" s="18">
        <f>PRODUCT(M203:M212)</f>
        <v>21568.200814437281</v>
      </c>
      <c r="N213" s="35"/>
      <c r="O213" s="18">
        <f>PRODUCT(O203:O212)</f>
        <v>68515.495546400387</v>
      </c>
      <c r="P213" s="35"/>
      <c r="Q213" s="18">
        <f>PRODUCT(Q203:Q212)</f>
        <v>340.64464874336301</v>
      </c>
      <c r="R213" s="18">
        <f>PRODUCT(R203:R212)</f>
        <v>12219.790834134647</v>
      </c>
      <c r="S213" s="34"/>
      <c r="T213" s="79">
        <f>PRODUCT(T203:T212)</f>
        <v>21568.200814437281</v>
      </c>
      <c r="V213" s="33">
        <f>PRODUCT(V203:V212)</f>
        <v>6236.1845635614591</v>
      </c>
    </row>
    <row r="214" spans="1:23" ht="15.75" thickBot="1" x14ac:dyDescent="0.3">
      <c r="F214" s="18">
        <f t="shared" ref="F214:K215" si="149">F203*F205*F207*F209*F211</f>
        <v>4444.0076795003997</v>
      </c>
      <c r="G214" s="18">
        <f t="shared" si="149"/>
        <v>21.533017816799997</v>
      </c>
      <c r="H214" s="18">
        <f t="shared" si="149"/>
        <v>9.2125797875999993</v>
      </c>
      <c r="I214" s="18">
        <f t="shared" si="149"/>
        <v>148.48704117176004</v>
      </c>
      <c r="J214" s="18">
        <f t="shared" si="149"/>
        <v>75.772919872100346</v>
      </c>
      <c r="K214" s="18">
        <f t="shared" si="149"/>
        <v>9.2125797875999993</v>
      </c>
      <c r="L214" s="35"/>
      <c r="M214" s="30">
        <f>M203*M205*M207*M209*M211</f>
        <v>21.533017816799997</v>
      </c>
      <c r="N214" s="35"/>
      <c r="O214" s="18">
        <f>O203*O205*O207*O209*O211</f>
        <v>32.854501411199998</v>
      </c>
      <c r="P214" s="35"/>
      <c r="Q214" s="18">
        <f>Q203*Q205*Q207*Q209*Q211</f>
        <v>9.2125797875999993</v>
      </c>
      <c r="R214" s="30">
        <f>R203*R205*R207*R209*R211</f>
        <v>21.533017816799997</v>
      </c>
      <c r="S214" s="34"/>
      <c r="T214" s="213">
        <f>T203*T205*T207*T209*T211</f>
        <v>21.533017816799997</v>
      </c>
      <c r="V214" s="18">
        <f>V203*V205*V207*V209*V211</f>
        <v>97.669504195199991</v>
      </c>
      <c r="W214" s="2"/>
    </row>
    <row r="215" spans="1:23" ht="15.75" thickBot="1" x14ac:dyDescent="0.3">
      <c r="F215" s="49">
        <f t="shared" si="149"/>
        <v>46.388671718400005</v>
      </c>
      <c r="G215" s="49">
        <f t="shared" si="149"/>
        <v>158.65929404160002</v>
      </c>
      <c r="H215" s="49">
        <f t="shared" si="149"/>
        <v>32.392089734400002</v>
      </c>
      <c r="I215" s="49">
        <f t="shared" si="149"/>
        <v>46.646654308778693</v>
      </c>
      <c r="J215" s="49">
        <f t="shared" si="149"/>
        <v>77.531965127948226</v>
      </c>
      <c r="K215" s="56">
        <f t="shared" si="149"/>
        <v>63.849864038400007</v>
      </c>
      <c r="L215" s="202"/>
      <c r="M215" s="56">
        <f>M204*M206*M208*M210*M212</f>
        <v>1001.6339092800001</v>
      </c>
      <c r="N215" s="202"/>
      <c r="O215" s="49">
        <f>O204*O206*O208*O210*O212</f>
        <v>2085.4218631680001</v>
      </c>
      <c r="P215" s="202"/>
      <c r="Q215" s="49">
        <f>Q204*Q206*Q208*Q210*Q212</f>
        <v>36.976032403200009</v>
      </c>
      <c r="R215" s="49">
        <f>R204*R206*R208*R210*R212</f>
        <v>567.49086162000015</v>
      </c>
      <c r="S215" s="201"/>
      <c r="T215" s="214">
        <f>T204*T206*T208*T210*T212</f>
        <v>1001.6339092800001</v>
      </c>
      <c r="V215" s="81">
        <f>V204*V206*V208*V210*V212</f>
        <v>63.849864038400007</v>
      </c>
      <c r="W215" s="2"/>
    </row>
    <row r="216" spans="1:23" ht="15.75" thickBot="1" x14ac:dyDescent="0.3">
      <c r="A216" t="s">
        <v>285</v>
      </c>
      <c r="B216" s="3" t="s">
        <v>0</v>
      </c>
      <c r="C216" s="4" t="s">
        <v>201</v>
      </c>
      <c r="D216" s="5" t="s">
        <v>202</v>
      </c>
      <c r="E216" s="5" t="s">
        <v>23</v>
      </c>
      <c r="F216" s="5" t="s">
        <v>310</v>
      </c>
      <c r="G216" s="33" t="s">
        <v>309</v>
      </c>
      <c r="H216" s="77" t="s">
        <v>201</v>
      </c>
      <c r="I216" s="77" t="s">
        <v>201</v>
      </c>
      <c r="J216" s="10" t="s">
        <v>202</v>
      </c>
      <c r="K216" s="77" t="s">
        <v>5</v>
      </c>
      <c r="L216" s="75" t="s">
        <v>918</v>
      </c>
      <c r="M216" s="75" t="s">
        <v>11</v>
      </c>
      <c r="N216" s="75" t="s">
        <v>919</v>
      </c>
      <c r="O216" s="75"/>
      <c r="P216" s="75" t="s">
        <v>921</v>
      </c>
      <c r="Q216" s="78" t="s">
        <v>922</v>
      </c>
      <c r="R216" s="75" t="s">
        <v>923</v>
      </c>
      <c r="S216" s="209"/>
      <c r="T216" s="210" t="s">
        <v>920</v>
      </c>
      <c r="V216" s="1" t="s">
        <v>232</v>
      </c>
    </row>
    <row r="217" spans="1:23" x14ac:dyDescent="0.25">
      <c r="B217" t="s">
        <v>261</v>
      </c>
      <c r="C217" s="8">
        <v>7.15</v>
      </c>
      <c r="D217" s="1">
        <v>4.6500000000000004</v>
      </c>
      <c r="E217" s="1">
        <v>1.48</v>
      </c>
      <c r="F217" s="1">
        <f>IF(E217=C217,D217,E217)</f>
        <v>1.48</v>
      </c>
      <c r="G217" s="7">
        <f>IF(C217&lt;3.55,C217,D217)</f>
        <v>4.6500000000000004</v>
      </c>
      <c r="H217" s="219">
        <f t="shared" ref="H217:H226" si="150">SMALL(C217:E217,1)</f>
        <v>1.48</v>
      </c>
      <c r="I217" s="152">
        <f t="shared" ref="I217:I226" si="151">((C217+D217+E217)/3+(C217+D217)/2+E217)/5</f>
        <v>2.3613333333333335</v>
      </c>
      <c r="J217" s="207">
        <f t="shared" ref="J217:J226" si="152">((C217+D217+E217)/3+(D217+E217)/2+C217)/5</f>
        <v>2.9283333333333337</v>
      </c>
      <c r="K217" s="198">
        <f>IF(SMALL(I217:J217,1)&gt;SMALL(C217:E217,1),SMALL(C217:E217,1),SMALL(C217:E217,3))</f>
        <v>1.48</v>
      </c>
      <c r="L217" s="197" t="str">
        <f>IF(K217=C217,C216,IF(K217=D217,D216,E216))</f>
        <v>AA</v>
      </c>
      <c r="M217" s="205">
        <f>IF(SMALL(C217:E217,2)&lt;E217,C217,D217)</f>
        <v>4.6500000000000004</v>
      </c>
      <c r="N217" s="197" t="str">
        <f>IF(K217=I217,J216,I216)</f>
        <v>HH</v>
      </c>
      <c r="O217" s="205">
        <f>IF(N217=C216,C217,IF(N217=D216,D217,E217))</f>
        <v>7.15</v>
      </c>
      <c r="P217" s="205" t="str">
        <f t="shared" ref="P217:P226" si="153">IF(K217&lt;M217,L217,N217)</f>
        <v>AA</v>
      </c>
      <c r="Q217" s="206">
        <f>IF(P217=C216,C217,IF(P217=D216,D217,E217))</f>
        <v>1.48</v>
      </c>
      <c r="R217" s="205">
        <f>IF(K217=M217,SMALL(C217:E217,1),SMALL(C217:E217,2))</f>
        <v>4.6500000000000004</v>
      </c>
      <c r="S217" s="7" t="str">
        <f>IF(K217=M217,K216,M216)</f>
        <v>NG</v>
      </c>
      <c r="T217" s="21">
        <f t="shared" ref="T217:T226" si="154">IF(U217=S217,K217,M217)</f>
        <v>1.48</v>
      </c>
      <c r="U217" t="s">
        <v>11</v>
      </c>
      <c r="V217" s="1">
        <v>1.48</v>
      </c>
    </row>
    <row r="218" spans="1:23" x14ac:dyDescent="0.25">
      <c r="B218" t="s">
        <v>262</v>
      </c>
      <c r="C218" s="8">
        <v>2.29</v>
      </c>
      <c r="D218" s="1">
        <v>3.41</v>
      </c>
      <c r="E218" s="1">
        <v>3.32</v>
      </c>
      <c r="F218">
        <f>IF(SMALL(C218:E218,1)=C218,D218,E218)</f>
        <v>3.41</v>
      </c>
      <c r="G218" s="7">
        <f>IF(E218&lt;D218,E218,D218)</f>
        <v>3.32</v>
      </c>
      <c r="H218" s="220">
        <f t="shared" si="150"/>
        <v>2.29</v>
      </c>
      <c r="I218" s="155">
        <f t="shared" si="151"/>
        <v>1.8353333333333333</v>
      </c>
      <c r="J218" s="208">
        <f t="shared" si="152"/>
        <v>1.7323333333333331</v>
      </c>
      <c r="K218" s="198">
        <f t="shared" ref="K218:K226" si="155">IF(SMALL(I218:J218,1)&gt;SMALL(C218:E218,1),SMALL(C218:E218,1),SMALL(C218:E218,3))</f>
        <v>3.41</v>
      </c>
      <c r="L218" s="197" t="str">
        <f>IF(K218=C218,C216,IF(K218=D218,D216,E216))</f>
        <v>DD</v>
      </c>
      <c r="M218" s="205">
        <f t="shared" ref="M218:M226" si="156">IF(SMALL(C218:E218,2)&lt;E218,C218,D218)</f>
        <v>3.41</v>
      </c>
      <c r="N218" s="197" t="str">
        <f>IF(K218=I218,J216,I216)</f>
        <v>HH</v>
      </c>
      <c r="O218" s="205">
        <f>IF(N218=C216,C218,IF(N218=D216,D218,E218))</f>
        <v>2.29</v>
      </c>
      <c r="P218" s="205" t="str">
        <f t="shared" si="153"/>
        <v>HH</v>
      </c>
      <c r="Q218" s="206">
        <f>IF(P218=C216,C218,IF(P218=D216,D218,E218))</f>
        <v>2.29</v>
      </c>
      <c r="R218" s="205">
        <f t="shared" ref="R218:R226" si="157">IF(K218=M218,SMALL(C218:E218,1),SMALL(C218:E218,2))</f>
        <v>2.29</v>
      </c>
      <c r="S218" s="7" t="str">
        <f>IF(K218=M218,K216,M216)</f>
        <v>GG</v>
      </c>
      <c r="T218" s="21">
        <f t="shared" si="154"/>
        <v>3.41</v>
      </c>
      <c r="U218" t="s">
        <v>5</v>
      </c>
      <c r="V218" s="1">
        <v>2.29</v>
      </c>
    </row>
    <row r="219" spans="1:23" x14ac:dyDescent="0.25">
      <c r="B219" t="s">
        <v>263</v>
      </c>
      <c r="C219" s="8">
        <v>1.39</v>
      </c>
      <c r="D219" s="1">
        <v>5.0199999999999996</v>
      </c>
      <c r="E219" s="1">
        <v>9.11</v>
      </c>
      <c r="F219" s="1">
        <f>IF(E219=C219,D219,E219)</f>
        <v>9.11</v>
      </c>
      <c r="G219" s="7">
        <f>IF(C219&lt;3.55,C219,D219)</f>
        <v>1.39</v>
      </c>
      <c r="H219" s="220">
        <f t="shared" si="150"/>
        <v>1.39</v>
      </c>
      <c r="I219" s="155">
        <f t="shared" si="151"/>
        <v>3.497666666666666</v>
      </c>
      <c r="J219" s="208">
        <f t="shared" si="152"/>
        <v>2.7256666666666667</v>
      </c>
      <c r="K219" s="198">
        <f t="shared" si="155"/>
        <v>1.39</v>
      </c>
      <c r="L219" s="197" t="str">
        <f>IF(K219=C219,C216,IF(K219=D219,D216,E216))</f>
        <v>HH</v>
      </c>
      <c r="M219" s="205">
        <f t="shared" si="156"/>
        <v>1.39</v>
      </c>
      <c r="N219" s="197" t="str">
        <f>IF(K219=I219,J216,I216)</f>
        <v>HH</v>
      </c>
      <c r="O219" s="205">
        <f>IF(N219=C216,C219,IF(N219=D216,D219,E219))</f>
        <v>1.39</v>
      </c>
      <c r="P219" s="205" t="str">
        <f t="shared" si="153"/>
        <v>HH</v>
      </c>
      <c r="Q219" s="206">
        <f>IF(P219=C216,C219,IF(P219=D216,D219,E219))</f>
        <v>1.39</v>
      </c>
      <c r="R219" s="205">
        <f t="shared" si="157"/>
        <v>1.39</v>
      </c>
      <c r="S219" s="7" t="str">
        <f>IF(K219=M219,K216,M216)</f>
        <v>GG</v>
      </c>
      <c r="T219" s="21">
        <f t="shared" si="154"/>
        <v>1.39</v>
      </c>
      <c r="U219" t="s">
        <v>5</v>
      </c>
      <c r="V219" s="1">
        <v>1.39</v>
      </c>
    </row>
    <row r="220" spans="1:23" x14ac:dyDescent="0.25">
      <c r="B220" t="s">
        <v>264</v>
      </c>
      <c r="C220" s="8">
        <v>3.25</v>
      </c>
      <c r="D220" s="1">
        <v>3.27</v>
      </c>
      <c r="E220" s="1">
        <v>2.4</v>
      </c>
      <c r="F220">
        <f>IF(SMALL(C220:E220,1)=C220,D220,E220)</f>
        <v>2.4</v>
      </c>
      <c r="G220" s="7">
        <f>IF(C220&lt;D220,E220,D220)</f>
        <v>2.4</v>
      </c>
      <c r="H220" s="220">
        <f t="shared" si="150"/>
        <v>2.4</v>
      </c>
      <c r="I220" s="155">
        <f t="shared" si="151"/>
        <v>1.7266666666666666</v>
      </c>
      <c r="J220" s="208">
        <f t="shared" si="152"/>
        <v>1.8116666666666668</v>
      </c>
      <c r="K220" s="198">
        <f t="shared" si="155"/>
        <v>3.27</v>
      </c>
      <c r="L220" s="197" t="str">
        <f>IF(K220=C220,C216,IF(K220=D220,D216,E216))</f>
        <v>DD</v>
      </c>
      <c r="M220" s="205">
        <f t="shared" si="156"/>
        <v>3.27</v>
      </c>
      <c r="N220" s="197" t="str">
        <f>IF(K220=I220,J216,I216)</f>
        <v>HH</v>
      </c>
      <c r="O220" s="205">
        <f>IF(N220=C216,C220,IF(N220=D216,D220,E220))</f>
        <v>3.25</v>
      </c>
      <c r="P220" s="205" t="str">
        <f t="shared" si="153"/>
        <v>HH</v>
      </c>
      <c r="Q220" s="206">
        <f>IF(P220=C216,C220,IF(P220=D216,D220,E220))</f>
        <v>3.25</v>
      </c>
      <c r="R220" s="205">
        <f t="shared" si="157"/>
        <v>2.4</v>
      </c>
      <c r="S220" s="7" t="str">
        <f>IF(K220=M220,K216,M216)</f>
        <v>GG</v>
      </c>
      <c r="T220" s="21">
        <f t="shared" si="154"/>
        <v>3.27</v>
      </c>
      <c r="U220" t="s">
        <v>11</v>
      </c>
      <c r="V220" s="1">
        <v>3.25</v>
      </c>
    </row>
    <row r="221" spans="1:23" x14ac:dyDescent="0.25">
      <c r="B221" t="s">
        <v>260</v>
      </c>
      <c r="C221" s="8">
        <v>2.91</v>
      </c>
      <c r="D221" s="1">
        <v>3.07</v>
      </c>
      <c r="E221" s="1">
        <v>2.77</v>
      </c>
      <c r="F221" s="1">
        <f>IF(E221=C221,D221,E221)</f>
        <v>2.77</v>
      </c>
      <c r="G221" s="7">
        <f>IF(C221&lt;3.55,C221,D221)</f>
        <v>2.91</v>
      </c>
      <c r="H221" s="220">
        <f t="shared" si="150"/>
        <v>2.77</v>
      </c>
      <c r="I221" s="155">
        <f t="shared" si="151"/>
        <v>1.7353333333333332</v>
      </c>
      <c r="J221" s="208">
        <f t="shared" si="152"/>
        <v>1.7493333333333332</v>
      </c>
      <c r="K221" s="198">
        <f t="shared" si="155"/>
        <v>3.07</v>
      </c>
      <c r="L221" s="197" t="str">
        <f>IF(K221=C221,D216,IF(K221=D221,D216,E216))</f>
        <v>DD</v>
      </c>
      <c r="M221" s="205">
        <f t="shared" si="156"/>
        <v>3.07</v>
      </c>
      <c r="N221" s="197" t="str">
        <f>IF(K221=I221,J216,I216)</f>
        <v>HH</v>
      </c>
      <c r="O221" s="205">
        <f>IF(N221=C216,C221,IF(N221=D216,D221,E221))</f>
        <v>2.91</v>
      </c>
      <c r="P221" s="205" t="str">
        <f t="shared" si="153"/>
        <v>HH</v>
      </c>
      <c r="Q221" s="206">
        <f>IF(P221=C216,C221,IF(P221=D216,D221,E221))</f>
        <v>2.91</v>
      </c>
      <c r="R221" s="205">
        <f t="shared" si="157"/>
        <v>2.77</v>
      </c>
      <c r="S221" s="7" t="str">
        <f>IF(K221=M221,K216,M216)</f>
        <v>GG</v>
      </c>
      <c r="T221" s="21">
        <f t="shared" si="154"/>
        <v>3.07</v>
      </c>
      <c r="U221" t="s">
        <v>11</v>
      </c>
      <c r="V221" s="1">
        <v>2.91</v>
      </c>
    </row>
    <row r="222" spans="1:23" x14ac:dyDescent="0.25">
      <c r="B222" t="s">
        <v>265</v>
      </c>
      <c r="C222" s="8">
        <v>1.3</v>
      </c>
      <c r="D222" s="1">
        <v>5.72</v>
      </c>
      <c r="E222" s="1">
        <v>11.75</v>
      </c>
      <c r="F222">
        <f>IF(SMALL(C222:E222,1)=C222,D222,E222)</f>
        <v>5.72</v>
      </c>
      <c r="G222" s="7">
        <f>IF(E222&lt;D222,E222,D222)</f>
        <v>5.72</v>
      </c>
      <c r="H222" s="220">
        <f t="shared" si="150"/>
        <v>1.3</v>
      </c>
      <c r="I222" s="155">
        <f t="shared" si="151"/>
        <v>4.3033333333333328</v>
      </c>
      <c r="J222" s="208">
        <f t="shared" si="152"/>
        <v>3.2583333333333337</v>
      </c>
      <c r="K222" s="198">
        <f t="shared" si="155"/>
        <v>1.3</v>
      </c>
      <c r="L222" s="197" t="str">
        <f>IF(K222=C222,C216,IF(K222=D222,D216,E216))</f>
        <v>HH</v>
      </c>
      <c r="M222" s="205">
        <f t="shared" si="156"/>
        <v>1.3</v>
      </c>
      <c r="N222" s="197" t="str">
        <f>IF(J222=I222,J216,I216)</f>
        <v>HH</v>
      </c>
      <c r="O222" s="205">
        <f>IF(N222=C216,C222,IF(N222=D216,D222,E222))</f>
        <v>1.3</v>
      </c>
      <c r="P222" s="205" t="str">
        <f t="shared" si="153"/>
        <v>HH</v>
      </c>
      <c r="Q222" s="206">
        <f>IF(P222=C216,C222,IF(P222=D216,D222,E222))</f>
        <v>1.3</v>
      </c>
      <c r="R222" s="205">
        <f t="shared" si="157"/>
        <v>1.3</v>
      </c>
      <c r="S222" s="7" t="str">
        <f>IF(K222=M222,K216,M216)</f>
        <v>GG</v>
      </c>
      <c r="T222" s="21">
        <f t="shared" si="154"/>
        <v>1.3</v>
      </c>
      <c r="U222" t="s">
        <v>11</v>
      </c>
      <c r="V222" s="1">
        <v>1.3</v>
      </c>
    </row>
    <row r="223" spans="1:23" x14ac:dyDescent="0.25">
      <c r="B223" t="s">
        <v>266</v>
      </c>
      <c r="C223" s="8">
        <v>3.52</v>
      </c>
      <c r="D223" s="1">
        <v>3.5</v>
      </c>
      <c r="E223" s="1">
        <v>2.17</v>
      </c>
      <c r="F223" s="1">
        <f>IF(E223=C223,D223,E223)</f>
        <v>2.17</v>
      </c>
      <c r="G223" s="7">
        <f>IF(C223&lt;3.55,C223,D223)</f>
        <v>3.52</v>
      </c>
      <c r="H223" s="220">
        <f t="shared" si="150"/>
        <v>2.17</v>
      </c>
      <c r="I223" s="155">
        <f t="shared" si="151"/>
        <v>1.7486666666666664</v>
      </c>
      <c r="J223" s="208">
        <f t="shared" si="152"/>
        <v>1.8836666666666666</v>
      </c>
      <c r="K223" s="198">
        <f t="shared" si="155"/>
        <v>3.52</v>
      </c>
      <c r="L223" s="197" t="str">
        <f>IF(K223=C223,C216,IF(K223=D223,D216,E216))</f>
        <v>HH</v>
      </c>
      <c r="M223" s="205">
        <f t="shared" si="156"/>
        <v>3.5</v>
      </c>
      <c r="N223" s="197" t="str">
        <f>IF(K223=I223,J216,I216)</f>
        <v>HH</v>
      </c>
      <c r="O223" s="205">
        <f>IF(N223=C216,C223,IF(N223=D216,D223,E223))</f>
        <v>3.52</v>
      </c>
      <c r="P223" s="205" t="str">
        <f t="shared" si="153"/>
        <v>HH</v>
      </c>
      <c r="Q223" s="206">
        <f>IF(P223=C216,C223,IF(P223=D216,D223,E223))</f>
        <v>3.52</v>
      </c>
      <c r="R223" s="205">
        <f t="shared" si="157"/>
        <v>3.5</v>
      </c>
      <c r="S223" s="7" t="str">
        <f>IF(K223=M223,K216,M216)</f>
        <v>NG</v>
      </c>
      <c r="T223" s="21">
        <f t="shared" si="154"/>
        <v>3.52</v>
      </c>
      <c r="U223" t="s">
        <v>11</v>
      </c>
      <c r="V223" s="1">
        <v>3.52</v>
      </c>
    </row>
    <row r="224" spans="1:23" x14ac:dyDescent="0.25">
      <c r="B224" t="s">
        <v>267</v>
      </c>
      <c r="C224" s="8">
        <v>4.28</v>
      </c>
      <c r="D224" s="1">
        <v>3.48</v>
      </c>
      <c r="E224" s="1">
        <v>1.96</v>
      </c>
      <c r="F224">
        <f>IF(SMALL(C224:E224,1)=C224,D224,E224)</f>
        <v>1.96</v>
      </c>
      <c r="G224" s="7">
        <f>IF(E224&lt;D224,E224,D224)</f>
        <v>1.96</v>
      </c>
      <c r="H224" s="220">
        <f t="shared" si="150"/>
        <v>1.96</v>
      </c>
      <c r="I224" s="155">
        <f t="shared" si="151"/>
        <v>1.8159999999999996</v>
      </c>
      <c r="J224" s="208">
        <f t="shared" si="152"/>
        <v>2.0479999999999996</v>
      </c>
      <c r="K224" s="198">
        <f t="shared" si="155"/>
        <v>4.28</v>
      </c>
      <c r="L224" s="197" t="str">
        <f>IF(K224=C224,C216,IF(K224=D224,D216,E216))</f>
        <v>HH</v>
      </c>
      <c r="M224" s="205">
        <f t="shared" si="156"/>
        <v>3.48</v>
      </c>
      <c r="N224" s="197" t="str">
        <f>IF(K224=I224,J216,I216)</f>
        <v>HH</v>
      </c>
      <c r="O224" s="205">
        <f>IF(N224=C216,C224,IF(N224=D216,D224,E224))</f>
        <v>4.28</v>
      </c>
      <c r="P224" s="205" t="str">
        <f t="shared" si="153"/>
        <v>HH</v>
      </c>
      <c r="Q224" s="206">
        <f>IF(P224=C216,C224,IF(P224=D216,D224,E224))</f>
        <v>4.28</v>
      </c>
      <c r="R224" s="205">
        <f t="shared" si="157"/>
        <v>3.48</v>
      </c>
      <c r="S224" s="7" t="str">
        <f>IF(K224=M224,K216,M216)</f>
        <v>NG</v>
      </c>
      <c r="T224" s="21">
        <f t="shared" si="154"/>
        <v>4.28</v>
      </c>
      <c r="U224" t="s">
        <v>11</v>
      </c>
      <c r="V224" s="1">
        <v>1.96</v>
      </c>
    </row>
    <row r="225" spans="1:22" x14ac:dyDescent="0.25">
      <c r="B225" t="s">
        <v>268</v>
      </c>
      <c r="C225" s="8">
        <v>2.94</v>
      </c>
      <c r="D225" s="1">
        <v>3.05</v>
      </c>
      <c r="E225" s="1">
        <v>2.76</v>
      </c>
      <c r="F225" s="1">
        <f>IF(E225=C225,D225,E225)</f>
        <v>2.76</v>
      </c>
      <c r="G225" s="7">
        <f>IF(C225&lt;3.55,C225,D225)</f>
        <v>2.94</v>
      </c>
      <c r="H225" s="220">
        <f t="shared" si="150"/>
        <v>2.76</v>
      </c>
      <c r="I225" s="155">
        <f t="shared" si="151"/>
        <v>1.7343333333333333</v>
      </c>
      <c r="J225" s="208">
        <f t="shared" si="152"/>
        <v>1.7523333333333333</v>
      </c>
      <c r="K225" s="198">
        <f t="shared" si="155"/>
        <v>3.05</v>
      </c>
      <c r="L225" s="197" t="str">
        <f>IF(K225=C225,C216,IF(K225=D225,D216,E216))</f>
        <v>DD</v>
      </c>
      <c r="M225" s="205">
        <f t="shared" si="156"/>
        <v>3.05</v>
      </c>
      <c r="N225" s="197" t="str">
        <f>IF(K225=I225,J216,I216)</f>
        <v>HH</v>
      </c>
      <c r="O225" s="205">
        <f>IF(N225=C216,C225,IF(N225=D216,D225,E225))</f>
        <v>2.94</v>
      </c>
      <c r="P225" s="205" t="str">
        <f t="shared" si="153"/>
        <v>HH</v>
      </c>
      <c r="Q225" s="206">
        <f>IF(P225=C216,C225,IF(P225=D216,D225,E225))</f>
        <v>2.94</v>
      </c>
      <c r="R225" s="205">
        <f t="shared" si="157"/>
        <v>2.76</v>
      </c>
      <c r="S225" s="7" t="str">
        <f>IF(K225=M225,K216,M216)</f>
        <v>GG</v>
      </c>
      <c r="T225" s="21">
        <f t="shared" si="154"/>
        <v>3.05</v>
      </c>
      <c r="U225" t="s">
        <v>5</v>
      </c>
      <c r="V225" s="1">
        <v>2.76</v>
      </c>
    </row>
    <row r="226" spans="1:22" ht="15.75" thickBot="1" x14ac:dyDescent="0.3">
      <c r="B226" t="s">
        <v>269</v>
      </c>
      <c r="C226" s="8">
        <v>1.67</v>
      </c>
      <c r="D226" s="1">
        <v>3.89</v>
      </c>
      <c r="E226" s="1">
        <v>5.61</v>
      </c>
      <c r="F226">
        <f>IF(SMALL(C226:E226,1)=C226,D226,E226)</f>
        <v>3.89</v>
      </c>
      <c r="G226" s="7">
        <f>IF(E226&lt;D226,E226,D226)</f>
        <v>3.89</v>
      </c>
      <c r="H226" s="221">
        <f t="shared" si="150"/>
        <v>1.67</v>
      </c>
      <c r="I226" s="156">
        <f t="shared" si="151"/>
        <v>2.4226666666666667</v>
      </c>
      <c r="J226" s="211">
        <f t="shared" si="152"/>
        <v>2.0286666666666671</v>
      </c>
      <c r="K226" s="198">
        <f t="shared" si="155"/>
        <v>1.67</v>
      </c>
      <c r="L226" s="197" t="str">
        <f>IF(K226=C226,C216,IF(K226=D226,D216,E216))</f>
        <v>HH</v>
      </c>
      <c r="M226" s="205">
        <f t="shared" si="156"/>
        <v>1.67</v>
      </c>
      <c r="N226" s="197" t="str">
        <f>IF(K226=I226,J216,I216)</f>
        <v>HH</v>
      </c>
      <c r="O226" s="205">
        <f>IF(N226=C216,C226,IF(N226=D216,D226,E226))</f>
        <v>1.67</v>
      </c>
      <c r="P226" s="205" t="str">
        <f t="shared" si="153"/>
        <v>HH</v>
      </c>
      <c r="Q226" s="206">
        <f>IF(P226=C216,C226,IF(P226=D216,D226,E226))</f>
        <v>1.67</v>
      </c>
      <c r="R226" s="205">
        <f t="shared" si="157"/>
        <v>1.67</v>
      </c>
      <c r="S226" s="7" t="str">
        <f>IF(K226=M226,K216,M216)</f>
        <v>GG</v>
      </c>
      <c r="T226" s="21">
        <f t="shared" si="154"/>
        <v>1.67</v>
      </c>
      <c r="U226" t="s">
        <v>5</v>
      </c>
      <c r="V226" s="1">
        <v>3.89</v>
      </c>
    </row>
    <row r="227" spans="1:22" ht="15.75" thickBot="1" x14ac:dyDescent="0.3">
      <c r="C227" s="80">
        <f>SUM(C217:E226)/30</f>
        <v>3.7696666666666667</v>
      </c>
      <c r="F227" s="5">
        <f t="shared" ref="F227:K227" si="158">PRODUCT(F217:F226)</f>
        <v>79835.490800629341</v>
      </c>
      <c r="G227" s="5">
        <f t="shared" si="158"/>
        <v>67639.714047102054</v>
      </c>
      <c r="H227" s="49">
        <f t="shared" si="158"/>
        <v>798.15588378190523</v>
      </c>
      <c r="I227" s="18">
        <f t="shared" si="158"/>
        <v>2607.9315041930308</v>
      </c>
      <c r="J227" s="18">
        <f t="shared" si="158"/>
        <v>1958.0893866301597</v>
      </c>
      <c r="K227" s="18">
        <f t="shared" si="158"/>
        <v>7025.2715864075153</v>
      </c>
      <c r="L227" s="35"/>
      <c r="M227" s="18">
        <f>PRODUCT(M217:M226)</f>
        <v>17844.944902193616</v>
      </c>
      <c r="N227" s="35"/>
      <c r="O227" s="18">
        <f>PRODUCT(O217:O226)</f>
        <v>20697.898873173159</v>
      </c>
      <c r="P227" s="35"/>
      <c r="Q227" s="18">
        <f>PRODUCT(Q217:Q226)</f>
        <v>4284.3203261952831</v>
      </c>
      <c r="R227" s="18">
        <f>PRODUCT(R217:R226)</f>
        <v>7181.4218721413836</v>
      </c>
      <c r="S227" s="34"/>
      <c r="T227" s="79">
        <f>PRODUCT(T217:T226)</f>
        <v>7025.2715864075153</v>
      </c>
      <c r="V227" s="33">
        <f>PRODUCT(V217:V226)</f>
        <v>4290.3143945905422</v>
      </c>
    </row>
    <row r="228" spans="1:22" ht="15.75" thickBot="1" x14ac:dyDescent="0.3">
      <c r="F228" s="18">
        <f t="shared" ref="F228:K229" si="159">F217*F219*F221*F223*F225</f>
        <v>223.68078455519995</v>
      </c>
      <c r="G228" s="18">
        <f t="shared" si="159"/>
        <v>194.648354208</v>
      </c>
      <c r="H228" s="18">
        <f t="shared" si="159"/>
        <v>34.129120804799996</v>
      </c>
      <c r="I228" s="18">
        <f t="shared" si="159"/>
        <v>43.466855932098561</v>
      </c>
      <c r="J228" s="18">
        <f t="shared" si="159"/>
        <v>46.087866122623325</v>
      </c>
      <c r="K228" s="30">
        <f t="shared" si="159"/>
        <v>67.804324543999996</v>
      </c>
      <c r="L228" s="35"/>
      <c r="M228" s="18">
        <f>M217*M219*M221*M223*M225</f>
        <v>211.82343787499997</v>
      </c>
      <c r="N228" s="35"/>
      <c r="O228" s="18">
        <f>O217*O219*O221*O223*O225</f>
        <v>299.29800700800001</v>
      </c>
      <c r="P228" s="35"/>
      <c r="Q228" s="18">
        <f>Q217*Q219*Q221*Q223*Q225</f>
        <v>61.952594457599993</v>
      </c>
      <c r="R228" s="18">
        <f>R217*R219*R221*R223*R225</f>
        <v>172.95162569999997</v>
      </c>
      <c r="S228" s="34"/>
      <c r="T228" s="213">
        <f>T217*T219*T221*T223*T225</f>
        <v>67.804324543999996</v>
      </c>
      <c r="V228" s="18">
        <f>V217*V219*V221*V223*V225</f>
        <v>58.159578470399993</v>
      </c>
    </row>
    <row r="229" spans="1:22" ht="15.75" thickBot="1" x14ac:dyDescent="0.3">
      <c r="F229" s="49">
        <f t="shared" si="159"/>
        <v>356.91707251199995</v>
      </c>
      <c r="G229" s="49">
        <f t="shared" si="159"/>
        <v>347.49697382399995</v>
      </c>
      <c r="H229" s="49">
        <f t="shared" si="159"/>
        <v>23.386359359999997</v>
      </c>
      <c r="I229" s="49">
        <f t="shared" si="159"/>
        <v>59.998162928254864</v>
      </c>
      <c r="J229" s="49">
        <f t="shared" si="159"/>
        <v>42.486006651303505</v>
      </c>
      <c r="K229" s="56">
        <f t="shared" si="159"/>
        <v>103.610966316</v>
      </c>
      <c r="L229" s="202"/>
      <c r="M229" s="49">
        <f>M218*M220*M222*M224*M226</f>
        <v>84.244430555999998</v>
      </c>
      <c r="N229" s="202"/>
      <c r="O229" s="49">
        <f>O218*O220*O222*O224*O226</f>
        <v>69.1548169</v>
      </c>
      <c r="P229" s="202"/>
      <c r="Q229" s="49">
        <f>Q218*Q220*Q222*Q224*Q226</f>
        <v>69.1548169</v>
      </c>
      <c r="R229" s="49">
        <f>R218*R220*R222*R224*R226</f>
        <v>41.522719680000002</v>
      </c>
      <c r="S229" s="201"/>
      <c r="T229" s="214">
        <f>T218*T220*T222*T224*T226</f>
        <v>103.610966316</v>
      </c>
      <c r="V229" s="18">
        <f>V218*V220*V222*V224*V226</f>
        <v>73.767976099999998</v>
      </c>
    </row>
    <row r="230" spans="1:22" ht="15.75" thickBot="1" x14ac:dyDescent="0.3">
      <c r="A230" t="s">
        <v>286</v>
      </c>
      <c r="B230" s="3" t="s">
        <v>0</v>
      </c>
      <c r="C230" s="4" t="s">
        <v>201</v>
      </c>
      <c r="D230" s="5" t="s">
        <v>202</v>
      </c>
      <c r="E230" s="5" t="s">
        <v>23</v>
      </c>
      <c r="F230" s="5" t="s">
        <v>310</v>
      </c>
      <c r="G230" s="33" t="s">
        <v>309</v>
      </c>
      <c r="H230" s="77" t="s">
        <v>201</v>
      </c>
      <c r="I230" s="77" t="s">
        <v>201</v>
      </c>
      <c r="J230" s="10" t="s">
        <v>202</v>
      </c>
      <c r="K230" s="77" t="s">
        <v>5</v>
      </c>
      <c r="L230" s="75" t="s">
        <v>918</v>
      </c>
      <c r="M230" s="75" t="s">
        <v>11</v>
      </c>
      <c r="N230" s="75" t="s">
        <v>919</v>
      </c>
      <c r="O230" s="75"/>
      <c r="P230" s="75" t="s">
        <v>921</v>
      </c>
      <c r="Q230" s="78" t="s">
        <v>922</v>
      </c>
      <c r="R230" s="75" t="s">
        <v>923</v>
      </c>
      <c r="S230" s="209"/>
      <c r="T230" s="210" t="s">
        <v>920</v>
      </c>
      <c r="V230" s="1" t="s">
        <v>232</v>
      </c>
    </row>
    <row r="231" spans="1:22" x14ac:dyDescent="0.25">
      <c r="B231" t="s">
        <v>261</v>
      </c>
      <c r="C231" s="8">
        <v>1.23</v>
      </c>
      <c r="D231" s="1">
        <v>6.98</v>
      </c>
      <c r="E231" s="1">
        <v>12.9</v>
      </c>
      <c r="F231" s="1">
        <f>IF(E231=C231,D231,E231)</f>
        <v>12.9</v>
      </c>
      <c r="G231" s="7">
        <f>IF(C231&lt;3.55,C231,D231)</f>
        <v>1.23</v>
      </c>
      <c r="H231" s="219">
        <f t="shared" ref="H231:H240" si="160">SMALL(C231:E231,1)</f>
        <v>1.23</v>
      </c>
      <c r="I231" s="152">
        <f t="shared" ref="I231:I240" si="161">((C231+D231+E231)/3+(C231+D231)/2+E231)/5</f>
        <v>4.8083333333333327</v>
      </c>
      <c r="J231" s="207">
        <f t="shared" ref="J231:J240" si="162">((C231+D231+E231)/3+(D231+E231)/2+C231)/5</f>
        <v>3.6413333333333333</v>
      </c>
      <c r="K231" s="198">
        <f>IF(SMALL(I231:J231,1)&gt;SMALL(C231:E231,1),SMALL(C231:E231,1),SMALL(C231:E231,3))</f>
        <v>1.23</v>
      </c>
      <c r="L231" s="197" t="str">
        <f>IF(K231=C231,C230,IF(K231=D231,D230,E230))</f>
        <v>HH</v>
      </c>
      <c r="M231" s="205">
        <f>IF(SMALL(C231:E231,2)&lt;E231,C231,D231)</f>
        <v>1.23</v>
      </c>
      <c r="N231" s="197" t="str">
        <f>IF(K231=I231,J230,I230)</f>
        <v>HH</v>
      </c>
      <c r="O231" s="205">
        <f>IF(N231=C230,C231,IF(N231=D230,D231,E231))</f>
        <v>1.23</v>
      </c>
      <c r="P231" s="205" t="str">
        <f t="shared" ref="P231:P240" si="163">IF(K231&lt;M231,L231,N231)</f>
        <v>HH</v>
      </c>
      <c r="Q231" s="206">
        <f>IF(P231=C230,C231,IF(P231=D230,D231,E231))</f>
        <v>1.23</v>
      </c>
      <c r="R231" s="205">
        <f>IF(K231=M231,SMALL(C231:E231,1),SMALL(C231:E231,2))</f>
        <v>1.23</v>
      </c>
      <c r="S231" s="7" t="str">
        <f>IF(K231=M231,K230,M230)</f>
        <v>GG</v>
      </c>
      <c r="T231" s="21">
        <f t="shared" ref="T231:T240" si="164">IF(U231=S231,K231,M231)</f>
        <v>1.23</v>
      </c>
      <c r="V231" s="1">
        <v>1.23</v>
      </c>
    </row>
    <row r="232" spans="1:22" x14ac:dyDescent="0.25">
      <c r="B232" t="s">
        <v>262</v>
      </c>
      <c r="C232" s="8">
        <v>1.99</v>
      </c>
      <c r="D232" s="1">
        <v>3.44</v>
      </c>
      <c r="E232" s="1">
        <v>4.1900000000000004</v>
      </c>
      <c r="F232">
        <f>IF(SMALL(C232:E232,1)=C232,D232,E232)</f>
        <v>3.44</v>
      </c>
      <c r="G232" s="7">
        <f>IF(E232&lt;D232,E232,D232)</f>
        <v>3.44</v>
      </c>
      <c r="H232" s="220">
        <f t="shared" si="160"/>
        <v>1.99</v>
      </c>
      <c r="I232" s="155">
        <f t="shared" si="161"/>
        <v>2.0223333333333335</v>
      </c>
      <c r="J232" s="208">
        <f t="shared" si="162"/>
        <v>1.8023333333333333</v>
      </c>
      <c r="K232" s="198">
        <f t="shared" ref="K232:K240" si="165">IF(SMALL(I232:J232,1)&gt;SMALL(C232:E232,1),SMALL(C232:E232,1),SMALL(C232:E232,3))</f>
        <v>4.1900000000000004</v>
      </c>
      <c r="L232" s="197" t="str">
        <f>IF(K232=C232,C230,IF(K232=D232,D230,E230))</f>
        <v>AA</v>
      </c>
      <c r="M232" s="205">
        <f t="shared" ref="M232:M240" si="166">IF(SMALL(C232:E232,2)&lt;E232,C232,D232)</f>
        <v>1.99</v>
      </c>
      <c r="N232" s="197" t="str">
        <f>IF(K232=I232,J230,I230)</f>
        <v>HH</v>
      </c>
      <c r="O232" s="205">
        <f>IF(N232=C230,C232,IF(N232=D230,D232,E232))</f>
        <v>1.99</v>
      </c>
      <c r="P232" s="205" t="str">
        <f t="shared" si="163"/>
        <v>HH</v>
      </c>
      <c r="Q232" s="206">
        <f>IF(P232=C230,C232,IF(P232=D230,D232,E232))</f>
        <v>1.99</v>
      </c>
      <c r="R232" s="205">
        <f t="shared" ref="R232:R240" si="167">IF(K232=M232,SMALL(C232:E232,1),SMALL(C232:E232,2))</f>
        <v>3.44</v>
      </c>
      <c r="S232" s="7" t="str">
        <f>IF(K232=M232,K230,M230)</f>
        <v>NG</v>
      </c>
      <c r="T232" s="21">
        <f t="shared" si="164"/>
        <v>4.1900000000000004</v>
      </c>
      <c r="U232" t="s">
        <v>11</v>
      </c>
      <c r="V232" s="1">
        <v>1.99</v>
      </c>
    </row>
    <row r="233" spans="1:22" x14ac:dyDescent="0.25">
      <c r="B233" t="s">
        <v>263</v>
      </c>
      <c r="C233" s="8">
        <v>1.69</v>
      </c>
      <c r="D233" s="1">
        <v>3.8</v>
      </c>
      <c r="E233" s="1">
        <v>5.63</v>
      </c>
      <c r="F233" s="1">
        <f>IF(E233=C233,D233,E233)</f>
        <v>5.63</v>
      </c>
      <c r="G233" s="7">
        <f>IF(C233&lt;3.55,C233,D233)</f>
        <v>1.69</v>
      </c>
      <c r="H233" s="220">
        <f t="shared" si="160"/>
        <v>1.69</v>
      </c>
      <c r="I233" s="155">
        <f t="shared" si="161"/>
        <v>2.4163333333333332</v>
      </c>
      <c r="J233" s="208">
        <f t="shared" si="162"/>
        <v>2.0223333333333331</v>
      </c>
      <c r="K233" s="198">
        <f t="shared" si="165"/>
        <v>1.69</v>
      </c>
      <c r="L233" s="197" t="str">
        <f>IF(K233=C233,C230,IF(K233=D233,D230,E230))</f>
        <v>HH</v>
      </c>
      <c r="M233" s="205">
        <f t="shared" si="166"/>
        <v>1.69</v>
      </c>
      <c r="N233" s="197" t="str">
        <f>IF(K233=I233,J230,I230)</f>
        <v>HH</v>
      </c>
      <c r="O233" s="205">
        <f>IF(N233=C230,C233,IF(N233=D230,D233,E233))</f>
        <v>1.69</v>
      </c>
      <c r="P233" s="205" t="str">
        <f t="shared" si="163"/>
        <v>HH</v>
      </c>
      <c r="Q233" s="206">
        <f>IF(P233=C230,C233,IF(P233=D230,D233,E233))</f>
        <v>1.69</v>
      </c>
      <c r="R233" s="205">
        <f t="shared" si="167"/>
        <v>1.69</v>
      </c>
      <c r="S233" s="7" t="str">
        <f>IF(K233=M233,K230,M230)</f>
        <v>GG</v>
      </c>
      <c r="T233" s="21">
        <f t="shared" si="164"/>
        <v>1.69</v>
      </c>
      <c r="U233" t="s">
        <v>5</v>
      </c>
      <c r="V233" s="1">
        <v>1.69</v>
      </c>
    </row>
    <row r="234" spans="1:22" x14ac:dyDescent="0.25">
      <c r="B234" t="s">
        <v>264</v>
      </c>
      <c r="C234" s="8">
        <v>1.2</v>
      </c>
      <c r="D234" s="1">
        <v>7.08</v>
      </c>
      <c r="E234" s="1">
        <v>16.86</v>
      </c>
      <c r="F234">
        <f>IF(SMALL(C234:E234,1)=C234,D234,E234)</f>
        <v>7.08</v>
      </c>
      <c r="G234" s="7">
        <f>IF(C234&lt;D234,E234,D234)</f>
        <v>16.86</v>
      </c>
      <c r="H234" s="220">
        <f t="shared" si="160"/>
        <v>1.2</v>
      </c>
      <c r="I234" s="155">
        <f t="shared" si="161"/>
        <v>5.8759999999999994</v>
      </c>
      <c r="J234" s="208">
        <f t="shared" si="162"/>
        <v>4.3100000000000005</v>
      </c>
      <c r="K234" s="198">
        <f t="shared" si="165"/>
        <v>1.2</v>
      </c>
      <c r="L234" s="197" t="str">
        <f>IF(K234=C234,C230,IF(K234=D234,D230,E230))</f>
        <v>HH</v>
      </c>
      <c r="M234" s="205">
        <f t="shared" si="166"/>
        <v>1.2</v>
      </c>
      <c r="N234" s="197" t="str">
        <f>IF(K234=I234,J230,I230)</f>
        <v>HH</v>
      </c>
      <c r="O234" s="205">
        <f>IF(N234=C230,C234,IF(N234=D230,D234,E234))</f>
        <v>1.2</v>
      </c>
      <c r="P234" s="205" t="str">
        <f t="shared" si="163"/>
        <v>HH</v>
      </c>
      <c r="Q234" s="206">
        <f>IF(P234=C230,C234,IF(P234=D230,D234,E234))</f>
        <v>1.2</v>
      </c>
      <c r="R234" s="205">
        <f t="shared" si="167"/>
        <v>1.2</v>
      </c>
      <c r="S234" s="7" t="str">
        <f>IF(K234=M234,K230,M230)</f>
        <v>GG</v>
      </c>
      <c r="T234" s="21">
        <f t="shared" si="164"/>
        <v>1.2</v>
      </c>
      <c r="U234" t="s">
        <v>11</v>
      </c>
      <c r="V234" s="1">
        <v>1.2</v>
      </c>
    </row>
    <row r="235" spans="1:22" x14ac:dyDescent="0.25">
      <c r="B235" t="s">
        <v>260</v>
      </c>
      <c r="C235" s="8">
        <v>2.63</v>
      </c>
      <c r="D235" s="1">
        <v>3.03</v>
      </c>
      <c r="E235" s="1">
        <v>3.11</v>
      </c>
      <c r="F235" s="1">
        <f>IF(E235=C235,D235,E235)</f>
        <v>3.11</v>
      </c>
      <c r="G235" s="7">
        <f>IF(C235&lt;3.55,C235,D235)</f>
        <v>2.63</v>
      </c>
      <c r="H235" s="220">
        <f t="shared" si="160"/>
        <v>2.63</v>
      </c>
      <c r="I235" s="155">
        <f t="shared" si="161"/>
        <v>1.7726666666666666</v>
      </c>
      <c r="J235" s="208">
        <f t="shared" si="162"/>
        <v>1.7246666666666666</v>
      </c>
      <c r="K235" s="198">
        <f t="shared" si="165"/>
        <v>3.11</v>
      </c>
      <c r="L235" s="197" t="str">
        <f>IF(K235=C235,D230,IF(K235=D235,D230,E230))</f>
        <v>AA</v>
      </c>
      <c r="M235" s="205">
        <f t="shared" si="166"/>
        <v>2.63</v>
      </c>
      <c r="N235" s="197" t="str">
        <f>IF(K235=I235,J230,I230)</f>
        <v>HH</v>
      </c>
      <c r="O235" s="205">
        <f>IF(N235=C230,C235,IF(N235=D230,D235,E235))</f>
        <v>2.63</v>
      </c>
      <c r="P235" s="205" t="str">
        <f t="shared" si="163"/>
        <v>HH</v>
      </c>
      <c r="Q235" s="206">
        <f>IF(P235=C230,C235,IF(P235=D230,D235,E235))</f>
        <v>2.63</v>
      </c>
      <c r="R235" s="205">
        <f t="shared" si="167"/>
        <v>3.03</v>
      </c>
      <c r="S235" s="7" t="str">
        <f>IF(K235=M235,K230,M230)</f>
        <v>NG</v>
      </c>
      <c r="T235" s="21">
        <f t="shared" si="164"/>
        <v>3.11</v>
      </c>
      <c r="U235" t="s">
        <v>11</v>
      </c>
      <c r="V235" s="1">
        <v>3.11</v>
      </c>
    </row>
    <row r="236" spans="1:22" x14ac:dyDescent="0.25">
      <c r="B236" t="s">
        <v>265</v>
      </c>
      <c r="C236" s="8">
        <v>2.73</v>
      </c>
      <c r="D236" s="1">
        <v>3.16</v>
      </c>
      <c r="E236" s="1">
        <v>2.87</v>
      </c>
      <c r="F236">
        <f>IF(SMALL(C236:E236,1)=C236,D236,E236)</f>
        <v>3.16</v>
      </c>
      <c r="G236" s="7">
        <f>IF(E236&lt;D236,E236,D236)</f>
        <v>2.87</v>
      </c>
      <c r="H236" s="220">
        <f t="shared" si="160"/>
        <v>2.73</v>
      </c>
      <c r="I236" s="155">
        <f t="shared" si="161"/>
        <v>1.7469999999999999</v>
      </c>
      <c r="J236" s="208">
        <f t="shared" si="162"/>
        <v>1.7330000000000001</v>
      </c>
      <c r="K236" s="198">
        <f t="shared" si="165"/>
        <v>3.16</v>
      </c>
      <c r="L236" s="197" t="str">
        <f>IF(K236=C236,C230,IF(K236=D236,D230,E230))</f>
        <v>DD</v>
      </c>
      <c r="M236" s="205">
        <f t="shared" si="166"/>
        <v>3.16</v>
      </c>
      <c r="N236" s="197" t="str">
        <f>IF(J236=I236,J230,I230)</f>
        <v>HH</v>
      </c>
      <c r="O236" s="205">
        <f>IF(N236=C230,C236,IF(N236=D230,D236,E236))</f>
        <v>2.73</v>
      </c>
      <c r="P236" s="205" t="str">
        <f t="shared" si="163"/>
        <v>HH</v>
      </c>
      <c r="Q236" s="206">
        <f>IF(P236=C230,C236,IF(P236=D230,D236,E236))</f>
        <v>2.73</v>
      </c>
      <c r="R236" s="205">
        <f t="shared" si="167"/>
        <v>2.73</v>
      </c>
      <c r="S236" s="7" t="str">
        <f>IF(K236=M236,K230,M230)</f>
        <v>GG</v>
      </c>
      <c r="T236" s="21">
        <f t="shared" si="164"/>
        <v>3.16</v>
      </c>
      <c r="U236" t="s">
        <v>11</v>
      </c>
      <c r="V236" s="1">
        <v>2.73</v>
      </c>
    </row>
    <row r="237" spans="1:22" x14ac:dyDescent="0.25">
      <c r="B237" t="s">
        <v>266</v>
      </c>
      <c r="C237" s="8">
        <v>3.05</v>
      </c>
      <c r="D237" s="1">
        <v>3.54</v>
      </c>
      <c r="E237" s="1">
        <v>2.37</v>
      </c>
      <c r="F237" s="1">
        <f>IF(E237=C237,D237,E237)</f>
        <v>2.37</v>
      </c>
      <c r="G237" s="7">
        <f>IF(C237&lt;3.55,C237,D237)</f>
        <v>3.05</v>
      </c>
      <c r="H237" s="220">
        <f t="shared" si="160"/>
        <v>2.37</v>
      </c>
      <c r="I237" s="155">
        <f t="shared" si="161"/>
        <v>1.7303333333333335</v>
      </c>
      <c r="J237" s="208">
        <f t="shared" si="162"/>
        <v>1.7983333333333333</v>
      </c>
      <c r="K237" s="198">
        <f t="shared" si="165"/>
        <v>3.54</v>
      </c>
      <c r="L237" s="197" t="str">
        <f>IF(K237=C237,C230,IF(K237=D237,D230,E230))</f>
        <v>DD</v>
      </c>
      <c r="M237" s="205">
        <f t="shared" si="166"/>
        <v>3.54</v>
      </c>
      <c r="N237" s="197" t="str">
        <f>IF(K237=I237,J230,I230)</f>
        <v>HH</v>
      </c>
      <c r="O237" s="205">
        <f>IF(N237=C230,C237,IF(N237=D230,D237,E237))</f>
        <v>3.05</v>
      </c>
      <c r="P237" s="205" t="str">
        <f t="shared" si="163"/>
        <v>HH</v>
      </c>
      <c r="Q237" s="206">
        <f>IF(P237=C230,C237,IF(P237=D230,D237,E237))</f>
        <v>3.05</v>
      </c>
      <c r="R237" s="205">
        <f t="shared" si="167"/>
        <v>2.37</v>
      </c>
      <c r="S237" s="7" t="str">
        <f>IF(K237=M237,K230,M230)</f>
        <v>GG</v>
      </c>
      <c r="T237" s="21">
        <f t="shared" si="164"/>
        <v>3.54</v>
      </c>
      <c r="U237" t="s">
        <v>11</v>
      </c>
      <c r="V237" s="1">
        <v>2.37</v>
      </c>
    </row>
    <row r="238" spans="1:22" x14ac:dyDescent="0.25">
      <c r="B238" t="s">
        <v>267</v>
      </c>
      <c r="C238" s="8">
        <v>4.3899999999999997</v>
      </c>
      <c r="D238" s="1">
        <v>3.93</v>
      </c>
      <c r="E238" s="1">
        <v>1.81</v>
      </c>
      <c r="F238">
        <f>IF(SMALL(C238:E238,1)=C238,D238,E238)</f>
        <v>1.81</v>
      </c>
      <c r="G238" s="7">
        <f>IF(E238&lt;D238,E238,D238)</f>
        <v>1.81</v>
      </c>
      <c r="H238" s="220">
        <f t="shared" si="160"/>
        <v>1.81</v>
      </c>
      <c r="I238" s="155">
        <f t="shared" si="161"/>
        <v>1.8693333333333335</v>
      </c>
      <c r="J238" s="208">
        <f t="shared" si="162"/>
        <v>2.1273333333333335</v>
      </c>
      <c r="K238" s="198">
        <f t="shared" si="165"/>
        <v>1.81</v>
      </c>
      <c r="L238" s="197" t="str">
        <f>IF(K238=C238,C230,IF(K238=D238,D230,E230))</f>
        <v>AA</v>
      </c>
      <c r="M238" s="205">
        <f t="shared" si="166"/>
        <v>3.93</v>
      </c>
      <c r="N238" s="197" t="str">
        <f>IF(K238=I238,J230,I230)</f>
        <v>HH</v>
      </c>
      <c r="O238" s="205">
        <f>IF(N238=C230,C238,IF(N238=D230,D238,E238))</f>
        <v>4.3899999999999997</v>
      </c>
      <c r="P238" s="205" t="str">
        <f t="shared" si="163"/>
        <v>AA</v>
      </c>
      <c r="Q238" s="206">
        <f>IF(P238=C230,C238,IF(P238=D230,D238,E238))</f>
        <v>1.81</v>
      </c>
      <c r="R238" s="205">
        <f t="shared" si="167"/>
        <v>3.93</v>
      </c>
      <c r="S238" s="7" t="str">
        <f>IF(K238=M238,K230,M230)</f>
        <v>NG</v>
      </c>
      <c r="T238" s="21">
        <f t="shared" si="164"/>
        <v>3.93</v>
      </c>
      <c r="U238" t="s">
        <v>5</v>
      </c>
      <c r="V238" s="1">
        <v>4.3899999999999997</v>
      </c>
    </row>
    <row r="239" spans="1:22" x14ac:dyDescent="0.25">
      <c r="B239" t="s">
        <v>268</v>
      </c>
      <c r="C239" s="8">
        <v>8.4700000000000006</v>
      </c>
      <c r="D239" s="1">
        <v>4.47</v>
      </c>
      <c r="E239" s="1">
        <v>1.44</v>
      </c>
      <c r="F239" s="1">
        <f>IF(E239=C239,D239,E239)</f>
        <v>1.44</v>
      </c>
      <c r="G239" s="7">
        <f>IF(C239&lt;3.55,C239,D239)</f>
        <v>4.47</v>
      </c>
      <c r="H239" s="220">
        <f t="shared" si="160"/>
        <v>1.44</v>
      </c>
      <c r="I239" s="155">
        <f t="shared" si="161"/>
        <v>2.5406666666666671</v>
      </c>
      <c r="J239" s="208">
        <f t="shared" si="162"/>
        <v>3.2436666666666669</v>
      </c>
      <c r="K239" s="198">
        <f t="shared" si="165"/>
        <v>1.44</v>
      </c>
      <c r="L239" s="197" t="str">
        <f>IF(K239=C239,C230,IF(K239=D239,D230,E230))</f>
        <v>AA</v>
      </c>
      <c r="M239" s="205">
        <f t="shared" si="166"/>
        <v>4.47</v>
      </c>
      <c r="N239" s="197" t="str">
        <f>IF(K239=I239,J230,I230)</f>
        <v>HH</v>
      </c>
      <c r="O239" s="205">
        <f>IF(N239=C230,C239,IF(N239=D230,D239,E239))</f>
        <v>8.4700000000000006</v>
      </c>
      <c r="P239" s="205" t="str">
        <f t="shared" si="163"/>
        <v>AA</v>
      </c>
      <c r="Q239" s="206">
        <f>IF(P239=C230,C239,IF(P239=D230,D239,E239))</f>
        <v>1.44</v>
      </c>
      <c r="R239" s="205">
        <f t="shared" si="167"/>
        <v>4.47</v>
      </c>
      <c r="S239" s="7" t="str">
        <f>IF(K239=M239,K230,M230)</f>
        <v>NG</v>
      </c>
      <c r="T239" s="21">
        <f t="shared" si="164"/>
        <v>4.47</v>
      </c>
      <c r="U239" t="s">
        <v>5</v>
      </c>
      <c r="V239" s="1">
        <v>1.44</v>
      </c>
    </row>
    <row r="240" spans="1:22" ht="15.75" thickBot="1" x14ac:dyDescent="0.3">
      <c r="B240" t="s">
        <v>269</v>
      </c>
      <c r="C240" s="8">
        <v>1.54</v>
      </c>
      <c r="D240" s="1">
        <v>4.24</v>
      </c>
      <c r="E240" s="1">
        <v>6.83</v>
      </c>
      <c r="F240">
        <f>IF(SMALL(C240:E240,1)=C240,D240,E240)</f>
        <v>4.24</v>
      </c>
      <c r="G240" s="7">
        <f>IF(E240&lt;D240,E240,D240)</f>
        <v>4.24</v>
      </c>
      <c r="H240" s="221">
        <f t="shared" si="160"/>
        <v>1.54</v>
      </c>
      <c r="I240" s="156">
        <f t="shared" si="161"/>
        <v>2.7846666666666668</v>
      </c>
      <c r="J240" s="211">
        <f t="shared" si="162"/>
        <v>2.2556666666666665</v>
      </c>
      <c r="K240" s="198">
        <f t="shared" si="165"/>
        <v>1.54</v>
      </c>
      <c r="L240" s="197" t="str">
        <f>IF(K240=C240,C230,IF(K240=D240,D230,E230))</f>
        <v>HH</v>
      </c>
      <c r="M240" s="205">
        <f t="shared" si="166"/>
        <v>1.54</v>
      </c>
      <c r="N240" s="197" t="str">
        <f>IF(K240=I240,J230,I230)</f>
        <v>HH</v>
      </c>
      <c r="O240" s="205">
        <f>IF(N240=C230,C240,IF(N240=D230,D240,E240))</f>
        <v>1.54</v>
      </c>
      <c r="P240" s="205" t="str">
        <f t="shared" si="163"/>
        <v>HH</v>
      </c>
      <c r="Q240" s="206">
        <f>IF(P240=C230,C240,IF(P240=D230,D240,E240))</f>
        <v>1.54</v>
      </c>
      <c r="R240" s="205">
        <f t="shared" si="167"/>
        <v>1.54</v>
      </c>
      <c r="S240" s="7" t="str">
        <f>IF(K240=M240,K230,M230)</f>
        <v>GG</v>
      </c>
      <c r="T240" s="21">
        <f t="shared" si="164"/>
        <v>1.54</v>
      </c>
      <c r="U240" t="s">
        <v>5</v>
      </c>
      <c r="V240" s="1">
        <v>1.54</v>
      </c>
    </row>
    <row r="241" spans="1:22" ht="15.75" thickBot="1" x14ac:dyDescent="0.3">
      <c r="C241" s="80">
        <f>SUM(C231:E240)/30</f>
        <v>4.3533333333333344</v>
      </c>
      <c r="F241" s="5">
        <f t="shared" ref="F241:K241" si="168">PRODUCT(F231:F240)</f>
        <v>455294.64949781809</v>
      </c>
      <c r="G241" s="5">
        <f t="shared" si="168"/>
        <v>95213.223363043187</v>
      </c>
      <c r="H241" s="49">
        <f t="shared" si="168"/>
        <v>339.04291072325503</v>
      </c>
      <c r="I241" s="18">
        <f t="shared" si="168"/>
        <v>9784.6062388415849</v>
      </c>
      <c r="J241" s="18">
        <f t="shared" si="168"/>
        <v>4785.7077443068865</v>
      </c>
      <c r="K241" s="18">
        <f t="shared" si="168"/>
        <v>1459.4849015213599</v>
      </c>
      <c r="L241" s="35"/>
      <c r="M241" s="18">
        <f>PRODUCT(M231:M240)</f>
        <v>3950.8726032625596</v>
      </c>
      <c r="N241" s="35"/>
      <c r="O241" s="18">
        <f>PRODUCT(O231:O240)</f>
        <v>6224.6225940435525</v>
      </c>
      <c r="P241" s="35"/>
      <c r="Q241" s="18">
        <f>PRODUCT(Q231:Q240)</f>
        <v>436.32104544553908</v>
      </c>
      <c r="R241" s="18">
        <f>PRODUCT(R231:R240)</f>
        <v>4550.9904123241895</v>
      </c>
      <c r="S241" s="34"/>
      <c r="T241" s="79">
        <f>PRODUCT(T231:T240)</f>
        <v>9836.9080776227293</v>
      </c>
      <c r="V241" s="33">
        <f>PRODUCT(V231:V240)</f>
        <v>972.40067974991643</v>
      </c>
    </row>
    <row r="242" spans="1:22" ht="15.75" thickBot="1" x14ac:dyDescent="0.3">
      <c r="F242" s="18">
        <f t="shared" ref="F242:K243" si="169">F231*F233*F235*F237*F239</f>
        <v>770.84903361599982</v>
      </c>
      <c r="G242" s="18">
        <f t="shared" si="169"/>
        <v>74.534085463499991</v>
      </c>
      <c r="H242" s="18">
        <f t="shared" si="169"/>
        <v>18.657712756799999</v>
      </c>
      <c r="I242" s="18">
        <f t="shared" si="169"/>
        <v>90.543223958830382</v>
      </c>
      <c r="J242" s="18">
        <f t="shared" si="169"/>
        <v>74.08405726579123</v>
      </c>
      <c r="K242" s="18">
        <f t="shared" si="169"/>
        <v>32.954745283199998</v>
      </c>
      <c r="L242" s="35"/>
      <c r="M242" s="18">
        <f>M231*M233*M235*M237*M239</f>
        <v>86.508413947799994</v>
      </c>
      <c r="N242" s="35"/>
      <c r="O242" s="18">
        <f>O231*O233*O235*O237*O239</f>
        <v>141.23125366349998</v>
      </c>
      <c r="P242" s="35"/>
      <c r="Q242" s="18">
        <f>Q231*Q233*Q235*Q237*Q239</f>
        <v>24.010980551999996</v>
      </c>
      <c r="R242" s="18">
        <f>R231*R233*R235*R237*R239</f>
        <v>66.725265987900002</v>
      </c>
      <c r="S242" s="34"/>
      <c r="T242" s="79">
        <f>T231*T233*T235*T237*T239</f>
        <v>102.29702181659999</v>
      </c>
      <c r="V242" s="18">
        <f>V231*V233*V235*V237*V239</f>
        <v>22.062922689600001</v>
      </c>
    </row>
    <row r="243" spans="1:22" ht="15.75" thickBot="1" x14ac:dyDescent="0.3">
      <c r="F243" s="49">
        <f t="shared" si="169"/>
        <v>590.64048814080002</v>
      </c>
      <c r="G243" s="49">
        <f t="shared" si="169"/>
        <v>1277.4453831552003</v>
      </c>
      <c r="H243" s="49">
        <f t="shared" si="169"/>
        <v>18.171729576000001</v>
      </c>
      <c r="I243" s="49">
        <f t="shared" si="169"/>
        <v>108.06558250334231</v>
      </c>
      <c r="J243" s="49">
        <f t="shared" si="169"/>
        <v>64.598348429233724</v>
      </c>
      <c r="K243" s="49">
        <f t="shared" si="169"/>
        <v>44.287549152000011</v>
      </c>
      <c r="L243" s="202"/>
      <c r="M243" s="49">
        <f>M232*M234*M236*M238*M240</f>
        <v>45.670385375999999</v>
      </c>
      <c r="N243" s="202"/>
      <c r="O243" s="216">
        <f>O232*O234*O236*O238*O240</f>
        <v>44.073973943999995</v>
      </c>
      <c r="P243" s="202"/>
      <c r="Q243" s="49">
        <f>Q232*Q234*Q236*Q238*Q240</f>
        <v>18.171729576000001</v>
      </c>
      <c r="R243" s="49">
        <f>R232*R234*R236*R238*R240</f>
        <v>68.204904768000006</v>
      </c>
      <c r="S243" s="201"/>
      <c r="T243" s="203">
        <f>T232*T234*T236*T238*T240</f>
        <v>96.160258656000025</v>
      </c>
      <c r="V243" s="18">
        <f>V232*V234*V236*V238*V240</f>
        <v>44.073973943999995</v>
      </c>
    </row>
    <row r="244" spans="1:22" ht="15.75" thickBot="1" x14ac:dyDescent="0.3">
      <c r="A244" t="s">
        <v>287</v>
      </c>
      <c r="B244" s="3" t="s">
        <v>0</v>
      </c>
      <c r="C244" s="4" t="s">
        <v>201</v>
      </c>
      <c r="D244" s="5" t="s">
        <v>202</v>
      </c>
      <c r="E244" s="5" t="s">
        <v>23</v>
      </c>
      <c r="F244" s="5" t="s">
        <v>310</v>
      </c>
      <c r="G244" s="33" t="s">
        <v>309</v>
      </c>
      <c r="H244" s="77" t="s">
        <v>201</v>
      </c>
      <c r="I244" s="77" t="s">
        <v>201</v>
      </c>
      <c r="J244" s="10" t="s">
        <v>202</v>
      </c>
      <c r="K244" s="77" t="s">
        <v>5</v>
      </c>
      <c r="L244" s="75" t="s">
        <v>918</v>
      </c>
      <c r="M244" s="75" t="s">
        <v>11</v>
      </c>
      <c r="N244" s="75" t="s">
        <v>919</v>
      </c>
      <c r="O244" s="75"/>
      <c r="P244" s="75" t="s">
        <v>921</v>
      </c>
      <c r="Q244" s="78" t="s">
        <v>922</v>
      </c>
      <c r="R244" s="75" t="s">
        <v>923</v>
      </c>
      <c r="S244" s="209"/>
      <c r="T244" s="210" t="s">
        <v>920</v>
      </c>
      <c r="V244" s="1" t="s">
        <v>232</v>
      </c>
    </row>
    <row r="245" spans="1:22" x14ac:dyDescent="0.25">
      <c r="A245" t="s">
        <v>293</v>
      </c>
      <c r="B245" t="s">
        <v>261</v>
      </c>
      <c r="C245" s="8">
        <v>7.19</v>
      </c>
      <c r="D245" s="1">
        <v>4.1100000000000003</v>
      </c>
      <c r="E245" s="1">
        <v>1.54</v>
      </c>
      <c r="F245" s="1">
        <f>IF(E245=C245,D245,E245)</f>
        <v>1.54</v>
      </c>
      <c r="G245" s="7">
        <f>IF(C245&lt;3.55,C245,D245)</f>
        <v>4.1100000000000003</v>
      </c>
      <c r="H245" s="219">
        <f t="shared" ref="H245:H254" si="170">SMALL(C245:E245,1)</f>
        <v>1.54</v>
      </c>
      <c r="I245" s="152">
        <f t="shared" ref="I245:I254" si="171">((C245+D245+E245)/3+(C245+D245)/2+E245)/5</f>
        <v>2.2939999999999996</v>
      </c>
      <c r="J245" s="207">
        <f t="shared" ref="J245:J254" si="172">((C245+D245+E245)/3+(D245+E245)/2+C245)/5</f>
        <v>2.8590000000000004</v>
      </c>
      <c r="K245" s="198">
        <f>IF(SMALL(I245:J245,1)&gt;SMALL(C245:E245,1),SMALL(C245:E245,1),SMALL(C245:E245,3))</f>
        <v>1.54</v>
      </c>
      <c r="L245" s="197" t="str">
        <f>IF(K245=C245,C244,IF(K245=D245,D244,E244))</f>
        <v>AA</v>
      </c>
      <c r="M245" s="205">
        <f>IF(SMALL(C245:E245,2)&lt;E245,C245,D245)</f>
        <v>4.1100000000000003</v>
      </c>
      <c r="N245" s="197" t="str">
        <f>IF(K245=I245,J244,I244)</f>
        <v>HH</v>
      </c>
      <c r="O245" s="205">
        <f>IF(N245=C244,C245,IF(N245=D244,D245,E245))</f>
        <v>7.19</v>
      </c>
      <c r="P245" s="205" t="str">
        <f t="shared" ref="P245:P254" si="173">IF(K245&lt;M245,L245,N245)</f>
        <v>AA</v>
      </c>
      <c r="Q245" s="206">
        <f>IF(P245=C244,C245,IF(P245=D244,D245,E245))</f>
        <v>1.54</v>
      </c>
      <c r="R245" s="205">
        <f>IF(K245=M245,SMALL(C245:E245,1),SMALL(C245:E245,2))</f>
        <v>4.1100000000000003</v>
      </c>
      <c r="S245" s="7" t="str">
        <f>IF(K245=M245,K244,M244)</f>
        <v>NG</v>
      </c>
      <c r="T245" s="21">
        <f t="shared" ref="T245:T254" si="174">IF(U245=S245,K245,M245)</f>
        <v>1.54</v>
      </c>
      <c r="U245" t="s">
        <v>11</v>
      </c>
      <c r="V245" s="1">
        <v>1.54</v>
      </c>
    </row>
    <row r="246" spans="1:22" x14ac:dyDescent="0.25">
      <c r="B246" t="s">
        <v>262</v>
      </c>
      <c r="C246" s="8">
        <v>1.21</v>
      </c>
      <c r="D246" s="1">
        <v>6.95</v>
      </c>
      <c r="E246" s="1">
        <v>15.47</v>
      </c>
      <c r="F246">
        <f>IF(SMALL(C246:E246,1)=C246,D246,E246)</f>
        <v>6.95</v>
      </c>
      <c r="G246" s="7">
        <f>IF(E246&lt;D246,E246,D246)</f>
        <v>6.95</v>
      </c>
      <c r="H246" s="220">
        <f t="shared" si="170"/>
        <v>1.21</v>
      </c>
      <c r="I246" s="155">
        <f t="shared" si="171"/>
        <v>5.4853333333333341</v>
      </c>
      <c r="J246" s="208">
        <f t="shared" si="172"/>
        <v>4.0593333333333339</v>
      </c>
      <c r="K246" s="198">
        <f t="shared" ref="K246:K254" si="175">IF(SMALL(I246:J246,1)&gt;SMALL(C246:E246,1),SMALL(C246:E246,1),SMALL(C246:E246,3))</f>
        <v>1.21</v>
      </c>
      <c r="L246" s="197" t="str">
        <f>IF(K246=C246,C244,IF(K246=D246,D244,E244))</f>
        <v>HH</v>
      </c>
      <c r="M246" s="205">
        <f t="shared" ref="M246:M254" si="176">IF(SMALL(C246:E246,2)&lt;E246,C246,D246)</f>
        <v>1.21</v>
      </c>
      <c r="N246" s="197" t="str">
        <f>IF(K246=I246,J244,I244)</f>
        <v>HH</v>
      </c>
      <c r="O246" s="205">
        <f>IF(N246=C244,C246,IF(N246=D244,D246,E246))</f>
        <v>1.21</v>
      </c>
      <c r="P246" s="205" t="str">
        <f t="shared" si="173"/>
        <v>HH</v>
      </c>
      <c r="Q246" s="206">
        <f>IF(P246=C244,C246,IF(P246=D244,D246,E246))</f>
        <v>1.21</v>
      </c>
      <c r="R246" s="205">
        <f t="shared" ref="R246:R254" si="177">IF(K246=M246,SMALL(C246:E246,1),SMALL(C246:E246,2))</f>
        <v>1.21</v>
      </c>
      <c r="S246" s="7" t="str">
        <f>IF(K246=M246,K244,M244)</f>
        <v>GG</v>
      </c>
      <c r="T246" s="21">
        <f t="shared" si="174"/>
        <v>1.21</v>
      </c>
      <c r="U246" t="s">
        <v>5</v>
      </c>
      <c r="V246" s="1">
        <v>1.21</v>
      </c>
    </row>
    <row r="247" spans="1:22" x14ac:dyDescent="0.25">
      <c r="B247" t="s">
        <v>263</v>
      </c>
      <c r="C247" s="8">
        <v>2.4500000000000002</v>
      </c>
      <c r="D247" s="1">
        <v>3.48</v>
      </c>
      <c r="E247" s="1">
        <v>2.97</v>
      </c>
      <c r="F247" s="1">
        <f>IF(E247=C247,D247,E247)</f>
        <v>2.97</v>
      </c>
      <c r="G247" s="7">
        <f>IF(C247&lt;3.55,C247,D247)</f>
        <v>2.4500000000000002</v>
      </c>
      <c r="H247" s="220">
        <f t="shared" si="170"/>
        <v>2.4500000000000002</v>
      </c>
      <c r="I247" s="155">
        <f t="shared" si="171"/>
        <v>1.7803333333333335</v>
      </c>
      <c r="J247" s="208">
        <f t="shared" si="172"/>
        <v>1.7283333333333331</v>
      </c>
      <c r="K247" s="198">
        <f t="shared" si="175"/>
        <v>3.48</v>
      </c>
      <c r="L247" s="197" t="str">
        <f>IF(K247=C247,C244,IF(K247=D247,D244,E244))</f>
        <v>DD</v>
      </c>
      <c r="M247" s="205">
        <f t="shared" si="176"/>
        <v>3.48</v>
      </c>
      <c r="N247" s="197" t="str">
        <f>IF(K247=I247,J244,I244)</f>
        <v>HH</v>
      </c>
      <c r="O247" s="205">
        <f>IF(N247=C244,C247,IF(N247=D244,D247,E247))</f>
        <v>2.4500000000000002</v>
      </c>
      <c r="P247" s="205" t="str">
        <f t="shared" si="173"/>
        <v>HH</v>
      </c>
      <c r="Q247" s="206">
        <f>IF(P247=C244,C247,IF(P247=D244,D247,E247))</f>
        <v>2.4500000000000002</v>
      </c>
      <c r="R247" s="205">
        <f t="shared" si="177"/>
        <v>2.4500000000000002</v>
      </c>
      <c r="S247" s="7" t="str">
        <f>IF(K247=M247,K244,M244)</f>
        <v>GG</v>
      </c>
      <c r="T247" s="21">
        <f t="shared" si="174"/>
        <v>3.48</v>
      </c>
      <c r="U247" t="s">
        <v>11</v>
      </c>
      <c r="V247" s="1">
        <v>2.97</v>
      </c>
    </row>
    <row r="248" spans="1:22" x14ac:dyDescent="0.25">
      <c r="B248" t="s">
        <v>264</v>
      </c>
      <c r="C248" s="8">
        <v>2.2799999999999998</v>
      </c>
      <c r="D248" s="1">
        <v>3.3</v>
      </c>
      <c r="E248" s="1">
        <v>3.46</v>
      </c>
      <c r="F248">
        <f>IF(SMALL(C248:E248,1)=C248,D248,E248)</f>
        <v>3.3</v>
      </c>
      <c r="G248" s="7">
        <f>IF(C248&lt;D248,E248,D248)</f>
        <v>3.46</v>
      </c>
      <c r="H248" s="220">
        <f t="shared" si="170"/>
        <v>2.2799999999999998</v>
      </c>
      <c r="I248" s="155">
        <f t="shared" si="171"/>
        <v>1.8526666666666665</v>
      </c>
      <c r="J248" s="208">
        <f t="shared" si="172"/>
        <v>1.7346666666666664</v>
      </c>
      <c r="K248" s="198">
        <f t="shared" si="175"/>
        <v>3.46</v>
      </c>
      <c r="L248" s="197" t="str">
        <f>IF(K248=C248,C244,IF(K248=D248,D244,E244))</f>
        <v>AA</v>
      </c>
      <c r="M248" s="205">
        <f t="shared" si="176"/>
        <v>2.2799999999999998</v>
      </c>
      <c r="N248" s="197" t="str">
        <f>IF(K248=I248,J244,I244)</f>
        <v>HH</v>
      </c>
      <c r="O248" s="205">
        <f>IF(N248=C244,C248,IF(N248=D244,D248,E248))</f>
        <v>2.2799999999999998</v>
      </c>
      <c r="P248" s="205" t="str">
        <f t="shared" si="173"/>
        <v>HH</v>
      </c>
      <c r="Q248" s="206">
        <f>IF(P248=C244,C248,IF(P248=D244,D248,E248))</f>
        <v>2.2799999999999998</v>
      </c>
      <c r="R248" s="205">
        <f t="shared" si="177"/>
        <v>3.3</v>
      </c>
      <c r="S248" s="7" t="str">
        <f>IF(K248=M248,K244,M244)</f>
        <v>NG</v>
      </c>
      <c r="T248" s="21">
        <f t="shared" si="174"/>
        <v>3.46</v>
      </c>
      <c r="U248" t="s">
        <v>11</v>
      </c>
      <c r="V248" s="1">
        <v>3.3</v>
      </c>
    </row>
    <row r="249" spans="1:22" x14ac:dyDescent="0.25">
      <c r="B249" t="s">
        <v>260</v>
      </c>
      <c r="C249" s="8">
        <v>1.1599999999999999</v>
      </c>
      <c r="D249" s="1">
        <v>8.0399999999999991</v>
      </c>
      <c r="E249" s="1">
        <v>19.46</v>
      </c>
      <c r="F249" s="1">
        <f>IF(E249=C249,D249,E249)</f>
        <v>19.46</v>
      </c>
      <c r="G249" s="7">
        <f>IF(C249&lt;3.55,C249,D249)</f>
        <v>1.1599999999999999</v>
      </c>
      <c r="H249" s="220">
        <f t="shared" si="170"/>
        <v>1.1599999999999999</v>
      </c>
      <c r="I249" s="155">
        <f t="shared" si="171"/>
        <v>6.7226666666666661</v>
      </c>
      <c r="J249" s="208">
        <f t="shared" si="172"/>
        <v>4.8926666666666669</v>
      </c>
      <c r="K249" s="198">
        <f t="shared" si="175"/>
        <v>1.1599999999999999</v>
      </c>
      <c r="L249" s="197" t="str">
        <f>IF(K249=C249,D244,IF(K249=D249,D244,E244))</f>
        <v>DD</v>
      </c>
      <c r="M249" s="205">
        <f t="shared" si="176"/>
        <v>1.1599999999999999</v>
      </c>
      <c r="N249" s="197" t="str">
        <f>IF(K249=I249,J244,I244)</f>
        <v>HH</v>
      </c>
      <c r="O249" s="205">
        <f>IF(N249=C244,C249,IF(N249=D244,D249,E249))</f>
        <v>1.1599999999999999</v>
      </c>
      <c r="P249" s="205" t="str">
        <f t="shared" si="173"/>
        <v>HH</v>
      </c>
      <c r="Q249" s="206">
        <f>IF(P249=C244,C249,IF(P249=D244,D249,E249))</f>
        <v>1.1599999999999999</v>
      </c>
      <c r="R249" s="205">
        <f t="shared" si="177"/>
        <v>1.1599999999999999</v>
      </c>
      <c r="S249" s="7" t="str">
        <f>IF(K249=M249,K244,M244)</f>
        <v>GG</v>
      </c>
      <c r="T249" s="21">
        <f t="shared" si="174"/>
        <v>1.1599999999999999</v>
      </c>
      <c r="U249" t="s">
        <v>5</v>
      </c>
      <c r="V249" s="1">
        <v>19.46</v>
      </c>
    </row>
    <row r="250" spans="1:22" x14ac:dyDescent="0.25">
      <c r="B250" t="s">
        <v>265</v>
      </c>
      <c r="C250" s="8">
        <v>2.87</v>
      </c>
      <c r="D250" s="1">
        <v>3.06</v>
      </c>
      <c r="E250" s="1">
        <v>2.8</v>
      </c>
      <c r="F250">
        <f>IF(SMALL(C250:E250,1)=C250,D250,E250)</f>
        <v>2.8</v>
      </c>
      <c r="G250" s="7">
        <f>IF(E250&lt;D250,E250,D250)</f>
        <v>2.8</v>
      </c>
      <c r="H250" s="220">
        <f t="shared" si="170"/>
        <v>2.8</v>
      </c>
      <c r="I250" s="155">
        <f t="shared" si="171"/>
        <v>1.7350000000000001</v>
      </c>
      <c r="J250" s="208">
        <f t="shared" si="172"/>
        <v>1.7420000000000002</v>
      </c>
      <c r="K250" s="198">
        <f t="shared" si="175"/>
        <v>3.06</v>
      </c>
      <c r="L250" s="197" t="str">
        <f>IF(K250=C250,C244,IF(K250=D250,D244,E244))</f>
        <v>DD</v>
      </c>
      <c r="M250" s="205">
        <f t="shared" si="176"/>
        <v>3.06</v>
      </c>
      <c r="N250" s="197" t="str">
        <f>IF(J250=I250,J244,I244)</f>
        <v>HH</v>
      </c>
      <c r="O250" s="205">
        <f>IF(N250=C244,C250,IF(N250=D244,D250,E250))</f>
        <v>2.87</v>
      </c>
      <c r="P250" s="205" t="str">
        <f t="shared" si="173"/>
        <v>HH</v>
      </c>
      <c r="Q250" s="206">
        <f>IF(P250=C244,C250,IF(P250=D244,D250,E250))</f>
        <v>2.87</v>
      </c>
      <c r="R250" s="205">
        <f t="shared" si="177"/>
        <v>2.8</v>
      </c>
      <c r="S250" s="7" t="str">
        <f>IF(K250=M250,K244,M244)</f>
        <v>GG</v>
      </c>
      <c r="T250" s="21">
        <f t="shared" si="174"/>
        <v>3.06</v>
      </c>
      <c r="U250" t="s">
        <v>5</v>
      </c>
      <c r="V250" s="1">
        <v>2.8</v>
      </c>
    </row>
    <row r="251" spans="1:22" x14ac:dyDescent="0.25">
      <c r="B251" t="s">
        <v>266</v>
      </c>
      <c r="C251" s="8">
        <v>1.34</v>
      </c>
      <c r="D251" s="1">
        <v>5.37</v>
      </c>
      <c r="E251" s="1">
        <v>10.27</v>
      </c>
      <c r="F251" s="1">
        <f>IF(E251=C251,D251,E251)</f>
        <v>10.27</v>
      </c>
      <c r="G251" s="7">
        <f>IF(C251&lt;3.55,C251,D251)</f>
        <v>1.34</v>
      </c>
      <c r="H251" s="220">
        <f t="shared" si="170"/>
        <v>1.34</v>
      </c>
      <c r="I251" s="155">
        <f t="shared" si="171"/>
        <v>3.8570000000000002</v>
      </c>
      <c r="J251" s="208">
        <f t="shared" si="172"/>
        <v>2.964</v>
      </c>
      <c r="K251" s="198">
        <f t="shared" si="175"/>
        <v>1.34</v>
      </c>
      <c r="L251" s="197" t="str">
        <f>IF(K251=C251,C244,IF(K251=D251,D244,E244))</f>
        <v>HH</v>
      </c>
      <c r="M251" s="205">
        <f t="shared" si="176"/>
        <v>1.34</v>
      </c>
      <c r="N251" s="197" t="str">
        <f>IF(K251=I251,J244,I244)</f>
        <v>HH</v>
      </c>
      <c r="O251" s="205">
        <f>IF(N251=C244,C251,IF(N251=D244,D251,E251))</f>
        <v>1.34</v>
      </c>
      <c r="P251" s="205" t="str">
        <f t="shared" si="173"/>
        <v>HH</v>
      </c>
      <c r="Q251" s="206">
        <f>IF(P251=C244,C251,IF(P251=D244,D251,E251))</f>
        <v>1.34</v>
      </c>
      <c r="R251" s="205">
        <f t="shared" si="177"/>
        <v>1.34</v>
      </c>
      <c r="S251" s="7" t="str">
        <f>IF(K251=M251,K244,M244)</f>
        <v>GG</v>
      </c>
      <c r="T251" s="21">
        <f t="shared" si="174"/>
        <v>1.34</v>
      </c>
      <c r="U251" t="s">
        <v>11</v>
      </c>
      <c r="V251" s="1">
        <v>10.27</v>
      </c>
    </row>
    <row r="252" spans="1:22" x14ac:dyDescent="0.25">
      <c r="B252" t="s">
        <v>267</v>
      </c>
      <c r="C252" s="8">
        <v>1.99</v>
      </c>
      <c r="D252" s="1">
        <v>3.49</v>
      </c>
      <c r="E252" s="1">
        <v>4.16</v>
      </c>
      <c r="F252">
        <f>IF(SMALL(C252:E252,1)=C252,D252,E252)</f>
        <v>3.49</v>
      </c>
      <c r="G252" s="7">
        <f>IF(E252&lt;D252,E252,D252)</f>
        <v>3.49</v>
      </c>
      <c r="H252" s="220">
        <f t="shared" si="170"/>
        <v>1.99</v>
      </c>
      <c r="I252" s="155">
        <f t="shared" si="171"/>
        <v>2.0226666666666668</v>
      </c>
      <c r="J252" s="208">
        <f t="shared" si="172"/>
        <v>1.8056666666666668</v>
      </c>
      <c r="K252" s="198">
        <f t="shared" si="175"/>
        <v>4.16</v>
      </c>
      <c r="L252" s="197" t="str">
        <f>IF(K252=C252,C244,IF(K252=D252,D244,E244))</f>
        <v>AA</v>
      </c>
      <c r="M252" s="205">
        <f t="shared" si="176"/>
        <v>1.99</v>
      </c>
      <c r="N252" s="197" t="str">
        <f>IF(K252=I252,J244,I244)</f>
        <v>HH</v>
      </c>
      <c r="O252" s="205">
        <f>IF(N252=C244,C252,IF(N252=D244,D252,E252))</f>
        <v>1.99</v>
      </c>
      <c r="P252" s="205" t="str">
        <f t="shared" si="173"/>
        <v>HH</v>
      </c>
      <c r="Q252" s="206">
        <f>IF(P252=C244,C252,IF(P252=D244,D252,E252))</f>
        <v>1.99</v>
      </c>
      <c r="R252" s="205">
        <f t="shared" si="177"/>
        <v>3.49</v>
      </c>
      <c r="S252" s="7" t="str">
        <f>IF(K252=M252,K244,M244)</f>
        <v>NG</v>
      </c>
      <c r="T252" s="21">
        <f t="shared" si="174"/>
        <v>4.16</v>
      </c>
      <c r="U252" t="s">
        <v>11</v>
      </c>
      <c r="V252" s="1">
        <v>1.99</v>
      </c>
    </row>
    <row r="253" spans="1:22" x14ac:dyDescent="0.25">
      <c r="B253" t="s">
        <v>268</v>
      </c>
      <c r="C253" s="8">
        <v>6.67</v>
      </c>
      <c r="D253" s="1">
        <v>4.22</v>
      </c>
      <c r="E253" s="1">
        <v>1.55</v>
      </c>
      <c r="F253" s="1">
        <f>IF(E253=C253,D253,E253)</f>
        <v>1.55</v>
      </c>
      <c r="G253" s="7">
        <f>IF(C253&lt;3.55,C253,D253)</f>
        <v>4.22</v>
      </c>
      <c r="H253" s="220">
        <f t="shared" si="170"/>
        <v>1.55</v>
      </c>
      <c r="I253" s="155">
        <f t="shared" si="171"/>
        <v>2.2283333333333339</v>
      </c>
      <c r="J253" s="208">
        <f t="shared" si="172"/>
        <v>2.7403333333333335</v>
      </c>
      <c r="K253" s="198">
        <f t="shared" si="175"/>
        <v>1.55</v>
      </c>
      <c r="L253" s="197" t="str">
        <f>IF(K253=C253,C244,IF(K253=D253,D244,E244))</f>
        <v>AA</v>
      </c>
      <c r="M253" s="205">
        <f t="shared" si="176"/>
        <v>4.22</v>
      </c>
      <c r="N253" s="197" t="str">
        <f>IF(K253=I253,J244,I244)</f>
        <v>HH</v>
      </c>
      <c r="O253" s="205">
        <f>IF(N253=C244,C253,IF(N253=D244,D253,E253))</f>
        <v>6.67</v>
      </c>
      <c r="P253" s="205" t="str">
        <f t="shared" si="173"/>
        <v>AA</v>
      </c>
      <c r="Q253" s="206">
        <f>IF(P253=C244,C253,IF(P253=D244,D253,E253))</f>
        <v>1.55</v>
      </c>
      <c r="R253" s="205">
        <f t="shared" si="177"/>
        <v>4.22</v>
      </c>
      <c r="S253" s="7" t="str">
        <f>IF(K253=M253,K244,M244)</f>
        <v>NG</v>
      </c>
      <c r="T253" s="21">
        <f t="shared" si="174"/>
        <v>4.22</v>
      </c>
      <c r="U253" t="s">
        <v>5</v>
      </c>
      <c r="V253" s="1">
        <v>1.55</v>
      </c>
    </row>
    <row r="254" spans="1:22" ht="15.75" thickBot="1" x14ac:dyDescent="0.3">
      <c r="B254" t="s">
        <v>269</v>
      </c>
      <c r="C254" s="8">
        <v>3.43</v>
      </c>
      <c r="D254" s="1">
        <v>3.67</v>
      </c>
      <c r="E254" s="1">
        <v>2.13</v>
      </c>
      <c r="F254">
        <f>IF(SMALL(C254:E254,1)=C254,D254,E254)</f>
        <v>2.13</v>
      </c>
      <c r="G254" s="7">
        <f>IF(E254&lt;D254,E254,D254)</f>
        <v>2.13</v>
      </c>
      <c r="H254" s="221">
        <f t="shared" si="170"/>
        <v>2.13</v>
      </c>
      <c r="I254" s="156">
        <f t="shared" si="171"/>
        <v>1.7513333333333336</v>
      </c>
      <c r="J254" s="211">
        <f t="shared" si="172"/>
        <v>1.8813333333333333</v>
      </c>
      <c r="K254" s="198">
        <f t="shared" si="175"/>
        <v>3.67</v>
      </c>
      <c r="L254" s="197" t="str">
        <f>IF(K254=C254,C244,IF(K254=D254,D244,E244))</f>
        <v>DD</v>
      </c>
      <c r="M254" s="205">
        <f t="shared" si="176"/>
        <v>3.67</v>
      </c>
      <c r="N254" s="197" t="str">
        <f>IF(K254=I254,J244,I244)</f>
        <v>HH</v>
      </c>
      <c r="O254" s="205">
        <f>IF(N254=C244,C254,IF(N254=D244,D254,E254))</f>
        <v>3.43</v>
      </c>
      <c r="P254" s="205" t="str">
        <f t="shared" si="173"/>
        <v>HH</v>
      </c>
      <c r="Q254" s="206">
        <f>IF(P254=C244,C254,IF(P254=D244,D254,E254))</f>
        <v>3.43</v>
      </c>
      <c r="R254" s="205">
        <f t="shared" si="177"/>
        <v>2.13</v>
      </c>
      <c r="S254" s="7" t="str">
        <f>IF(K254=M254,K244,M244)</f>
        <v>GG</v>
      </c>
      <c r="T254" s="21">
        <f t="shared" si="174"/>
        <v>3.67</v>
      </c>
      <c r="U254" t="s">
        <v>5</v>
      </c>
      <c r="V254" s="1">
        <v>2.13</v>
      </c>
    </row>
    <row r="255" spans="1:22" ht="15.75" thickBot="1" x14ac:dyDescent="0.3">
      <c r="C255" s="80">
        <f>SUM(C245:E254)/30</f>
        <v>4.6696666666666671</v>
      </c>
      <c r="F255" s="5">
        <f t="shared" ref="F255:K255" si="178">PRODUCT(F245:F254)</f>
        <v>676369.40443401923</v>
      </c>
      <c r="G255" s="5">
        <f t="shared" si="178"/>
        <v>33060.324339429877</v>
      </c>
      <c r="H255" s="49">
        <f t="shared" si="178"/>
        <v>297.64063298548609</v>
      </c>
      <c r="I255" s="18">
        <f t="shared" si="178"/>
        <v>14738.695024302713</v>
      </c>
      <c r="J255" s="18">
        <f t="shared" si="178"/>
        <v>8182.5960682652585</v>
      </c>
      <c r="K255" s="18">
        <f t="shared" si="178"/>
        <v>2525.4381747445841</v>
      </c>
      <c r="L255" s="35"/>
      <c r="M255" s="18">
        <f>PRODUCT(M245:M254)</f>
        <v>5784.3836361005688</v>
      </c>
      <c r="N255" s="35"/>
      <c r="O255" s="18">
        <f>PRODUCT(O245:O254)</f>
        <v>9870.3580420415583</v>
      </c>
      <c r="P255" s="35"/>
      <c r="Q255" s="18">
        <f>PRODUCT(Q245:Q254)</f>
        <v>491.28171615902488</v>
      </c>
      <c r="R255" s="18">
        <f>PRODUCT(R245:R254)</f>
        <v>5489.6608760903018</v>
      </c>
      <c r="S255" s="34"/>
      <c r="T255" s="79">
        <f>PRODUCT(T245:T254)</f>
        <v>6875.7090951110604</v>
      </c>
      <c r="V255" s="79">
        <f>PRODUCT(V245:V254)</f>
        <v>67144.766710093594</v>
      </c>
    </row>
    <row r="256" spans="1:22" ht="15.75" thickBot="1" x14ac:dyDescent="0.3">
      <c r="F256" s="81">
        <f t="shared" ref="F256:K257" si="179">F245*F247*F249*F251*F253</f>
        <v>1416.8443669380001</v>
      </c>
      <c r="G256" s="18">
        <f t="shared" si="179"/>
        <v>66.05156997600001</v>
      </c>
      <c r="H256" s="18">
        <f t="shared" si="179"/>
        <v>9.0903643600000006</v>
      </c>
      <c r="I256" s="18">
        <f t="shared" si="179"/>
        <v>235.975062890907</v>
      </c>
      <c r="J256" s="18">
        <f t="shared" si="179"/>
        <v>196.36717071786899</v>
      </c>
      <c r="K256" s="18">
        <f t="shared" si="179"/>
        <v>12.912027744000001</v>
      </c>
      <c r="L256" s="35"/>
      <c r="M256" s="18">
        <f>M245*M247*M249*M251*M253</f>
        <v>93.820189190400001</v>
      </c>
      <c r="N256" s="35"/>
      <c r="O256" s="18">
        <f>O245*O247*O249*O251*O253</f>
        <v>182.634826444</v>
      </c>
      <c r="P256" s="35"/>
      <c r="Q256" s="18">
        <f>Q245*Q247*Q249*Q251*Q253</f>
        <v>9.0903643600000006</v>
      </c>
      <c r="R256" s="18">
        <f>R245*R247*R249*R251*R253</f>
        <v>66.05156997600001</v>
      </c>
      <c r="S256" s="34"/>
      <c r="T256" s="79">
        <f>T245*T247*T249*T251*T253</f>
        <v>35.154036825600002</v>
      </c>
      <c r="V256" s="18">
        <f>V245*V247*V249*V251*V253</f>
        <v>1416.8443669380001</v>
      </c>
    </row>
    <row r="257" spans="1:22" ht="15.75" thickBot="1" x14ac:dyDescent="0.3">
      <c r="F257" s="49">
        <f t="shared" si="179"/>
        <v>477.37734659999995</v>
      </c>
      <c r="G257" s="49">
        <f t="shared" si="179"/>
        <v>500.52291491999995</v>
      </c>
      <c r="H257" s="49">
        <f t="shared" si="179"/>
        <v>32.742431567999994</v>
      </c>
      <c r="I257" s="49">
        <f t="shared" si="179"/>
        <v>62.458697303606684</v>
      </c>
      <c r="J257" s="49">
        <f t="shared" si="179"/>
        <v>41.669878108197736</v>
      </c>
      <c r="K257" s="56">
        <f t="shared" si="179"/>
        <v>195.58803813119997</v>
      </c>
      <c r="L257" s="202"/>
      <c r="M257" s="49">
        <f>M246*M248*M250*M252*M254</f>
        <v>61.653932762399997</v>
      </c>
      <c r="N257" s="202"/>
      <c r="O257" s="49">
        <f>O246*O248*O250*O252*O254</f>
        <v>54.044227129199996</v>
      </c>
      <c r="P257" s="202"/>
      <c r="Q257" s="49">
        <f>Q246*Q248*Q250*Q252*Q254</f>
        <v>54.044227129199996</v>
      </c>
      <c r="R257" s="49">
        <f>R246*R248*R250*R252*R254</f>
        <v>83.111739479999997</v>
      </c>
      <c r="S257" s="201"/>
      <c r="T257" s="214">
        <f>T246*T248*T250*T252*T254</f>
        <v>195.58803813119997</v>
      </c>
      <c r="V257" s="18">
        <f>V246*V248*V250*V252*V254</f>
        <v>47.390361479999996</v>
      </c>
    </row>
    <row r="258" spans="1:22" ht="15.75" thickBot="1" x14ac:dyDescent="0.3">
      <c r="A258" t="s">
        <v>288</v>
      </c>
      <c r="B258" s="3" t="s">
        <v>0</v>
      </c>
      <c r="C258" s="4" t="s">
        <v>201</v>
      </c>
      <c r="D258" s="5" t="s">
        <v>202</v>
      </c>
      <c r="E258" s="5" t="s">
        <v>23</v>
      </c>
      <c r="F258" s="5" t="s">
        <v>310</v>
      </c>
      <c r="G258" s="33" t="s">
        <v>309</v>
      </c>
      <c r="H258" s="77" t="s">
        <v>201</v>
      </c>
      <c r="I258" s="77" t="s">
        <v>201</v>
      </c>
      <c r="J258" s="10" t="s">
        <v>202</v>
      </c>
      <c r="K258" s="77" t="s">
        <v>5</v>
      </c>
      <c r="L258" s="75" t="s">
        <v>918</v>
      </c>
      <c r="M258" s="75" t="s">
        <v>11</v>
      </c>
      <c r="N258" s="75" t="s">
        <v>919</v>
      </c>
      <c r="O258" s="75"/>
      <c r="P258" s="75" t="s">
        <v>921</v>
      </c>
      <c r="Q258" s="78" t="s">
        <v>922</v>
      </c>
      <c r="R258" s="75" t="s">
        <v>923</v>
      </c>
      <c r="S258" s="209"/>
      <c r="T258" s="210" t="s">
        <v>920</v>
      </c>
      <c r="V258" s="1" t="s">
        <v>232</v>
      </c>
    </row>
    <row r="259" spans="1:22" x14ac:dyDescent="0.25">
      <c r="B259" t="s">
        <v>261</v>
      </c>
      <c r="C259" s="8">
        <v>2.98</v>
      </c>
      <c r="D259" s="1">
        <v>3.13</v>
      </c>
      <c r="E259" s="1">
        <v>2.66</v>
      </c>
      <c r="F259" s="1">
        <f>IF(E259=C259,D259,E259)</f>
        <v>2.66</v>
      </c>
      <c r="G259" s="7">
        <f>IF(C259&lt;3.55,C259,D259)</f>
        <v>2.98</v>
      </c>
      <c r="H259" s="219">
        <f t="shared" ref="H259:H268" si="180">SMALL(C259:E259,1)</f>
        <v>2.66</v>
      </c>
      <c r="I259" s="152">
        <f t="shared" ref="I259:I268" si="181">((C259+D259+E259)/3+(C259+D259)/2+E259)/5</f>
        <v>1.7276666666666667</v>
      </c>
      <c r="J259" s="207">
        <f t="shared" ref="J259:J268" si="182">((C259+D259+E259)/3+(D259+E259)/2+C259)/5</f>
        <v>1.7596666666666667</v>
      </c>
      <c r="K259" s="198">
        <f>IF(SMALL(I259:J259,1)&gt;SMALL(C259:E259,1),SMALL(C259:E259,1),SMALL(C259:E259,3))</f>
        <v>3.13</v>
      </c>
      <c r="L259" s="197" t="str">
        <f>IF(K259=C259,C258,IF(K259=D259,D258,E258))</f>
        <v>DD</v>
      </c>
      <c r="M259" s="205">
        <f>IF(SMALL(C259:E259,2)&lt;E259,C259,D259)</f>
        <v>3.13</v>
      </c>
      <c r="N259" s="197" t="str">
        <f>IF(K259=I259,J258,I258)</f>
        <v>HH</v>
      </c>
      <c r="O259" s="205">
        <f>IF(N259=C258,C259,IF(N259=D258,D259,E259))</f>
        <v>2.98</v>
      </c>
      <c r="P259" s="205" t="str">
        <f t="shared" ref="P259:P268" si="183">IF(K259&lt;M259,L259,N259)</f>
        <v>HH</v>
      </c>
      <c r="Q259" s="206">
        <f>IF(P259=C258,C259,IF(P259=D258,D259,E259))</f>
        <v>2.98</v>
      </c>
      <c r="R259" s="205">
        <f>IF(K259=M259,SMALL(C259:E259,1),SMALL(C259:E259,2))</f>
        <v>2.66</v>
      </c>
      <c r="S259" s="7" t="str">
        <f>IF(K259=M259,K258,M258)</f>
        <v>GG</v>
      </c>
      <c r="T259" s="21">
        <f t="shared" ref="T259:T268" si="184">IF(U259=S259,K259,M259)</f>
        <v>3.13</v>
      </c>
      <c r="U259" t="s">
        <v>5</v>
      </c>
      <c r="V259" s="1">
        <v>3.13</v>
      </c>
    </row>
    <row r="260" spans="1:22" x14ac:dyDescent="0.25">
      <c r="B260" t="s">
        <v>262</v>
      </c>
      <c r="C260" s="8">
        <v>1.36</v>
      </c>
      <c r="D260" s="1">
        <v>5.36</v>
      </c>
      <c r="E260" s="1">
        <v>9.0500000000000007</v>
      </c>
      <c r="F260">
        <f>IF(SMALL(C260:E260,1)=C260,D260,E260)</f>
        <v>5.36</v>
      </c>
      <c r="G260" s="7">
        <f>IF(E260&lt;D260,E260,D260)</f>
        <v>5.36</v>
      </c>
      <c r="H260" s="220">
        <f t="shared" si="180"/>
        <v>1.36</v>
      </c>
      <c r="I260" s="155">
        <f t="shared" si="181"/>
        <v>3.5333333333333337</v>
      </c>
      <c r="J260" s="208">
        <f t="shared" si="182"/>
        <v>2.7643333333333331</v>
      </c>
      <c r="K260" s="198">
        <f t="shared" ref="K260:K268" si="185">IF(SMALL(I260:J260,1)&gt;SMALL(C260:E260,1),SMALL(C260:E260,1),SMALL(C260:E260,3))</f>
        <v>1.36</v>
      </c>
      <c r="L260" s="197" t="str">
        <f>IF(K260=C260,C258,IF(K260=D260,D258,E258))</f>
        <v>HH</v>
      </c>
      <c r="M260" s="205">
        <f t="shared" ref="M260:M268" si="186">IF(SMALL(C260:E260,2)&lt;E260,C260,D260)</f>
        <v>1.36</v>
      </c>
      <c r="N260" s="197" t="str">
        <f>IF(K260=I260,J258,I258)</f>
        <v>HH</v>
      </c>
      <c r="O260" s="205">
        <f>IF(N260=C258,C260,IF(N260=D258,D260,E260))</f>
        <v>1.36</v>
      </c>
      <c r="P260" s="205" t="str">
        <f t="shared" si="183"/>
        <v>HH</v>
      </c>
      <c r="Q260" s="206">
        <f>IF(P260=C258,C260,IF(P260=D258,D260,E260))</f>
        <v>1.36</v>
      </c>
      <c r="R260" s="205">
        <f t="shared" ref="R260:R268" si="187">IF(K260=M260,SMALL(C260:E260,1),SMALL(C260:E260,2))</f>
        <v>1.36</v>
      </c>
      <c r="S260" s="7" t="str">
        <f>IF(K260=M260,K258,M258)</f>
        <v>GG</v>
      </c>
      <c r="T260" s="21">
        <f t="shared" si="184"/>
        <v>1.36</v>
      </c>
      <c r="U260" t="s">
        <v>11</v>
      </c>
      <c r="V260" s="1">
        <v>1.36</v>
      </c>
    </row>
    <row r="261" spans="1:22" x14ac:dyDescent="0.25">
      <c r="B261" t="s">
        <v>263</v>
      </c>
      <c r="C261" s="8">
        <v>1.28</v>
      </c>
      <c r="D261" s="1">
        <v>5.94</v>
      </c>
      <c r="E261" s="1">
        <v>12.36</v>
      </c>
      <c r="F261" s="1">
        <f>IF(E261=C261,D261,E261)</f>
        <v>12.36</v>
      </c>
      <c r="G261" s="7">
        <f>IF(C261&lt;3.55,C261,D261)</f>
        <v>1.28</v>
      </c>
      <c r="H261" s="220">
        <f t="shared" si="180"/>
        <v>1.28</v>
      </c>
      <c r="I261" s="155">
        <f t="shared" si="181"/>
        <v>4.4993333333333334</v>
      </c>
      <c r="J261" s="208">
        <f t="shared" si="182"/>
        <v>3.3913333333333333</v>
      </c>
      <c r="K261" s="198">
        <f t="shared" si="185"/>
        <v>1.28</v>
      </c>
      <c r="L261" s="197" t="str">
        <f>IF(K261=C261,C258,IF(K261=D261,D258,E258))</f>
        <v>HH</v>
      </c>
      <c r="M261" s="205">
        <f t="shared" si="186"/>
        <v>1.28</v>
      </c>
      <c r="N261" s="197" t="str">
        <f>IF(K261=I261,J258,I258)</f>
        <v>HH</v>
      </c>
      <c r="O261" s="205">
        <f>IF(N261=C258,C261,IF(N261=D258,D261,E261))</f>
        <v>1.28</v>
      </c>
      <c r="P261" s="205" t="str">
        <f t="shared" si="183"/>
        <v>HH</v>
      </c>
      <c r="Q261" s="206">
        <f>IF(P261=C258,C261,IF(P261=D258,D261,E261))</f>
        <v>1.28</v>
      </c>
      <c r="R261" s="205">
        <f t="shared" si="187"/>
        <v>1.28</v>
      </c>
      <c r="S261" s="7" t="str">
        <f>IF(K261=M261,K258,M258)</f>
        <v>GG</v>
      </c>
      <c r="T261" s="21">
        <f t="shared" si="184"/>
        <v>1.28</v>
      </c>
      <c r="U261" t="s">
        <v>5</v>
      </c>
      <c r="V261" s="1">
        <v>1.28</v>
      </c>
    </row>
    <row r="262" spans="1:22" x14ac:dyDescent="0.25">
      <c r="B262" t="s">
        <v>264</v>
      </c>
      <c r="C262" s="8">
        <v>1.1599999999999999</v>
      </c>
      <c r="D262" s="1">
        <v>8.11</v>
      </c>
      <c r="E262" s="1">
        <v>19.739999999999998</v>
      </c>
      <c r="F262">
        <f>IF(SMALL(C262:E262,1)=C262,D262,E262)</f>
        <v>8.11</v>
      </c>
      <c r="G262" s="7">
        <f>IF(C262&lt;D262,E262,D262)</f>
        <v>19.739999999999998</v>
      </c>
      <c r="H262" s="220">
        <f t="shared" si="180"/>
        <v>1.1599999999999999</v>
      </c>
      <c r="I262" s="155">
        <f t="shared" si="181"/>
        <v>6.8090000000000002</v>
      </c>
      <c r="J262" s="208">
        <f t="shared" si="182"/>
        <v>4.9509999999999996</v>
      </c>
      <c r="K262" s="198">
        <f t="shared" si="185"/>
        <v>1.1599999999999999</v>
      </c>
      <c r="L262" s="197" t="str">
        <f>IF(K262=C262,C258,IF(K262=D262,D258,E258))</f>
        <v>HH</v>
      </c>
      <c r="M262" s="205">
        <f t="shared" si="186"/>
        <v>1.1599999999999999</v>
      </c>
      <c r="N262" s="197" t="str">
        <f>IF(K262=I262,J258,I258)</f>
        <v>HH</v>
      </c>
      <c r="O262" s="205">
        <f>IF(N262=C258,C262,IF(N262=D258,D262,E262))</f>
        <v>1.1599999999999999</v>
      </c>
      <c r="P262" s="205" t="str">
        <f t="shared" si="183"/>
        <v>HH</v>
      </c>
      <c r="Q262" s="206">
        <f>IF(P262=C258,C262,IF(P262=D258,D262,E262))</f>
        <v>1.1599999999999999</v>
      </c>
      <c r="R262" s="205">
        <f t="shared" si="187"/>
        <v>1.1599999999999999</v>
      </c>
      <c r="S262" s="7" t="str">
        <f>IF(K262=M262,K258,M258)</f>
        <v>GG</v>
      </c>
      <c r="T262" s="21">
        <f t="shared" si="184"/>
        <v>1.1599999999999999</v>
      </c>
      <c r="U262" t="s">
        <v>11</v>
      </c>
      <c r="V262" s="1">
        <v>1.1599999999999999</v>
      </c>
    </row>
    <row r="263" spans="1:22" x14ac:dyDescent="0.25">
      <c r="B263" t="s">
        <v>260</v>
      </c>
      <c r="C263" s="8">
        <v>9.5500000000000007</v>
      </c>
      <c r="D263" s="1">
        <v>5.63</v>
      </c>
      <c r="E263" s="1">
        <v>1.33</v>
      </c>
      <c r="F263" s="1">
        <f>IF(E263=C263,D263,E263)</f>
        <v>1.33</v>
      </c>
      <c r="G263" s="7">
        <f>IF(C263&lt;3.55,C263,D263)</f>
        <v>5.63</v>
      </c>
      <c r="H263" s="220">
        <f t="shared" si="180"/>
        <v>1.33</v>
      </c>
      <c r="I263" s="155">
        <f t="shared" si="181"/>
        <v>2.8846666666666669</v>
      </c>
      <c r="J263" s="208">
        <f t="shared" si="182"/>
        <v>3.7066666666666661</v>
      </c>
      <c r="K263" s="198">
        <f t="shared" si="185"/>
        <v>1.33</v>
      </c>
      <c r="L263" s="197" t="str">
        <f>IF(K263=C263,D258,IF(K263=D263,D258,E258))</f>
        <v>AA</v>
      </c>
      <c r="M263" s="205">
        <f t="shared" si="186"/>
        <v>5.63</v>
      </c>
      <c r="N263" s="197" t="str">
        <f>IF(K263=I263,J258,I258)</f>
        <v>HH</v>
      </c>
      <c r="O263" s="205">
        <f>IF(N263=C258,C263,IF(N263=D258,D263,E263))</f>
        <v>9.5500000000000007</v>
      </c>
      <c r="P263" s="205" t="str">
        <f t="shared" si="183"/>
        <v>AA</v>
      </c>
      <c r="Q263" s="206">
        <f>IF(P263=C258,C263,IF(P263=D258,D263,E263))</f>
        <v>1.33</v>
      </c>
      <c r="R263" s="205">
        <f t="shared" si="187"/>
        <v>5.63</v>
      </c>
      <c r="S263" s="7" t="str">
        <f>IF(K263=M263,K258,M258)</f>
        <v>NG</v>
      </c>
      <c r="T263" s="21">
        <f t="shared" si="184"/>
        <v>5.63</v>
      </c>
      <c r="U263" t="s">
        <v>5</v>
      </c>
      <c r="V263" s="1">
        <v>9.5500000000000007</v>
      </c>
    </row>
    <row r="264" spans="1:22" x14ac:dyDescent="0.25">
      <c r="B264" t="s">
        <v>265</v>
      </c>
      <c r="C264" s="8">
        <v>1.64</v>
      </c>
      <c r="D264" s="1">
        <v>3.74</v>
      </c>
      <c r="E264" s="1">
        <v>6.45</v>
      </c>
      <c r="F264">
        <f>IF(SMALL(C264:E264,1)=C264,D264,E264)</f>
        <v>3.74</v>
      </c>
      <c r="G264" s="7">
        <f>IF(E264&lt;D264,E264,D264)</f>
        <v>3.74</v>
      </c>
      <c r="H264" s="220">
        <f t="shared" si="180"/>
        <v>1.64</v>
      </c>
      <c r="I264" s="155">
        <f t="shared" si="181"/>
        <v>2.6166666666666663</v>
      </c>
      <c r="J264" s="208">
        <f t="shared" si="182"/>
        <v>2.1356666666666668</v>
      </c>
      <c r="K264" s="198">
        <f t="shared" si="185"/>
        <v>1.64</v>
      </c>
      <c r="L264" s="197" t="str">
        <f>IF(K264=C264,C258,IF(K264=D264,D258,E258))</f>
        <v>HH</v>
      </c>
      <c r="M264" s="205">
        <f t="shared" si="186"/>
        <v>1.64</v>
      </c>
      <c r="N264" s="197" t="str">
        <f>IF(J264=I264,J258,I258)</f>
        <v>HH</v>
      </c>
      <c r="O264" s="205">
        <f>IF(N264=C258,C264,IF(N264=D258,D264,E264))</f>
        <v>1.64</v>
      </c>
      <c r="P264" s="205" t="str">
        <f t="shared" si="183"/>
        <v>HH</v>
      </c>
      <c r="Q264" s="206">
        <f>IF(P264=C258,C264,IF(P264=D258,D264,E264))</f>
        <v>1.64</v>
      </c>
      <c r="R264" s="205">
        <f t="shared" si="187"/>
        <v>1.64</v>
      </c>
      <c r="S264" s="7" t="str">
        <f>IF(K264=M264,K258,M258)</f>
        <v>GG</v>
      </c>
      <c r="T264" s="21">
        <f t="shared" si="184"/>
        <v>1.64</v>
      </c>
      <c r="U264" t="s">
        <v>11</v>
      </c>
      <c r="V264" s="1">
        <v>3.74</v>
      </c>
    </row>
    <row r="265" spans="1:22" x14ac:dyDescent="0.25">
      <c r="B265" t="s">
        <v>266</v>
      </c>
      <c r="C265" s="8">
        <v>4.33</v>
      </c>
      <c r="D265" s="1">
        <v>3.61</v>
      </c>
      <c r="E265" s="1">
        <v>1.91</v>
      </c>
      <c r="F265" s="1">
        <f>IF(E265=C265,D265,E265)</f>
        <v>1.91</v>
      </c>
      <c r="G265" s="7">
        <f>IF(C265&lt;3.55,C265,D265)</f>
        <v>3.61</v>
      </c>
      <c r="H265" s="220">
        <f t="shared" si="180"/>
        <v>1.91</v>
      </c>
      <c r="I265" s="155">
        <f t="shared" si="181"/>
        <v>1.8326666666666664</v>
      </c>
      <c r="J265" s="208">
        <f t="shared" si="182"/>
        <v>2.0746666666666664</v>
      </c>
      <c r="K265" s="198">
        <f t="shared" si="185"/>
        <v>4.33</v>
      </c>
      <c r="L265" s="197" t="str">
        <f>IF(K265=C265,C258,IF(K265=D265,D258,E258))</f>
        <v>HH</v>
      </c>
      <c r="M265" s="205">
        <f t="shared" si="186"/>
        <v>3.61</v>
      </c>
      <c r="N265" s="197" t="str">
        <f>IF(K265=I265,J258,I258)</f>
        <v>HH</v>
      </c>
      <c r="O265" s="205">
        <f>IF(N265=C258,C265,IF(N265=D258,D265,E265))</f>
        <v>4.33</v>
      </c>
      <c r="P265" s="205" t="str">
        <f t="shared" si="183"/>
        <v>HH</v>
      </c>
      <c r="Q265" s="206">
        <f>IF(P265=C258,C265,IF(P265=D258,D265,E265))</f>
        <v>4.33</v>
      </c>
      <c r="R265" s="205">
        <f t="shared" si="187"/>
        <v>3.61</v>
      </c>
      <c r="S265" s="7" t="str">
        <f>IF(K265=M265,K258,M258)</f>
        <v>NG</v>
      </c>
      <c r="T265" s="21">
        <f t="shared" si="184"/>
        <v>3.61</v>
      </c>
      <c r="U265" t="s">
        <v>5</v>
      </c>
      <c r="V265" s="1">
        <v>1.91</v>
      </c>
    </row>
    <row r="266" spans="1:22" x14ac:dyDescent="0.25">
      <c r="B266" t="s">
        <v>267</v>
      </c>
      <c r="C266" s="8">
        <v>5.36</v>
      </c>
      <c r="D266" s="1">
        <v>3.88</v>
      </c>
      <c r="E266" s="1">
        <v>1.7</v>
      </c>
      <c r="F266">
        <f>IF(SMALL(C266:E266,1)=C266,D266,E266)</f>
        <v>1.7</v>
      </c>
      <c r="G266" s="7">
        <f>IF(E266&lt;D266,E266,D266)</f>
        <v>1.7</v>
      </c>
      <c r="H266" s="220">
        <f t="shared" si="180"/>
        <v>1.7</v>
      </c>
      <c r="I266" s="155">
        <f t="shared" si="181"/>
        <v>1.993333333333333</v>
      </c>
      <c r="J266" s="208">
        <f t="shared" si="182"/>
        <v>2.3593333333333333</v>
      </c>
      <c r="K266" s="198">
        <f t="shared" si="185"/>
        <v>1.7</v>
      </c>
      <c r="L266" s="197" t="str">
        <f>IF(K266=C266,C258,IF(K266=D266,D258,E258))</f>
        <v>AA</v>
      </c>
      <c r="M266" s="205">
        <f t="shared" si="186"/>
        <v>3.88</v>
      </c>
      <c r="N266" s="197" t="str">
        <f>IF(K266=I266,J258,I258)</f>
        <v>HH</v>
      </c>
      <c r="O266" s="205">
        <f>IF(N266=C258,C266,IF(N266=D258,D266,E266))</f>
        <v>5.36</v>
      </c>
      <c r="P266" s="205" t="str">
        <f t="shared" si="183"/>
        <v>AA</v>
      </c>
      <c r="Q266" s="206">
        <f>IF(P266=C258,C266,IF(P266=D258,D266,E266))</f>
        <v>1.7</v>
      </c>
      <c r="R266" s="205">
        <f t="shared" si="187"/>
        <v>3.88</v>
      </c>
      <c r="S266" s="7" t="str">
        <f>IF(K266=M266,K258,M258)</f>
        <v>NG</v>
      </c>
      <c r="T266" s="21">
        <f t="shared" si="184"/>
        <v>3.88</v>
      </c>
      <c r="U266" t="s">
        <v>5</v>
      </c>
      <c r="V266" s="1">
        <v>3.88</v>
      </c>
    </row>
    <row r="267" spans="1:22" x14ac:dyDescent="0.25">
      <c r="B267" t="s">
        <v>268</v>
      </c>
      <c r="C267" s="8">
        <v>5.55</v>
      </c>
      <c r="D267" s="1">
        <v>3.96</v>
      </c>
      <c r="E267" s="1">
        <v>1.67</v>
      </c>
      <c r="F267" s="1">
        <f>IF(E267=C267,D267,E267)</f>
        <v>1.67</v>
      </c>
      <c r="G267" s="7">
        <f>IF(C267&lt;3.55,C267,D267)</f>
        <v>3.96</v>
      </c>
      <c r="H267" s="220">
        <f t="shared" si="180"/>
        <v>1.67</v>
      </c>
      <c r="I267" s="155">
        <f t="shared" si="181"/>
        <v>2.0303333333333331</v>
      </c>
      <c r="J267" s="208">
        <f t="shared" si="182"/>
        <v>2.418333333333333</v>
      </c>
      <c r="K267" s="198">
        <f t="shared" si="185"/>
        <v>1.67</v>
      </c>
      <c r="L267" s="197" t="str">
        <f>IF(K267=C267,C258,IF(K267=D267,D258,E258))</f>
        <v>AA</v>
      </c>
      <c r="M267" s="205">
        <f t="shared" si="186"/>
        <v>3.96</v>
      </c>
      <c r="N267" s="197" t="str">
        <f>IF(K267=I267,J258,I258)</f>
        <v>HH</v>
      </c>
      <c r="O267" s="205">
        <f>IF(N267=C258,C267,IF(N267=D258,D267,E267))</f>
        <v>5.55</v>
      </c>
      <c r="P267" s="205" t="str">
        <f t="shared" si="183"/>
        <v>AA</v>
      </c>
      <c r="Q267" s="206">
        <f>IF(P267=C258,C267,IF(P267=D258,D267,E267))</f>
        <v>1.67</v>
      </c>
      <c r="R267" s="205">
        <f t="shared" si="187"/>
        <v>3.96</v>
      </c>
      <c r="S267" s="7" t="str">
        <f>IF(K267=M267,K258,M258)</f>
        <v>NG</v>
      </c>
      <c r="T267" s="21">
        <f t="shared" si="184"/>
        <v>3.96</v>
      </c>
      <c r="U267" t="s">
        <v>5</v>
      </c>
      <c r="V267" s="1">
        <v>1.67</v>
      </c>
    </row>
    <row r="268" spans="1:22" ht="15.75" thickBot="1" x14ac:dyDescent="0.3">
      <c r="B268" t="s">
        <v>269</v>
      </c>
      <c r="C268" s="8">
        <v>2.29</v>
      </c>
      <c r="D268" s="1">
        <v>3.38</v>
      </c>
      <c r="E268" s="1">
        <v>3.37</v>
      </c>
      <c r="F268">
        <f>IF(SMALL(C268:E268,1)=C268,D268,E268)</f>
        <v>3.38</v>
      </c>
      <c r="G268" s="7">
        <f>IF(E268&lt;D268,E268,D268)</f>
        <v>3.37</v>
      </c>
      <c r="H268" s="221">
        <f t="shared" si="180"/>
        <v>2.29</v>
      </c>
      <c r="I268" s="156">
        <f t="shared" si="181"/>
        <v>1.8436666666666668</v>
      </c>
      <c r="J268" s="211">
        <f t="shared" si="182"/>
        <v>1.7356666666666669</v>
      </c>
      <c r="K268" s="198">
        <f t="shared" si="185"/>
        <v>3.38</v>
      </c>
      <c r="L268" s="197" t="str">
        <f>IF(K268=C268,C258,IF(K268=D268,D258,E258))</f>
        <v>DD</v>
      </c>
      <c r="M268" s="205">
        <f t="shared" si="186"/>
        <v>3.38</v>
      </c>
      <c r="N268" s="197" t="str">
        <f>IF(K268=I268,J258,I258)</f>
        <v>HH</v>
      </c>
      <c r="O268" s="205">
        <f>IF(N268=C258,C268,IF(N268=D258,D268,E268))</f>
        <v>2.29</v>
      </c>
      <c r="P268" s="205" t="str">
        <f t="shared" si="183"/>
        <v>HH</v>
      </c>
      <c r="Q268" s="206">
        <f>IF(P268=C258,C268,IF(P268=D258,D268,E268))</f>
        <v>2.29</v>
      </c>
      <c r="R268" s="205">
        <f t="shared" si="187"/>
        <v>2.29</v>
      </c>
      <c r="S268" s="7" t="str">
        <f>IF(K268=M268,K258,M258)</f>
        <v>GG</v>
      </c>
      <c r="T268" s="21">
        <f t="shared" si="184"/>
        <v>3.38</v>
      </c>
      <c r="U268" t="s">
        <v>5</v>
      </c>
      <c r="V268" s="1">
        <v>3.37</v>
      </c>
    </row>
    <row r="269" spans="1:22" ht="15.75" thickBot="1" x14ac:dyDescent="0.3">
      <c r="C269" s="80">
        <f>SUM(C259:E268)/30</f>
        <v>4.7493333333333316</v>
      </c>
      <c r="F269" s="5">
        <f t="shared" ref="F269:K269" si="188">PRODUCT(F259:F268)</f>
        <v>130294.01124012191</v>
      </c>
      <c r="G269" s="5">
        <f t="shared" si="188"/>
        <v>695984.19738524838</v>
      </c>
      <c r="H269" s="49">
        <f t="shared" si="188"/>
        <v>145.48500556669879</v>
      </c>
      <c r="I269" s="18">
        <f t="shared" si="188"/>
        <v>19303.375757327402</v>
      </c>
      <c r="J269" s="18">
        <f t="shared" si="188"/>
        <v>13283.769848409551</v>
      </c>
      <c r="K269" s="18">
        <f t="shared" si="188"/>
        <v>572.81803476206358</v>
      </c>
      <c r="L269" s="35"/>
      <c r="M269" s="18">
        <f>PRODUCT(M259:M268)</f>
        <v>10940.930553339167</v>
      </c>
      <c r="N269" s="35"/>
      <c r="O269" s="18">
        <f>PRODUCT(O259:O268)</f>
        <v>27800.429301664717</v>
      </c>
      <c r="P269" s="35"/>
      <c r="Q269" s="18">
        <f>PRODUCT(Q259:Q268)</f>
        <v>369.49400087181448</v>
      </c>
      <c r="R269" s="18">
        <f>PRODUCT(R259:R268)</f>
        <v>6299.5618251139213</v>
      </c>
      <c r="S269" s="34"/>
      <c r="T269" s="79">
        <f>PRODUCT(T259:T268)</f>
        <v>10940.930553339167</v>
      </c>
      <c r="V269" s="79">
        <f>PRODUCT(V259:V268)</f>
        <v>9415.3754651108866</v>
      </c>
    </row>
    <row r="270" spans="1:22" ht="15.75" thickBot="1" x14ac:dyDescent="0.3">
      <c r="F270" s="18">
        <f t="shared" ref="F270:K271" si="189">F259*F261*F263*F265*F267</f>
        <v>139.47667535759999</v>
      </c>
      <c r="G270" s="18">
        <f t="shared" si="189"/>
        <v>306.99903928320003</v>
      </c>
      <c r="H270" s="18">
        <f t="shared" si="189"/>
        <v>14.4441864448</v>
      </c>
      <c r="I270" s="18">
        <f t="shared" si="189"/>
        <v>83.436213152840537</v>
      </c>
      <c r="J270" s="18">
        <f t="shared" si="189"/>
        <v>110.98107052250771</v>
      </c>
      <c r="K270" s="18">
        <f t="shared" si="189"/>
        <v>38.531003123200001</v>
      </c>
      <c r="L270" s="35"/>
      <c r="M270" s="30">
        <f>M259*M261*M263*M265*M267</f>
        <v>322.45201105920006</v>
      </c>
      <c r="N270" s="35"/>
      <c r="O270" s="18">
        <f>O259*O261*O263*O265*O267</f>
        <v>875.40794688000005</v>
      </c>
      <c r="P270" s="35"/>
      <c r="Q270" s="18">
        <f>Q259*Q261*Q263*Q265*Q267</f>
        <v>36.6844694272</v>
      </c>
      <c r="R270" s="18">
        <f>R259*R261*R263*R265*R267</f>
        <v>274.03269949439999</v>
      </c>
      <c r="S270" s="34"/>
      <c r="T270" s="213">
        <f>T259*T261*T263*T265*T267</f>
        <v>322.45201105920006</v>
      </c>
      <c r="V270" s="18">
        <f>V259*V261*V263*V265*V267</f>
        <v>122.041494464</v>
      </c>
    </row>
    <row r="271" spans="1:22" ht="15.75" thickBot="1" x14ac:dyDescent="0.3">
      <c r="F271" s="49">
        <f t="shared" si="189"/>
        <v>934.16344278400015</v>
      </c>
      <c r="G271" s="49">
        <f t="shared" si="189"/>
        <v>2267.0565973440002</v>
      </c>
      <c r="H271" s="49">
        <f t="shared" si="189"/>
        <v>10.072218751999999</v>
      </c>
      <c r="I271" s="49">
        <f t="shared" si="189"/>
        <v>231.35488809837278</v>
      </c>
      <c r="J271" s="49">
        <f t="shared" si="189"/>
        <v>119.69401435639885</v>
      </c>
      <c r="K271" s="49">
        <f t="shared" si="189"/>
        <v>14.866418943999999</v>
      </c>
      <c r="L271" s="202"/>
      <c r="M271" s="56">
        <f>M260*M262*M264*M266*M268</f>
        <v>33.930415001599997</v>
      </c>
      <c r="N271" s="202"/>
      <c r="O271" s="49">
        <f>O260*O262*O264*O266*O268</f>
        <v>31.757113241600003</v>
      </c>
      <c r="P271" s="202"/>
      <c r="Q271" s="49">
        <f>Q260*Q262*Q264*Q266*Q268</f>
        <v>10.072218751999999</v>
      </c>
      <c r="R271" s="49">
        <f>R260*R262*R264*R266*R268</f>
        <v>22.988358092799999</v>
      </c>
      <c r="S271" s="201"/>
      <c r="T271" s="214">
        <f>T260*T262*T264*T266*T268</f>
        <v>33.930415001599997</v>
      </c>
      <c r="V271" s="18">
        <f>V260*V262*V264*V266*V268</f>
        <v>77.148968934400003</v>
      </c>
    </row>
    <row r="272" spans="1:22" ht="15.75" thickBot="1" x14ac:dyDescent="0.3">
      <c r="A272" t="s">
        <v>289</v>
      </c>
      <c r="B272" s="3" t="s">
        <v>0</v>
      </c>
      <c r="C272" s="4" t="s">
        <v>201</v>
      </c>
      <c r="D272" s="5" t="s">
        <v>202</v>
      </c>
      <c r="E272" s="5" t="s">
        <v>23</v>
      </c>
      <c r="F272" s="5" t="s">
        <v>310</v>
      </c>
      <c r="G272" s="33" t="s">
        <v>309</v>
      </c>
      <c r="H272" s="77" t="s">
        <v>201</v>
      </c>
      <c r="I272" s="77" t="s">
        <v>201</v>
      </c>
      <c r="J272" s="10" t="s">
        <v>202</v>
      </c>
      <c r="K272" s="77" t="s">
        <v>5</v>
      </c>
      <c r="L272" s="75" t="s">
        <v>918</v>
      </c>
      <c r="M272" s="75" t="s">
        <v>11</v>
      </c>
      <c r="N272" s="75" t="s">
        <v>919</v>
      </c>
      <c r="O272" s="75"/>
      <c r="P272" s="75" t="s">
        <v>921</v>
      </c>
      <c r="Q272" s="78" t="s">
        <v>922</v>
      </c>
      <c r="R272" s="75" t="s">
        <v>923</v>
      </c>
      <c r="S272" s="209"/>
      <c r="T272" s="210" t="s">
        <v>920</v>
      </c>
      <c r="V272" s="1" t="s">
        <v>232</v>
      </c>
    </row>
    <row r="273" spans="2:22" x14ac:dyDescent="0.25">
      <c r="B273" t="s">
        <v>261</v>
      </c>
      <c r="C273" s="8">
        <v>1.74</v>
      </c>
      <c r="D273" s="1">
        <v>3.72</v>
      </c>
      <c r="E273" s="1">
        <v>5.27</v>
      </c>
      <c r="F273" s="1">
        <f>IF(E273=C273,D273,E273)</f>
        <v>5.27</v>
      </c>
      <c r="G273" s="7">
        <f>IF(C273&lt;3.55,C273,D273)</f>
        <v>1.74</v>
      </c>
      <c r="H273" s="219">
        <f t="shared" ref="H273:H282" si="190">SMALL(C273:E273,1)</f>
        <v>1.74</v>
      </c>
      <c r="I273" s="152">
        <f t="shared" ref="I273:I282" si="191">((C273+D273+E273)/3+(C273+D273)/2+E273)/5</f>
        <v>2.3153333333333332</v>
      </c>
      <c r="J273" s="207">
        <f t="shared" ref="J273:J282" si="192">((C273+D273+E273)/3+(D273+E273)/2+C273)/5</f>
        <v>1.9623333333333335</v>
      </c>
      <c r="K273" s="198">
        <f>IF(SMALL(I273:J273,1)&gt;SMALL(C273:E273,1),SMALL(C273:E273,1),SMALL(C273:E273,3))</f>
        <v>1.74</v>
      </c>
      <c r="L273" s="197" t="str">
        <f>IF(K273=C273,C272,IF(K273=D273,D272,E272))</f>
        <v>HH</v>
      </c>
      <c r="M273" s="205">
        <f>IF(SMALL(C273:E273,2)&lt;E273,C273,D273)</f>
        <v>1.74</v>
      </c>
      <c r="N273" s="197" t="str">
        <f>IF(K273=I273,J272,I272)</f>
        <v>HH</v>
      </c>
      <c r="O273" s="205">
        <f>IF(N273=C272,C273,IF(N273=D272,D273,E273))</f>
        <v>1.74</v>
      </c>
      <c r="P273" s="205" t="str">
        <f t="shared" ref="P273:P282" si="193">IF(K273&lt;M273,L273,N273)</f>
        <v>HH</v>
      </c>
      <c r="Q273" s="206">
        <f>IF(P273=C272,C273,IF(P273=D272,D273,E273))</f>
        <v>1.74</v>
      </c>
      <c r="R273" s="205">
        <f>IF(K273=M273,SMALL(C273:E273,1),SMALL(C273:E273,2))</f>
        <v>1.74</v>
      </c>
      <c r="S273" s="7" t="str">
        <f>IF(K273=M273,K272,M272)</f>
        <v>GG</v>
      </c>
      <c r="T273" s="21">
        <f t="shared" ref="T273:T282" si="194">IF(U273=S273,K273,M273)</f>
        <v>1.74</v>
      </c>
      <c r="U273" t="s">
        <v>5</v>
      </c>
      <c r="V273" s="1">
        <v>3.72</v>
      </c>
    </row>
    <row r="274" spans="2:22" x14ac:dyDescent="0.25">
      <c r="B274" t="s">
        <v>262</v>
      </c>
      <c r="C274" s="8">
        <v>1.46</v>
      </c>
      <c r="D274" s="1">
        <v>4.4000000000000004</v>
      </c>
      <c r="E274" s="1">
        <v>8.14</v>
      </c>
      <c r="F274">
        <f>IF(SMALL(C274:E274,1)=C274,D274,E274)</f>
        <v>4.4000000000000004</v>
      </c>
      <c r="G274" s="7">
        <f>IF(E274&lt;D274,E274,D274)</f>
        <v>4.4000000000000004</v>
      </c>
      <c r="H274" s="220">
        <f t="shared" si="190"/>
        <v>1.46</v>
      </c>
      <c r="I274" s="155">
        <f t="shared" si="191"/>
        <v>3.1473333333333335</v>
      </c>
      <c r="J274" s="208">
        <f t="shared" si="192"/>
        <v>2.4793333333333338</v>
      </c>
      <c r="K274" s="198">
        <f t="shared" ref="K274:K282" si="195">IF(SMALL(I274:J274,1)&gt;SMALL(C274:E274,1),SMALL(C274:E274,1),SMALL(C274:E274,3))</f>
        <v>1.46</v>
      </c>
      <c r="L274" s="197" t="str">
        <f>IF(K274=C274,C272,IF(K274=D274,D272,E272))</f>
        <v>HH</v>
      </c>
      <c r="M274" s="205">
        <f t="shared" ref="M274:M282" si="196">IF(SMALL(C274:E274,2)&lt;E274,C274,D274)</f>
        <v>1.46</v>
      </c>
      <c r="N274" s="197" t="str">
        <f>IF(K274=I274,J272,I272)</f>
        <v>HH</v>
      </c>
      <c r="O274" s="205">
        <f>IF(N274=C272,C274,IF(N274=D272,D274,E274))</f>
        <v>1.46</v>
      </c>
      <c r="P274" s="205" t="str">
        <f t="shared" si="193"/>
        <v>HH</v>
      </c>
      <c r="Q274" s="206">
        <f>IF(P274=C272,C274,IF(P274=D272,D274,E274))</f>
        <v>1.46</v>
      </c>
      <c r="R274" s="205">
        <f t="shared" ref="R274:R282" si="197">IF(K274=M274,SMALL(C274:E274,1),SMALL(C274:E274,2))</f>
        <v>1.46</v>
      </c>
      <c r="S274" s="7" t="str">
        <f>IF(K274=M274,K272,M272)</f>
        <v>GG</v>
      </c>
      <c r="T274" s="21">
        <f t="shared" si="194"/>
        <v>1.46</v>
      </c>
      <c r="U274" t="s">
        <v>5</v>
      </c>
      <c r="V274" s="1">
        <v>8.14</v>
      </c>
    </row>
    <row r="275" spans="2:22" x14ac:dyDescent="0.25">
      <c r="B275" t="s">
        <v>263</v>
      </c>
      <c r="C275" s="8">
        <v>1.57</v>
      </c>
      <c r="D275" s="1">
        <v>3.86</v>
      </c>
      <c r="E275" s="1">
        <v>7.35</v>
      </c>
      <c r="F275" s="1">
        <f>IF(E275=C275,D275,E275)</f>
        <v>7.35</v>
      </c>
      <c r="G275" s="7">
        <f>IF(C275&lt;3.55,C275,D275)</f>
        <v>1.57</v>
      </c>
      <c r="H275" s="220">
        <f t="shared" si="190"/>
        <v>1.57</v>
      </c>
      <c r="I275" s="155">
        <f t="shared" si="191"/>
        <v>2.8649999999999998</v>
      </c>
      <c r="J275" s="208">
        <f t="shared" si="192"/>
        <v>2.2869999999999999</v>
      </c>
      <c r="K275" s="198">
        <f t="shared" si="195"/>
        <v>1.57</v>
      </c>
      <c r="L275" s="197" t="str">
        <f>IF(K275=C275,C272,IF(K275=D275,D272,E272))</f>
        <v>HH</v>
      </c>
      <c r="M275" s="205">
        <f t="shared" si="196"/>
        <v>1.57</v>
      </c>
      <c r="N275" s="197" t="str">
        <f>IF(K275=I275,J272,I272)</f>
        <v>HH</v>
      </c>
      <c r="O275" s="205">
        <f>IF(N275=C272,C275,IF(N275=D272,D275,E275))</f>
        <v>1.57</v>
      </c>
      <c r="P275" s="205" t="str">
        <f t="shared" si="193"/>
        <v>HH</v>
      </c>
      <c r="Q275" s="206">
        <f>IF(P275=C272,C275,IF(P275=D272,D275,E275))</f>
        <v>1.57</v>
      </c>
      <c r="R275" s="205">
        <f t="shared" si="197"/>
        <v>1.57</v>
      </c>
      <c r="S275" s="7" t="str">
        <f>IF(K275=M275,K272,M272)</f>
        <v>GG</v>
      </c>
      <c r="T275" s="21">
        <f t="shared" si="194"/>
        <v>1.57</v>
      </c>
      <c r="U275" t="s">
        <v>11</v>
      </c>
      <c r="V275" s="1">
        <v>7.35</v>
      </c>
    </row>
    <row r="276" spans="2:22" x14ac:dyDescent="0.25">
      <c r="B276" t="s">
        <v>264</v>
      </c>
      <c r="C276" s="8">
        <v>2.04</v>
      </c>
      <c r="D276" s="1">
        <v>3.26</v>
      </c>
      <c r="E276" s="1">
        <v>4.24</v>
      </c>
      <c r="F276">
        <f>IF(SMALL(C276:E276,1)=C276,D276,E276)</f>
        <v>3.26</v>
      </c>
      <c r="G276" s="7">
        <f>IF(C276&lt;D276,E276,D276)</f>
        <v>4.24</v>
      </c>
      <c r="H276" s="220">
        <f t="shared" si="190"/>
        <v>2.04</v>
      </c>
      <c r="I276" s="155">
        <f t="shared" si="191"/>
        <v>2.0140000000000002</v>
      </c>
      <c r="J276" s="208">
        <f t="shared" si="192"/>
        <v>1.7939999999999998</v>
      </c>
      <c r="K276" s="198">
        <f t="shared" si="195"/>
        <v>4.24</v>
      </c>
      <c r="L276" s="197" t="str">
        <f>IF(K276=C276,C272,IF(K276=D276,D272,E272))</f>
        <v>AA</v>
      </c>
      <c r="M276" s="205">
        <f t="shared" si="196"/>
        <v>2.04</v>
      </c>
      <c r="N276" s="197" t="str">
        <f>IF(K276=I276,J272,I272)</f>
        <v>HH</v>
      </c>
      <c r="O276" s="205">
        <f>IF(N276=C272,C276,IF(N276=D272,D276,E276))</f>
        <v>2.04</v>
      </c>
      <c r="P276" s="205" t="str">
        <f t="shared" si="193"/>
        <v>HH</v>
      </c>
      <c r="Q276" s="206">
        <f>IF(P276=C272,C276,IF(P276=D272,D276,E276))</f>
        <v>2.04</v>
      </c>
      <c r="R276" s="205">
        <f t="shared" si="197"/>
        <v>3.26</v>
      </c>
      <c r="S276" s="7" t="str">
        <f>IF(K276=M276,K272,M272)</f>
        <v>NG</v>
      </c>
      <c r="T276" s="21">
        <f t="shared" si="194"/>
        <v>4.24</v>
      </c>
      <c r="U276" t="s">
        <v>11</v>
      </c>
      <c r="V276" s="1">
        <v>2.04</v>
      </c>
    </row>
    <row r="277" spans="2:22" x14ac:dyDescent="0.25">
      <c r="B277" t="s">
        <v>260</v>
      </c>
      <c r="C277" s="8">
        <v>3.36</v>
      </c>
      <c r="D277" s="1">
        <v>3.26</v>
      </c>
      <c r="E277" s="1">
        <v>2.34</v>
      </c>
      <c r="F277" s="1">
        <f>IF(E277=C277,D277,E277)</f>
        <v>2.34</v>
      </c>
      <c r="G277" s="7">
        <f>IF(C277&lt;3.55,C277,D277)</f>
        <v>3.36</v>
      </c>
      <c r="H277" s="220">
        <f t="shared" si="190"/>
        <v>2.34</v>
      </c>
      <c r="I277" s="155">
        <f t="shared" si="191"/>
        <v>1.7273333333333334</v>
      </c>
      <c r="J277" s="208">
        <f t="shared" si="192"/>
        <v>1.8293333333333333</v>
      </c>
      <c r="K277" s="198">
        <f t="shared" si="195"/>
        <v>3.36</v>
      </c>
      <c r="L277" s="197" t="str">
        <f>IF(K277=C277,D272,IF(K277=D277,D272,E272))</f>
        <v>DD</v>
      </c>
      <c r="M277" s="205">
        <f t="shared" si="196"/>
        <v>3.26</v>
      </c>
      <c r="N277" s="197" t="str">
        <f>IF(K277=I277,J272,I272)</f>
        <v>HH</v>
      </c>
      <c r="O277" s="205">
        <f>IF(N277=C272,C277,IF(N277=D272,D277,E277))</f>
        <v>3.36</v>
      </c>
      <c r="P277" s="205" t="str">
        <f t="shared" si="193"/>
        <v>HH</v>
      </c>
      <c r="Q277" s="206">
        <f>IF(P277=C272,C277,IF(P277=D272,D277,E277))</f>
        <v>3.36</v>
      </c>
      <c r="R277" s="205">
        <f t="shared" si="197"/>
        <v>3.26</v>
      </c>
      <c r="S277" s="7" t="str">
        <f>IF(K277=M277,K272,M272)</f>
        <v>NG</v>
      </c>
      <c r="T277" s="21">
        <f t="shared" si="194"/>
        <v>3.36</v>
      </c>
      <c r="U277" t="s">
        <v>11</v>
      </c>
      <c r="V277" s="1">
        <v>3.36</v>
      </c>
    </row>
    <row r="278" spans="2:22" x14ac:dyDescent="0.25">
      <c r="B278" t="s">
        <v>265</v>
      </c>
      <c r="C278" s="8">
        <v>1.4</v>
      </c>
      <c r="D278" s="1">
        <v>5.38</v>
      </c>
      <c r="E278" s="1">
        <v>7.75</v>
      </c>
      <c r="F278">
        <f>IF(SMALL(C278:E278,1)=C278,D278,E278)</f>
        <v>5.38</v>
      </c>
      <c r="G278" s="7">
        <f>IF(E278&lt;D278,E278,D278)</f>
        <v>5.38</v>
      </c>
      <c r="H278" s="220">
        <f t="shared" si="190"/>
        <v>1.4</v>
      </c>
      <c r="I278" s="155">
        <f t="shared" si="191"/>
        <v>3.1966666666666663</v>
      </c>
      <c r="J278" s="208">
        <f t="shared" si="192"/>
        <v>2.5616666666666665</v>
      </c>
      <c r="K278" s="198">
        <f t="shared" si="195"/>
        <v>1.4</v>
      </c>
      <c r="L278" s="197" t="str">
        <f>IF(K278=C278,C272,IF(K278=D278,D272,E272))</f>
        <v>HH</v>
      </c>
      <c r="M278" s="205">
        <f t="shared" si="196"/>
        <v>1.4</v>
      </c>
      <c r="N278" s="197" t="str">
        <f>IF(J278=I278,J272,I272)</f>
        <v>HH</v>
      </c>
      <c r="O278" s="205">
        <f>IF(N278=C272,C278,IF(N278=D272,D278,E278))</f>
        <v>1.4</v>
      </c>
      <c r="P278" s="205" t="str">
        <f t="shared" si="193"/>
        <v>HH</v>
      </c>
      <c r="Q278" s="206">
        <f>IF(P278=C272,C278,IF(P278=D272,D278,E278))</f>
        <v>1.4</v>
      </c>
      <c r="R278" s="205">
        <f t="shared" si="197"/>
        <v>1.4</v>
      </c>
      <c r="S278" s="7" t="str">
        <f>IF(K278=M278,K272,M272)</f>
        <v>GG</v>
      </c>
      <c r="T278" s="21">
        <f t="shared" si="194"/>
        <v>1.4</v>
      </c>
      <c r="U278" t="s">
        <v>5</v>
      </c>
      <c r="V278" s="1">
        <v>1.4</v>
      </c>
    </row>
    <row r="279" spans="2:22" x14ac:dyDescent="0.25">
      <c r="B279" t="s">
        <v>266</v>
      </c>
      <c r="C279" s="8">
        <v>5</v>
      </c>
      <c r="D279" s="1">
        <v>3.8</v>
      </c>
      <c r="E279" s="1">
        <v>1.76</v>
      </c>
      <c r="F279" s="1">
        <f>IF(E279=C279,D279,E279)</f>
        <v>1.76</v>
      </c>
      <c r="G279" s="7">
        <f>IF(C279&lt;3.55,C279,D279)</f>
        <v>3.8</v>
      </c>
      <c r="H279" s="220">
        <f t="shared" si="190"/>
        <v>1.76</v>
      </c>
      <c r="I279" s="155">
        <f t="shared" si="191"/>
        <v>1.9359999999999999</v>
      </c>
      <c r="J279" s="208">
        <f t="shared" si="192"/>
        <v>2.2600000000000002</v>
      </c>
      <c r="K279" s="198">
        <f t="shared" si="195"/>
        <v>1.76</v>
      </c>
      <c r="L279" s="197" t="str">
        <f>IF(K279=C279,C272,IF(K279=D279,D272,E272))</f>
        <v>AA</v>
      </c>
      <c r="M279" s="205">
        <f t="shared" si="196"/>
        <v>3.8</v>
      </c>
      <c r="N279" s="197" t="str">
        <f>IF(K279=I279,J272,I272)</f>
        <v>HH</v>
      </c>
      <c r="O279" s="205">
        <f>IF(N279=C272,C279,IF(N279=D272,D279,E279))</f>
        <v>5</v>
      </c>
      <c r="P279" s="205" t="str">
        <f t="shared" si="193"/>
        <v>AA</v>
      </c>
      <c r="Q279" s="206">
        <f>IF(P279=C272,C279,IF(P279=D272,D279,E279))</f>
        <v>1.76</v>
      </c>
      <c r="R279" s="205">
        <f t="shared" si="197"/>
        <v>3.8</v>
      </c>
      <c r="S279" s="7" t="str">
        <f>IF(K279=M279,K272,M272)</f>
        <v>NG</v>
      </c>
      <c r="T279" s="21">
        <f t="shared" si="194"/>
        <v>1.76</v>
      </c>
      <c r="U279" t="s">
        <v>11</v>
      </c>
      <c r="V279" s="1">
        <v>1.76</v>
      </c>
    </row>
    <row r="280" spans="2:22" x14ac:dyDescent="0.25">
      <c r="B280" t="s">
        <v>267</v>
      </c>
      <c r="C280" s="8">
        <v>12.69</v>
      </c>
      <c r="D280" s="1">
        <v>7.09</v>
      </c>
      <c r="E280" s="1">
        <v>1.23</v>
      </c>
      <c r="F280">
        <f>IF(SMALL(C280:E280,1)=C280,D280,E280)</f>
        <v>1.23</v>
      </c>
      <c r="G280" s="7">
        <f>IF(E280&lt;D280,E280,D280)</f>
        <v>1.23</v>
      </c>
      <c r="H280" s="220">
        <f t="shared" si="190"/>
        <v>1.23</v>
      </c>
      <c r="I280" s="155">
        <f t="shared" si="191"/>
        <v>3.6246666666666671</v>
      </c>
      <c r="J280" s="208">
        <f t="shared" si="192"/>
        <v>4.7706666666666662</v>
      </c>
      <c r="K280" s="198">
        <f t="shared" si="195"/>
        <v>1.23</v>
      </c>
      <c r="L280" s="197" t="str">
        <f>IF(K280=C280,C272,IF(K280=D280,D272,E272))</f>
        <v>AA</v>
      </c>
      <c r="M280" s="205">
        <f t="shared" si="196"/>
        <v>7.09</v>
      </c>
      <c r="N280" s="197" t="str">
        <f>IF(K280=I280,J272,I272)</f>
        <v>HH</v>
      </c>
      <c r="O280" s="205">
        <f>IF(N280=C272,C280,IF(N280=D272,D280,E280))</f>
        <v>12.69</v>
      </c>
      <c r="P280" s="205" t="str">
        <f t="shared" si="193"/>
        <v>AA</v>
      </c>
      <c r="Q280" s="206">
        <f>IF(P280=C272,C280,IF(P280=D272,D280,E280))</f>
        <v>1.23</v>
      </c>
      <c r="R280" s="205">
        <f t="shared" si="197"/>
        <v>7.09</v>
      </c>
      <c r="S280" s="7" t="str">
        <f>IF(K280=M280,K272,M272)</f>
        <v>NG</v>
      </c>
      <c r="T280" s="21">
        <f t="shared" si="194"/>
        <v>7.09</v>
      </c>
      <c r="U280" t="s">
        <v>5</v>
      </c>
      <c r="V280" s="1">
        <v>1.23</v>
      </c>
    </row>
    <row r="281" spans="2:22" x14ac:dyDescent="0.25">
      <c r="B281" t="s">
        <v>268</v>
      </c>
      <c r="C281" s="8">
        <v>3.79</v>
      </c>
      <c r="D281" s="1">
        <v>3.51</v>
      </c>
      <c r="E281" s="1">
        <v>2.06</v>
      </c>
      <c r="F281" s="1">
        <f>IF(E281=C281,D281,E281)</f>
        <v>2.06</v>
      </c>
      <c r="G281" s="7">
        <f>IF(C281&lt;3.55,C281,D281)</f>
        <v>3.51</v>
      </c>
      <c r="H281" s="220">
        <f t="shared" si="190"/>
        <v>2.06</v>
      </c>
      <c r="I281" s="155">
        <f t="shared" si="191"/>
        <v>1.766</v>
      </c>
      <c r="J281" s="208">
        <f t="shared" si="192"/>
        <v>1.9390000000000001</v>
      </c>
      <c r="K281" s="198">
        <f t="shared" si="195"/>
        <v>3.79</v>
      </c>
      <c r="L281" s="197" t="str">
        <f>IF(K281=C281,C272,IF(K281=D281,D272,E272))</f>
        <v>HH</v>
      </c>
      <c r="M281" s="205">
        <f t="shared" si="196"/>
        <v>3.51</v>
      </c>
      <c r="N281" s="197" t="str">
        <f>IF(K281=I281,J272,I272)</f>
        <v>HH</v>
      </c>
      <c r="O281" s="205">
        <f>IF(N281=C272,C281,IF(N281=D272,D281,E281))</f>
        <v>3.79</v>
      </c>
      <c r="P281" s="205" t="str">
        <f t="shared" si="193"/>
        <v>HH</v>
      </c>
      <c r="Q281" s="206">
        <f>IF(P281=C272,C281,IF(P281=D272,D281,E281))</f>
        <v>3.79</v>
      </c>
      <c r="R281" s="205">
        <f t="shared" si="197"/>
        <v>3.51</v>
      </c>
      <c r="S281" s="7" t="str">
        <f>IF(K281=M281,K272,M272)</f>
        <v>NG</v>
      </c>
      <c r="T281" s="21">
        <f t="shared" si="194"/>
        <v>3.79</v>
      </c>
      <c r="U281" t="s">
        <v>11</v>
      </c>
      <c r="V281" s="1">
        <v>3.79</v>
      </c>
    </row>
    <row r="282" spans="2:22" ht="15.75" thickBot="1" x14ac:dyDescent="0.3">
      <c r="B282" t="s">
        <v>269</v>
      </c>
      <c r="C282" s="8">
        <v>1.38</v>
      </c>
      <c r="D282" s="1">
        <v>5.34</v>
      </c>
      <c r="E282" s="1">
        <v>8.56</v>
      </c>
      <c r="F282">
        <f>IF(SMALL(C282:E282,1)=C282,D282,E282)</f>
        <v>5.34</v>
      </c>
      <c r="G282" s="7">
        <f>IF(E282&lt;D282,E282,D282)</f>
        <v>5.34</v>
      </c>
      <c r="H282" s="221">
        <f t="shared" si="190"/>
        <v>1.38</v>
      </c>
      <c r="I282" s="156">
        <f t="shared" si="191"/>
        <v>3.4026666666666672</v>
      </c>
      <c r="J282" s="211">
        <f t="shared" si="192"/>
        <v>2.6846666666666663</v>
      </c>
      <c r="K282" s="198">
        <f t="shared" si="195"/>
        <v>1.38</v>
      </c>
      <c r="L282" s="197" t="str">
        <f>IF(K282=C282,C272,IF(K282=D282,D272,E272))</f>
        <v>HH</v>
      </c>
      <c r="M282" s="205">
        <f t="shared" si="196"/>
        <v>1.38</v>
      </c>
      <c r="N282" s="197" t="str">
        <f>IF(K282=I282,J272,I272)</f>
        <v>HH</v>
      </c>
      <c r="O282" s="205">
        <f>IF(N282=C272,C282,IF(N282=D272,D282,E282))</f>
        <v>1.38</v>
      </c>
      <c r="P282" s="205" t="str">
        <f t="shared" si="193"/>
        <v>HH</v>
      </c>
      <c r="Q282" s="206">
        <f>IF(P282=C272,C282,IF(P282=D272,D282,E282))</f>
        <v>1.38</v>
      </c>
      <c r="R282" s="205">
        <f t="shared" si="197"/>
        <v>1.38</v>
      </c>
      <c r="S282" s="7" t="str">
        <f>IF(K282=M282,K272,M272)</f>
        <v>GG</v>
      </c>
      <c r="T282" s="21">
        <f t="shared" si="194"/>
        <v>1.38</v>
      </c>
      <c r="U282" t="s">
        <v>5</v>
      </c>
      <c r="V282" s="1">
        <v>1.38</v>
      </c>
    </row>
    <row r="283" spans="2:22" ht="15.75" thickBot="1" x14ac:dyDescent="0.3">
      <c r="C283" s="80">
        <f>SUM(C273:E282)/30</f>
        <v>4.2250000000000005</v>
      </c>
      <c r="F283" s="5">
        <f t="shared" ref="F283:K283" si="198">PRODUCT(F273:F282)</f>
        <v>166568.40249491853</v>
      </c>
      <c r="G283" s="5">
        <f t="shared" si="198"/>
        <v>80709.762321641087</v>
      </c>
      <c r="H283" s="49">
        <f t="shared" si="198"/>
        <v>164.03627666807404</v>
      </c>
      <c r="I283" s="18">
        <f t="shared" si="198"/>
        <v>9790.3315025842021</v>
      </c>
      <c r="J283" s="18">
        <f t="shared" si="198"/>
        <v>5250.0986076149293</v>
      </c>
      <c r="K283" s="18">
        <f t="shared" si="198"/>
        <v>900.68100088432891</v>
      </c>
      <c r="L283" s="35"/>
      <c r="M283" s="18">
        <f>PRODUCT(M273:M282)</f>
        <v>4846.1136434714508</v>
      </c>
      <c r="N283" s="35"/>
      <c r="O283" s="18">
        <f>PRODUCT(O273:O282)</f>
        <v>12701.328829068021</v>
      </c>
      <c r="P283" s="35"/>
      <c r="Q283" s="18">
        <f>PRODUCT(Q273:Q282)</f>
        <v>433.3465192934035</v>
      </c>
      <c r="R283" s="18">
        <f>PRODUCT(R273:R282)</f>
        <v>7744.2796459396695</v>
      </c>
      <c r="S283" s="34"/>
      <c r="T283" s="79">
        <f>PRODUCT(T273:T282)</f>
        <v>5191.7303221706434</v>
      </c>
      <c r="V283" s="79">
        <f>PRODUCT(V273:V282)</f>
        <v>24181.778564997225</v>
      </c>
    </row>
    <row r="284" spans="2:22" ht="15.75" thickBot="1" x14ac:dyDescent="0.3">
      <c r="F284" s="18">
        <f t="shared" ref="F284:K285" si="199">F273*F275*F277*F279*F281</f>
        <v>328.61977948799995</v>
      </c>
      <c r="G284" s="18">
        <f t="shared" si="199"/>
        <v>122.427474624</v>
      </c>
      <c r="H284" s="18">
        <f t="shared" si="199"/>
        <v>23.176328947199998</v>
      </c>
      <c r="I284" s="18">
        <f t="shared" si="199"/>
        <v>39.175121916172586</v>
      </c>
      <c r="J284" s="18">
        <f t="shared" si="199"/>
        <v>35.976428054004238</v>
      </c>
      <c r="K284" s="30">
        <f t="shared" si="199"/>
        <v>61.22658769920001</v>
      </c>
      <c r="L284" s="35"/>
      <c r="M284" s="18">
        <f>M273*M275*M277*M279*M281</f>
        <v>118.78379978399998</v>
      </c>
      <c r="N284" s="35"/>
      <c r="O284" s="18">
        <f>O273*O275*O277*O279*O281</f>
        <v>173.93916960000001</v>
      </c>
      <c r="P284" s="35"/>
      <c r="Q284" s="30">
        <f>Q273*Q275*Q277*Q279*Q281</f>
        <v>61.22658769920001</v>
      </c>
      <c r="R284" s="18">
        <f>R273*R275*R277*R279*R281</f>
        <v>118.78379978399998</v>
      </c>
      <c r="S284" s="217"/>
      <c r="T284" s="79">
        <f>T273*T275*T277*T279*T281</f>
        <v>61.22658769920001</v>
      </c>
      <c r="V284" s="18">
        <f>V273*V275*V277*V279*V281</f>
        <v>612.80377804799991</v>
      </c>
    </row>
    <row r="285" spans="2:22" ht="15.75" thickBot="1" x14ac:dyDescent="0.3">
      <c r="F285" s="49">
        <f t="shared" si="199"/>
        <v>506.87272310399993</v>
      </c>
      <c r="G285" s="49">
        <f t="shared" si="199"/>
        <v>659.24550489600017</v>
      </c>
      <c r="H285" s="49">
        <f t="shared" si="199"/>
        <v>7.0777506240000001</v>
      </c>
      <c r="I285" s="49">
        <f t="shared" si="199"/>
        <v>249.91196003253475</v>
      </c>
      <c r="J285" s="49">
        <f t="shared" si="199"/>
        <v>145.93162499995839</v>
      </c>
      <c r="K285" s="49">
        <f t="shared" si="199"/>
        <v>14.710618943999998</v>
      </c>
      <c r="L285" s="202"/>
      <c r="M285" s="49">
        <f>M274*M276*M278*M280*M282</f>
        <v>40.797765792</v>
      </c>
      <c r="N285" s="202"/>
      <c r="O285" s="49">
        <f>O274*O276*O278*O280*O282</f>
        <v>73.02167107199999</v>
      </c>
      <c r="P285" s="202"/>
      <c r="Q285" s="49">
        <f>Q274*Q276*Q278*Q280*Q282</f>
        <v>7.0777506240000001</v>
      </c>
      <c r="R285" s="49">
        <f>R274*R276*R278*R280*R282</f>
        <v>65.196429647999992</v>
      </c>
      <c r="S285" s="201"/>
      <c r="T285" s="203">
        <f>T274*T276*T278*T280*T282</f>
        <v>84.795356351999999</v>
      </c>
      <c r="V285" s="18">
        <f>V274*V276*V278*V280*V282</f>
        <v>39.460883616000004</v>
      </c>
    </row>
    <row r="288" spans="2:22" ht="15.75" thickBot="1" x14ac:dyDescent="0.3"/>
    <row r="289" spans="1:22" ht="15.75" thickBot="1" x14ac:dyDescent="0.3">
      <c r="A289" t="s">
        <v>290</v>
      </c>
      <c r="B289" s="3" t="s">
        <v>0</v>
      </c>
      <c r="C289" s="4" t="s">
        <v>201</v>
      </c>
      <c r="D289" s="5" t="s">
        <v>202</v>
      </c>
      <c r="E289" s="5" t="s">
        <v>23</v>
      </c>
      <c r="F289" s="5" t="s">
        <v>310</v>
      </c>
      <c r="G289" s="33" t="s">
        <v>309</v>
      </c>
      <c r="H289" s="77" t="s">
        <v>201</v>
      </c>
      <c r="I289" s="77" t="s">
        <v>201</v>
      </c>
      <c r="J289" s="10" t="s">
        <v>202</v>
      </c>
      <c r="K289" s="77" t="s">
        <v>5</v>
      </c>
      <c r="L289" s="75" t="s">
        <v>918</v>
      </c>
      <c r="M289" s="75" t="s">
        <v>11</v>
      </c>
      <c r="N289" s="75" t="s">
        <v>919</v>
      </c>
      <c r="O289" s="75"/>
      <c r="P289" s="75" t="s">
        <v>921</v>
      </c>
      <c r="Q289" s="78" t="s">
        <v>922</v>
      </c>
      <c r="R289" s="75" t="s">
        <v>923</v>
      </c>
      <c r="S289" s="209"/>
      <c r="T289" s="210" t="s">
        <v>920</v>
      </c>
      <c r="V289" s="1" t="s">
        <v>232</v>
      </c>
    </row>
    <row r="290" spans="1:22" x14ac:dyDescent="0.25">
      <c r="B290" t="s">
        <v>261</v>
      </c>
      <c r="C290" s="8">
        <v>2.0099999999999998</v>
      </c>
      <c r="D290" s="1">
        <v>3.53</v>
      </c>
      <c r="E290" s="1">
        <v>4.03</v>
      </c>
      <c r="F290" s="1">
        <f>IF(E290=C290,D290,E290)</f>
        <v>4.03</v>
      </c>
      <c r="G290" s="7">
        <f>IF(C290&lt;3.55,C290,D290)</f>
        <v>2.0099999999999998</v>
      </c>
      <c r="H290" s="219">
        <f t="shared" ref="H290:H299" si="200">SMALL(C290:E290,1)</f>
        <v>2.0099999999999998</v>
      </c>
      <c r="I290" s="152">
        <f t="shared" ref="I290:I299" si="201">((C290+D290+E290)/3+(C290+D290)/2+E290)/5</f>
        <v>1.9979999999999998</v>
      </c>
      <c r="J290" s="207">
        <f t="shared" ref="J290:J299" si="202">((C290+D290+E290)/3+(D290+E290)/2+C290)/5</f>
        <v>1.796</v>
      </c>
      <c r="K290" s="198">
        <f>IF(SMALL(I290:J290,1)&gt;SMALL(C290:E290,1),SMALL(C290:E290,1),SMALL(C290:E290,3))</f>
        <v>4.03</v>
      </c>
      <c r="L290" s="197" t="str">
        <f>IF(K290=C290,C289,IF(K290=D290,D289,E289))</f>
        <v>AA</v>
      </c>
      <c r="M290" s="205">
        <f>IF(SMALL(C290:E290,2)&lt;E290,C290,D290)</f>
        <v>2.0099999999999998</v>
      </c>
      <c r="N290" s="197" t="str">
        <f>IF(K290=I290,J289,I289)</f>
        <v>HH</v>
      </c>
      <c r="O290" s="205">
        <f>IF(N290=C289,C290,IF(N290=D289,D290,E290))</f>
        <v>2.0099999999999998</v>
      </c>
      <c r="P290" s="205" t="str">
        <f t="shared" ref="P290:P299" si="203">IF(K290&lt;M290,L290,N290)</f>
        <v>HH</v>
      </c>
      <c r="Q290" s="206">
        <f>IF(P290=C289,C290,IF(P290=D289,D290,E290))</f>
        <v>2.0099999999999998</v>
      </c>
      <c r="R290" s="205">
        <f>IF(K290=M290,SMALL(C290:E290,1),SMALL(C290:E290,2))</f>
        <v>3.53</v>
      </c>
      <c r="S290" s="7" t="str">
        <f>IF(K290=M290,K289,M289)</f>
        <v>NG</v>
      </c>
      <c r="T290" s="21">
        <f t="shared" ref="T290:T299" si="204">IF(U290=S290,K290,M290)</f>
        <v>4.03</v>
      </c>
      <c r="U290" t="s">
        <v>11</v>
      </c>
      <c r="V290" s="1">
        <v>4.03</v>
      </c>
    </row>
    <row r="291" spans="1:22" x14ac:dyDescent="0.25">
      <c r="B291" t="s">
        <v>262</v>
      </c>
      <c r="C291" s="8">
        <v>1.38</v>
      </c>
      <c r="D291" s="1">
        <v>5.38</v>
      </c>
      <c r="E291" s="1">
        <v>8.2899999999999991</v>
      </c>
      <c r="F291">
        <f>IF(SMALL(C291:E291,1)=C291,D291,E291)</f>
        <v>5.38</v>
      </c>
      <c r="G291" s="7">
        <f>IF(E291&lt;D291,E291,D291)</f>
        <v>5.38</v>
      </c>
      <c r="H291" s="220">
        <f t="shared" si="200"/>
        <v>1.38</v>
      </c>
      <c r="I291" s="155">
        <f t="shared" si="201"/>
        <v>3.3373333333333335</v>
      </c>
      <c r="J291" s="208">
        <f t="shared" si="202"/>
        <v>2.6463333333333332</v>
      </c>
      <c r="K291" s="198">
        <f t="shared" ref="K291:K299" si="205">IF(SMALL(I291:J291,1)&gt;SMALL(C291:E291,1),SMALL(C291:E291,1),SMALL(C291:E291,3))</f>
        <v>1.38</v>
      </c>
      <c r="L291" s="197" t="str">
        <f>IF(K291=C291,C289,IF(K291=D291,D289,E289))</f>
        <v>HH</v>
      </c>
      <c r="M291" s="205">
        <f t="shared" ref="M291:M299" si="206">IF(SMALL(C291:E291,2)&lt;E291,C291,D291)</f>
        <v>1.38</v>
      </c>
      <c r="N291" s="197" t="str">
        <f>IF(K291=I291,J289,I289)</f>
        <v>HH</v>
      </c>
      <c r="O291" s="205">
        <f>IF(N291=C289,C291,IF(N291=D289,D291,E291))</f>
        <v>1.38</v>
      </c>
      <c r="P291" s="205" t="str">
        <f t="shared" si="203"/>
        <v>HH</v>
      </c>
      <c r="Q291" s="206">
        <f>IF(P291=C289,C291,IF(P291=D289,D291,E291))</f>
        <v>1.38</v>
      </c>
      <c r="R291" s="205">
        <f t="shared" ref="R291:R299" si="207">IF(K291=M291,SMALL(C291:E291,1),SMALL(C291:E291,2))</f>
        <v>1.38</v>
      </c>
      <c r="S291" s="7" t="str">
        <f>IF(K291=M291,K289,M289)</f>
        <v>GG</v>
      </c>
      <c r="T291" s="21">
        <f t="shared" si="204"/>
        <v>1.38</v>
      </c>
      <c r="U291" t="s">
        <v>5</v>
      </c>
      <c r="V291" s="1">
        <v>1.38</v>
      </c>
    </row>
    <row r="292" spans="1:22" x14ac:dyDescent="0.25">
      <c r="B292" t="s">
        <v>263</v>
      </c>
      <c r="C292" s="8">
        <v>8.76</v>
      </c>
      <c r="D292" s="1">
        <v>4.88</v>
      </c>
      <c r="E292" s="1">
        <v>1.4</v>
      </c>
      <c r="F292" s="1">
        <f>IF(E292=C292,D292,E292)</f>
        <v>1.4</v>
      </c>
      <c r="G292" s="7">
        <f>IF(C292&lt;3.55,C292,D292)</f>
        <v>4.88</v>
      </c>
      <c r="H292" s="220">
        <f t="shared" si="200"/>
        <v>1.4</v>
      </c>
      <c r="I292" s="155">
        <f t="shared" si="201"/>
        <v>2.6466666666666669</v>
      </c>
      <c r="J292" s="208">
        <f t="shared" si="202"/>
        <v>3.3826666666666667</v>
      </c>
      <c r="K292" s="198">
        <f t="shared" si="205"/>
        <v>1.4</v>
      </c>
      <c r="L292" s="197" t="str">
        <f>IF(K292=C292,C289,IF(K292=D292,D289,E289))</f>
        <v>AA</v>
      </c>
      <c r="M292" s="205">
        <f t="shared" si="206"/>
        <v>4.88</v>
      </c>
      <c r="N292" s="197" t="str">
        <f>IF(K292=I292,J289,I289)</f>
        <v>HH</v>
      </c>
      <c r="O292" s="205">
        <f>IF(N292=C289,C292,IF(N292=D289,D292,E292))</f>
        <v>8.76</v>
      </c>
      <c r="P292" s="205" t="str">
        <f t="shared" si="203"/>
        <v>AA</v>
      </c>
      <c r="Q292" s="206">
        <f>IF(P292=C289,C292,IF(P292=D289,D292,E292))</f>
        <v>1.4</v>
      </c>
      <c r="R292" s="205">
        <f t="shared" si="207"/>
        <v>4.88</v>
      </c>
      <c r="S292" s="7" t="str">
        <f>IF(K292=M292,K289,M289)</f>
        <v>NG</v>
      </c>
      <c r="T292" s="21">
        <f t="shared" si="204"/>
        <v>1.4</v>
      </c>
      <c r="U292" t="s">
        <v>11</v>
      </c>
      <c r="V292" s="1">
        <v>1.4</v>
      </c>
    </row>
    <row r="293" spans="1:22" x14ac:dyDescent="0.25">
      <c r="B293" t="s">
        <v>264</v>
      </c>
      <c r="C293" s="8">
        <v>2.2999999999999998</v>
      </c>
      <c r="D293" s="1">
        <v>3.16</v>
      </c>
      <c r="E293" s="1">
        <v>3.57</v>
      </c>
      <c r="F293">
        <f>IF(SMALL(C293:E293,1)=C293,D293,E293)</f>
        <v>3.16</v>
      </c>
      <c r="G293" s="7">
        <f>IF(C293&lt;D293,E293,D293)</f>
        <v>3.57</v>
      </c>
      <c r="H293" s="220">
        <f t="shared" si="200"/>
        <v>2.2999999999999998</v>
      </c>
      <c r="I293" s="155">
        <f t="shared" si="201"/>
        <v>1.8620000000000001</v>
      </c>
      <c r="J293" s="208">
        <f t="shared" si="202"/>
        <v>1.7350000000000001</v>
      </c>
      <c r="K293" s="198">
        <f t="shared" si="205"/>
        <v>3.57</v>
      </c>
      <c r="L293" s="197" t="str">
        <f>IF(K293=C293,C289,IF(K293=D293,D289,E289))</f>
        <v>AA</v>
      </c>
      <c r="M293" s="205">
        <f t="shared" si="206"/>
        <v>2.2999999999999998</v>
      </c>
      <c r="N293" s="197" t="str">
        <f>IF(K293=I293,J289,I289)</f>
        <v>HH</v>
      </c>
      <c r="O293" s="205">
        <f>IF(N293=C289,C293,IF(N293=D289,D293,E293))</f>
        <v>2.2999999999999998</v>
      </c>
      <c r="P293" s="205" t="str">
        <f t="shared" si="203"/>
        <v>HH</v>
      </c>
      <c r="Q293" s="206">
        <f>IF(P293=C289,C293,IF(P293=D289,D293,E293))</f>
        <v>2.2999999999999998</v>
      </c>
      <c r="R293" s="205">
        <f t="shared" si="207"/>
        <v>3.16</v>
      </c>
      <c r="S293" s="7" t="str">
        <f>IF(K293=M293,K289,M289)</f>
        <v>NG</v>
      </c>
      <c r="T293" s="21">
        <f t="shared" si="204"/>
        <v>3.57</v>
      </c>
      <c r="U293" t="s">
        <v>11</v>
      </c>
      <c r="V293" s="1">
        <v>3.57</v>
      </c>
    </row>
    <row r="294" spans="1:22" x14ac:dyDescent="0.25">
      <c r="B294" t="s">
        <v>260</v>
      </c>
      <c r="C294" s="8">
        <v>2.0099999999999998</v>
      </c>
      <c r="D294" s="1">
        <v>3.56</v>
      </c>
      <c r="E294" s="1">
        <v>3.97</v>
      </c>
      <c r="F294" s="1">
        <f>IF(E294=C294,D294,E294)</f>
        <v>3.97</v>
      </c>
      <c r="G294" s="7">
        <f>IF(C294&lt;3.55,C294,D294)</f>
        <v>2.0099999999999998</v>
      </c>
      <c r="H294" s="220">
        <f t="shared" si="200"/>
        <v>2.0099999999999998</v>
      </c>
      <c r="I294" s="155">
        <f t="shared" si="201"/>
        <v>1.9870000000000001</v>
      </c>
      <c r="J294" s="208">
        <f t="shared" si="202"/>
        <v>1.7909999999999999</v>
      </c>
      <c r="K294" s="198">
        <f t="shared" si="205"/>
        <v>3.97</v>
      </c>
      <c r="L294" s="197" t="str">
        <f>IF(K294=C294,D289,IF(K294=D294,D289,E289))</f>
        <v>AA</v>
      </c>
      <c r="M294" s="205">
        <f t="shared" si="206"/>
        <v>2.0099999999999998</v>
      </c>
      <c r="N294" s="197" t="str">
        <f>IF(K294=I294,J289,I289)</f>
        <v>HH</v>
      </c>
      <c r="O294" s="205">
        <f>IF(N294=C289,C294,IF(N294=D289,D294,E294))</f>
        <v>2.0099999999999998</v>
      </c>
      <c r="P294" s="205" t="str">
        <f t="shared" si="203"/>
        <v>HH</v>
      </c>
      <c r="Q294" s="206">
        <f>IF(P294=C289,C294,IF(P294=D289,D294,E294))</f>
        <v>2.0099999999999998</v>
      </c>
      <c r="R294" s="205">
        <f t="shared" si="207"/>
        <v>3.56</v>
      </c>
      <c r="S294" s="7" t="str">
        <f>IF(K294=M294,K289,M289)</f>
        <v>NG</v>
      </c>
      <c r="T294" s="21">
        <f t="shared" si="204"/>
        <v>2.0099999999999998</v>
      </c>
      <c r="U294" t="s">
        <v>5</v>
      </c>
      <c r="V294" s="1">
        <v>3.56</v>
      </c>
    </row>
    <row r="295" spans="1:22" x14ac:dyDescent="0.25">
      <c r="B295" t="s">
        <v>265</v>
      </c>
      <c r="C295" s="8">
        <v>2.4300000000000002</v>
      </c>
      <c r="D295" s="1">
        <v>3.06</v>
      </c>
      <c r="E295" s="1">
        <v>3.41</v>
      </c>
      <c r="F295">
        <f>IF(SMALL(C295:E295,1)=C295,D295,E295)</f>
        <v>3.06</v>
      </c>
      <c r="G295" s="7">
        <f>IF(E295&lt;D295,E295,D295)</f>
        <v>3.06</v>
      </c>
      <c r="H295" s="220">
        <f t="shared" si="200"/>
        <v>2.4300000000000002</v>
      </c>
      <c r="I295" s="155">
        <f t="shared" si="201"/>
        <v>1.8243333333333331</v>
      </c>
      <c r="J295" s="208">
        <f t="shared" si="202"/>
        <v>1.7263333333333335</v>
      </c>
      <c r="K295" s="198">
        <f t="shared" si="205"/>
        <v>3.41</v>
      </c>
      <c r="L295" s="197" t="str">
        <f>IF(K295=C295,C289,IF(K295=D295,D289,E289))</f>
        <v>AA</v>
      </c>
      <c r="M295" s="205">
        <f t="shared" si="206"/>
        <v>2.4300000000000002</v>
      </c>
      <c r="N295" s="197" t="str">
        <f>IF(J295=I295,J289,I289)</f>
        <v>HH</v>
      </c>
      <c r="O295" s="205">
        <f>IF(N295=C289,C295,IF(N295=D289,D295,E295))</f>
        <v>2.4300000000000002</v>
      </c>
      <c r="P295" s="205" t="str">
        <f t="shared" si="203"/>
        <v>HH</v>
      </c>
      <c r="Q295" s="206">
        <f>IF(P295=C289,C295,IF(P295=D289,D295,E295))</f>
        <v>2.4300000000000002</v>
      </c>
      <c r="R295" s="205">
        <f t="shared" si="207"/>
        <v>3.06</v>
      </c>
      <c r="S295" s="7" t="str">
        <f>IF(K295=M295,K289,M289)</f>
        <v>NG</v>
      </c>
      <c r="T295" s="21">
        <f t="shared" si="204"/>
        <v>2.4300000000000002</v>
      </c>
      <c r="U295" t="s">
        <v>5</v>
      </c>
      <c r="V295" s="1">
        <v>3.41</v>
      </c>
    </row>
    <row r="296" spans="1:22" x14ac:dyDescent="0.25">
      <c r="B296" t="s">
        <v>266</v>
      </c>
      <c r="C296" s="8">
        <v>1.27</v>
      </c>
      <c r="D296" s="1">
        <v>5.98</v>
      </c>
      <c r="E296" s="1">
        <v>12.42</v>
      </c>
      <c r="F296" s="1">
        <f>IF(E296=C296,D296,E296)</f>
        <v>12.42</v>
      </c>
      <c r="G296" s="7">
        <f>IF(C296&lt;3.55,C296,D296)</f>
        <v>1.27</v>
      </c>
      <c r="H296" s="220">
        <f t="shared" si="200"/>
        <v>1.27</v>
      </c>
      <c r="I296" s="155">
        <f t="shared" si="201"/>
        <v>4.5203333333333333</v>
      </c>
      <c r="J296" s="208">
        <f t="shared" si="202"/>
        <v>3.4053333333333335</v>
      </c>
      <c r="K296" s="198">
        <f t="shared" si="205"/>
        <v>1.27</v>
      </c>
      <c r="L296" s="197" t="str">
        <f>IF(K296=C296,C289,IF(K296=D296,D289,E289))</f>
        <v>HH</v>
      </c>
      <c r="M296" s="205">
        <f t="shared" si="206"/>
        <v>1.27</v>
      </c>
      <c r="N296" s="197" t="str">
        <f>IF(K296=I296,J289,I289)</f>
        <v>HH</v>
      </c>
      <c r="O296" s="205">
        <f>IF(N296=C289,C296,IF(N296=D289,D296,E296))</f>
        <v>1.27</v>
      </c>
      <c r="P296" s="205" t="str">
        <f t="shared" si="203"/>
        <v>HH</v>
      </c>
      <c r="Q296" s="206">
        <f>IF(P296=C289,C296,IF(P296=D289,D296,E296))</f>
        <v>1.27</v>
      </c>
      <c r="R296" s="205">
        <f t="shared" si="207"/>
        <v>1.27</v>
      </c>
      <c r="S296" s="7" t="str">
        <f>IF(K296=M296,K289,M289)</f>
        <v>GG</v>
      </c>
      <c r="T296" s="21">
        <f t="shared" si="204"/>
        <v>1.27</v>
      </c>
      <c r="U296" t="s">
        <v>11</v>
      </c>
      <c r="V296" s="1">
        <v>5.98</v>
      </c>
    </row>
    <row r="297" spans="1:22" x14ac:dyDescent="0.25">
      <c r="B297" t="s">
        <v>267</v>
      </c>
      <c r="C297" s="8">
        <v>2.57</v>
      </c>
      <c r="D297" s="1">
        <v>3.49</v>
      </c>
      <c r="E297" s="1">
        <v>2.81</v>
      </c>
      <c r="F297">
        <f>IF(SMALL(C297:E297,1)=C297,D297,E297)</f>
        <v>3.49</v>
      </c>
      <c r="G297" s="7">
        <f>IF(E297&lt;D297,E297,D297)</f>
        <v>2.81</v>
      </c>
      <c r="H297" s="220">
        <f t="shared" si="200"/>
        <v>2.57</v>
      </c>
      <c r="I297" s="155">
        <f t="shared" si="201"/>
        <v>1.7593333333333334</v>
      </c>
      <c r="J297" s="208">
        <f t="shared" si="202"/>
        <v>1.7353333333333336</v>
      </c>
      <c r="K297" s="198">
        <f t="shared" si="205"/>
        <v>3.49</v>
      </c>
      <c r="L297" s="197" t="str">
        <f>IF(K297=C297,C289,IF(K297=D297,D289,E289))</f>
        <v>DD</v>
      </c>
      <c r="M297" s="205">
        <f t="shared" si="206"/>
        <v>3.49</v>
      </c>
      <c r="N297" s="197" t="str">
        <f>IF(K297=I297,J289,I289)</f>
        <v>HH</v>
      </c>
      <c r="O297" s="205">
        <f>IF(N297=C289,C297,IF(N297=D289,D297,E297))</f>
        <v>2.57</v>
      </c>
      <c r="P297" s="205" t="str">
        <f t="shared" si="203"/>
        <v>HH</v>
      </c>
      <c r="Q297" s="206">
        <f>IF(P297=C289,C297,IF(P297=D289,D297,E297))</f>
        <v>2.57</v>
      </c>
      <c r="R297" s="205">
        <f t="shared" si="207"/>
        <v>2.57</v>
      </c>
      <c r="S297" s="7" t="str">
        <f>IF(K297=M297,K289,M289)</f>
        <v>GG</v>
      </c>
      <c r="T297" s="21">
        <f t="shared" si="204"/>
        <v>3.49</v>
      </c>
      <c r="U297" t="s">
        <v>5</v>
      </c>
      <c r="V297" s="1">
        <v>3.49</v>
      </c>
    </row>
    <row r="298" spans="1:22" x14ac:dyDescent="0.25">
      <c r="B298" t="s">
        <v>268</v>
      </c>
      <c r="C298" s="8">
        <v>5.89</v>
      </c>
      <c r="D298" s="1">
        <v>4.12</v>
      </c>
      <c r="E298" s="1">
        <v>1.61</v>
      </c>
      <c r="F298" s="1">
        <f>IF(E298=C298,D298,E298)</f>
        <v>1.61</v>
      </c>
      <c r="G298" s="7">
        <f>IF(C298&lt;3.55,C298,D298)</f>
        <v>4.12</v>
      </c>
      <c r="H298" s="220">
        <f t="shared" si="200"/>
        <v>1.61</v>
      </c>
      <c r="I298" s="155">
        <f t="shared" si="201"/>
        <v>2.0976666666666666</v>
      </c>
      <c r="J298" s="208">
        <f t="shared" si="202"/>
        <v>2.5256666666666669</v>
      </c>
      <c r="K298" s="198">
        <f t="shared" si="205"/>
        <v>1.61</v>
      </c>
      <c r="L298" s="197" t="str">
        <f>IF(K298=C298,C289,IF(K298=D298,D289,E289))</f>
        <v>AA</v>
      </c>
      <c r="M298" s="205">
        <f t="shared" si="206"/>
        <v>4.12</v>
      </c>
      <c r="N298" s="197" t="str">
        <f>IF(K298=I298,J289,I289)</f>
        <v>HH</v>
      </c>
      <c r="O298" s="205">
        <f>IF(N298=C289,C298,IF(N298=D289,D298,E298))</f>
        <v>5.89</v>
      </c>
      <c r="P298" s="205" t="str">
        <f t="shared" si="203"/>
        <v>AA</v>
      </c>
      <c r="Q298" s="206">
        <f>IF(P298=C289,C298,IF(P298=D289,D298,E298))</f>
        <v>1.61</v>
      </c>
      <c r="R298" s="205">
        <f t="shared" si="207"/>
        <v>4.12</v>
      </c>
      <c r="S298" s="7" t="str">
        <f>IF(K298=M298,K289,M289)</f>
        <v>NG</v>
      </c>
      <c r="T298" s="21">
        <f t="shared" si="204"/>
        <v>1.61</v>
      </c>
      <c r="U298" t="s">
        <v>11</v>
      </c>
      <c r="V298" s="1">
        <v>1.61</v>
      </c>
    </row>
    <row r="299" spans="1:22" ht="15.75" thickBot="1" x14ac:dyDescent="0.3">
      <c r="B299" t="s">
        <v>269</v>
      </c>
      <c r="C299" s="8">
        <v>1.98</v>
      </c>
      <c r="D299" s="1">
        <v>3.83</v>
      </c>
      <c r="E299" s="1">
        <v>3.82</v>
      </c>
      <c r="F299">
        <f>IF(SMALL(C299:E299,1)=C299,D299,E299)</f>
        <v>3.83</v>
      </c>
      <c r="G299" s="7">
        <f>IF(E299&lt;D299,E299,D299)</f>
        <v>3.82</v>
      </c>
      <c r="H299" s="221">
        <f t="shared" si="200"/>
        <v>1.98</v>
      </c>
      <c r="I299" s="156">
        <f t="shared" si="201"/>
        <v>1.9870000000000001</v>
      </c>
      <c r="J299" s="211">
        <f t="shared" si="202"/>
        <v>1.8030000000000002</v>
      </c>
      <c r="K299" s="198">
        <f t="shared" si="205"/>
        <v>3.83</v>
      </c>
      <c r="L299" s="197" t="str">
        <f>IF(K299=C299,C289,IF(K299=D299,D289,E289))</f>
        <v>DD</v>
      </c>
      <c r="M299" s="205">
        <f t="shared" si="206"/>
        <v>3.83</v>
      </c>
      <c r="N299" s="197" t="str">
        <f>IF(K299=I299,J289,I289)</f>
        <v>HH</v>
      </c>
      <c r="O299" s="205">
        <f>IF(N299=C289,C299,IF(N299=D289,D299,E299))</f>
        <v>1.98</v>
      </c>
      <c r="P299" s="205" t="str">
        <f t="shared" si="203"/>
        <v>HH</v>
      </c>
      <c r="Q299" s="206">
        <f>IF(P299=C289,C299,IF(P299=D289,D299,E299))</f>
        <v>1.98</v>
      </c>
      <c r="R299" s="205">
        <f t="shared" si="207"/>
        <v>1.98</v>
      </c>
      <c r="S299" s="7" t="str">
        <f>IF(K299=M299,K289,M289)</f>
        <v>GG</v>
      </c>
      <c r="T299" s="21">
        <f t="shared" si="204"/>
        <v>3.83</v>
      </c>
      <c r="U299" t="s">
        <v>5</v>
      </c>
      <c r="V299" s="1">
        <v>1.98</v>
      </c>
    </row>
    <row r="300" spans="1:22" ht="15.75" thickBot="1" x14ac:dyDescent="0.3">
      <c r="C300" s="80">
        <f>SUM(C290:E299)/30</f>
        <v>3.8973333333333331</v>
      </c>
      <c r="F300" s="5">
        <f t="shared" ref="F300:K300" si="208">PRODUCT(F290:F299)</f>
        <v>311448.35842675023</v>
      </c>
      <c r="G300" s="5">
        <f t="shared" si="208"/>
        <v>65081.038580936474</v>
      </c>
      <c r="H300" s="49">
        <f t="shared" si="208"/>
        <v>453.9011228764025</v>
      </c>
      <c r="I300" s="18">
        <f t="shared" si="208"/>
        <v>3948.4713537221742</v>
      </c>
      <c r="J300" s="18">
        <f t="shared" si="208"/>
        <v>2320.8341297880306</v>
      </c>
      <c r="K300" s="18">
        <f t="shared" si="208"/>
        <v>10284.402565011198</v>
      </c>
      <c r="L300" s="35"/>
      <c r="M300" s="18">
        <f>PRODUCT(M290:M299)</f>
        <v>10635.312876392409</v>
      </c>
      <c r="N300" s="35"/>
      <c r="O300" s="18">
        <f>PRODUCT(O290:O299)</f>
        <v>10390.267922085186</v>
      </c>
      <c r="P300" s="35"/>
      <c r="Q300" s="18">
        <f>PRODUCT(Q290:Q299)</f>
        <v>453.9011228764025</v>
      </c>
      <c r="R300" s="18">
        <f>PRODUCT(R290:R299)</f>
        <v>21788.7026165549</v>
      </c>
      <c r="S300" s="34"/>
      <c r="T300" s="79">
        <f>PRODUCT(T290:T299)</f>
        <v>3710.5348359236941</v>
      </c>
      <c r="V300" s="79">
        <f>PRODUCT(V290:V299)</f>
        <v>22449.281126794576</v>
      </c>
    </row>
    <row r="301" spans="1:22" ht="15.75" thickBot="1" x14ac:dyDescent="0.3">
      <c r="F301" s="18">
        <f t="shared" ref="F301:K302" si="209">F290*F292*F294*F296*F298</f>
        <v>447.88968478800007</v>
      </c>
      <c r="G301" s="18">
        <f t="shared" si="209"/>
        <v>103.16036589119997</v>
      </c>
      <c r="H301" s="18">
        <f t="shared" si="209"/>
        <v>11.565109457999998</v>
      </c>
      <c r="I301" s="18">
        <f t="shared" si="209"/>
        <v>99.632157973761565</v>
      </c>
      <c r="J301" s="18">
        <f t="shared" si="209"/>
        <v>93.582961379657533</v>
      </c>
      <c r="K301" s="18">
        <f t="shared" si="209"/>
        <v>45.79870367800001</v>
      </c>
      <c r="L301" s="35"/>
      <c r="M301" s="18">
        <f>M290*M292*M294*M296*M298</f>
        <v>103.16036589119997</v>
      </c>
      <c r="N301" s="35"/>
      <c r="O301" s="18">
        <f>O290*O292*O294*O296*O298</f>
        <v>264.73736186279996</v>
      </c>
      <c r="P301" s="35"/>
      <c r="Q301" s="18">
        <f>Q290*Q292*Q294*Q296*Q298</f>
        <v>11.565109457999998</v>
      </c>
      <c r="R301" s="18">
        <f>R290*R292*R294*R296*R298</f>
        <v>320.88207868159998</v>
      </c>
      <c r="S301" s="34"/>
      <c r="T301" s="79">
        <f>T290*T292*T294*T296*T298</f>
        <v>23.187756774</v>
      </c>
      <c r="V301" s="18">
        <f>V290*V292*V294*V296*V298</f>
        <v>193.37936945600006</v>
      </c>
    </row>
    <row r="302" spans="1:22" ht="15.75" thickBot="1" x14ac:dyDescent="0.3">
      <c r="F302" s="49">
        <f t="shared" si="209"/>
        <v>695.36845568160015</v>
      </c>
      <c r="G302" s="49">
        <f t="shared" si="209"/>
        <v>630.8725063032</v>
      </c>
      <c r="H302" s="49">
        <f t="shared" si="209"/>
        <v>39.247455851999987</v>
      </c>
      <c r="I302" s="49">
        <f t="shared" si="209"/>
        <v>39.630491138835076</v>
      </c>
      <c r="J302" s="49">
        <f t="shared" si="209"/>
        <v>24.79975089025681</v>
      </c>
      <c r="K302" s="49">
        <f t="shared" si="209"/>
        <v>224.55663019020002</v>
      </c>
      <c r="L302" s="202"/>
      <c r="M302" s="49">
        <f>M291*M293*M295*M297*M299</f>
        <v>103.094951094</v>
      </c>
      <c r="N302" s="202"/>
      <c r="O302" s="49">
        <f>O291*O293*O295*O297*O299</f>
        <v>39.247455851999987</v>
      </c>
      <c r="P302" s="202"/>
      <c r="Q302" s="49">
        <f>Q291*Q293*Q295*Q297*Q299</f>
        <v>39.247455851999987</v>
      </c>
      <c r="R302" s="49">
        <f>R291*R293*R295*R297*R299</f>
        <v>67.902522652799988</v>
      </c>
      <c r="S302" s="201"/>
      <c r="T302" s="203">
        <f>T291*T293*T295*T297*T299</f>
        <v>160.02129365460002</v>
      </c>
      <c r="V302" s="18">
        <f>V291*V293*V295*V297*V299</f>
        <v>116.08932840120001</v>
      </c>
    </row>
    <row r="304" spans="1:22" ht="15.75" thickBot="1" x14ac:dyDescent="0.3"/>
    <row r="305" spans="1:22" ht="15.75" thickBot="1" x14ac:dyDescent="0.3">
      <c r="A305" t="s">
        <v>291</v>
      </c>
      <c r="B305" s="3" t="s">
        <v>0</v>
      </c>
      <c r="C305" s="4" t="s">
        <v>201</v>
      </c>
      <c r="D305" s="5" t="s">
        <v>202</v>
      </c>
      <c r="E305" s="5" t="s">
        <v>23</v>
      </c>
      <c r="F305" s="5" t="s">
        <v>310</v>
      </c>
      <c r="G305" s="33" t="s">
        <v>309</v>
      </c>
      <c r="H305" s="77" t="s">
        <v>201</v>
      </c>
      <c r="I305" s="77" t="s">
        <v>201</v>
      </c>
      <c r="J305" s="10" t="s">
        <v>202</v>
      </c>
      <c r="K305" s="77" t="s">
        <v>5</v>
      </c>
      <c r="L305" s="75" t="s">
        <v>918</v>
      </c>
      <c r="M305" s="75" t="s">
        <v>11</v>
      </c>
      <c r="N305" s="75" t="s">
        <v>919</v>
      </c>
      <c r="O305" s="75"/>
      <c r="P305" s="75" t="s">
        <v>921</v>
      </c>
      <c r="Q305" s="78" t="s">
        <v>922</v>
      </c>
      <c r="R305" s="75" t="s">
        <v>923</v>
      </c>
      <c r="S305" s="209"/>
      <c r="T305" s="210" t="s">
        <v>920</v>
      </c>
      <c r="V305" s="1" t="s">
        <v>232</v>
      </c>
    </row>
    <row r="306" spans="1:22" x14ac:dyDescent="0.25">
      <c r="B306" t="s">
        <v>261</v>
      </c>
      <c r="C306" s="8">
        <v>3.53</v>
      </c>
      <c r="D306" s="1">
        <v>3.9</v>
      </c>
      <c r="E306" s="1">
        <v>2.0299999999999998</v>
      </c>
      <c r="F306" s="1">
        <f>IF(E306=C306,D306,E306)</f>
        <v>2.0299999999999998</v>
      </c>
      <c r="G306" s="7">
        <f>IF(C306&lt;3.55,C306,D306)</f>
        <v>3.53</v>
      </c>
      <c r="H306" s="219">
        <f t="shared" ref="H306:H315" si="210">SMALL(C306:E306,1)</f>
        <v>2.0299999999999998</v>
      </c>
      <c r="I306" s="152">
        <f t="shared" ref="I306:I315" si="211">((C306+D306+E306)/3+(C306+D306)/2+E306)/5</f>
        <v>1.7796666666666663</v>
      </c>
      <c r="J306" s="207">
        <f t="shared" ref="J306:J315" si="212">((C306+D306+E306)/3+(D306+E306)/2+C306)/5</f>
        <v>1.9296666666666664</v>
      </c>
      <c r="K306" s="198">
        <f>IF(SMALL(I306:J306,1)&gt;SMALL(C306:E306,1),SMALL(C306:E306,1),SMALL(C306:E306,3))</f>
        <v>3.9</v>
      </c>
      <c r="L306" s="197" t="str">
        <f>IF(K306=C306,C305,IF(K306=D306,D305,E305))</f>
        <v>DD</v>
      </c>
      <c r="M306" s="205">
        <f>IF(SMALL(C306:E306,2)&lt;E306,C306,D306)</f>
        <v>3.9</v>
      </c>
      <c r="N306" s="197" t="str">
        <f>IF(K306=I306,J305,I305)</f>
        <v>HH</v>
      </c>
      <c r="O306" s="205">
        <f>IF(N306=C305,C306,IF(N306=D305,D306,E306))</f>
        <v>3.53</v>
      </c>
      <c r="P306" s="205" t="str">
        <f t="shared" ref="P306:P315" si="213">IF(K306&lt;M306,L306,N306)</f>
        <v>HH</v>
      </c>
      <c r="Q306" s="206">
        <f>IF(P306=C305,C306,IF(P306=D305,D306,E306))</f>
        <v>3.53</v>
      </c>
      <c r="R306" s="205">
        <f>IF(K306=M306,SMALL(C306:E306,1),SMALL(C306:E306,2))</f>
        <v>2.0299999999999998</v>
      </c>
      <c r="S306" s="7" t="str">
        <f>IF(K306=M306,K305,M305)</f>
        <v>GG</v>
      </c>
      <c r="T306" s="21">
        <f t="shared" ref="T306:T315" si="214">IF(U306=S306,K306,M306)</f>
        <v>3.9</v>
      </c>
      <c r="U306" t="s">
        <v>11</v>
      </c>
      <c r="V306" s="1">
        <v>3.53</v>
      </c>
    </row>
    <row r="307" spans="1:22" x14ac:dyDescent="0.25">
      <c r="B307" t="s">
        <v>262</v>
      </c>
      <c r="C307" s="8">
        <v>1.94</v>
      </c>
      <c r="D307" s="1">
        <v>3.37</v>
      </c>
      <c r="E307" s="1">
        <v>4.5599999999999996</v>
      </c>
      <c r="F307">
        <f>IF(SMALL(C307:E307,1)=C307,D307,E307)</f>
        <v>3.37</v>
      </c>
      <c r="G307" s="7">
        <f>IF(E307&lt;D307,E307,D307)</f>
        <v>3.37</v>
      </c>
      <c r="H307" s="220">
        <f t="shared" si="210"/>
        <v>1.94</v>
      </c>
      <c r="I307" s="155">
        <f t="shared" si="211"/>
        <v>2.101</v>
      </c>
      <c r="J307" s="208">
        <f t="shared" si="212"/>
        <v>1.839</v>
      </c>
      <c r="K307" s="198">
        <f t="shared" ref="K307:K315" si="215">IF(SMALL(I307:J307,1)&gt;SMALL(C307:E307,1),SMALL(C307:E307,1),SMALL(C307:E307,3))</f>
        <v>4.5599999999999996</v>
      </c>
      <c r="L307" s="197" t="str">
        <f>IF(K307=C307,C305,IF(K307=D307,D305,E305))</f>
        <v>AA</v>
      </c>
      <c r="M307" s="205">
        <f t="shared" ref="M307:M315" si="216">IF(SMALL(C307:E307,2)&lt;E307,C307,D307)</f>
        <v>1.94</v>
      </c>
      <c r="N307" s="197" t="str">
        <f>IF(K307=I307,J305,I305)</f>
        <v>HH</v>
      </c>
      <c r="O307" s="205">
        <f>IF(N307=C305,C307,IF(N307=D305,D307,E307))</f>
        <v>1.94</v>
      </c>
      <c r="P307" s="205" t="str">
        <f t="shared" si="213"/>
        <v>HH</v>
      </c>
      <c r="Q307" s="206">
        <f>IF(P307=C305,C307,IF(P307=D305,D307,E307))</f>
        <v>1.94</v>
      </c>
      <c r="R307" s="205">
        <f t="shared" ref="R307:R315" si="217">IF(K307=M307,SMALL(C307:E307,1),SMALL(C307:E307,2))</f>
        <v>3.37</v>
      </c>
      <c r="S307" s="7" t="str">
        <f>IF(K307=M307,K305,M305)</f>
        <v>NG</v>
      </c>
      <c r="T307" s="21">
        <f t="shared" si="214"/>
        <v>1.94</v>
      </c>
      <c r="U307" t="s">
        <v>5</v>
      </c>
      <c r="V307" s="1">
        <v>4.5599999999999996</v>
      </c>
    </row>
    <row r="308" spans="1:22" x14ac:dyDescent="0.25">
      <c r="B308" t="s">
        <v>263</v>
      </c>
      <c r="C308" s="8">
        <v>2.36</v>
      </c>
      <c r="D308" s="1">
        <v>3.33</v>
      </c>
      <c r="E308" s="1">
        <v>3.27</v>
      </c>
      <c r="F308" s="1">
        <f>IF(E308=C308,D308,E308)</f>
        <v>3.27</v>
      </c>
      <c r="G308" s="7">
        <f>IF(C308&lt;3.55,C308,D308)</f>
        <v>2.36</v>
      </c>
      <c r="H308" s="220">
        <f t="shared" si="210"/>
        <v>2.36</v>
      </c>
      <c r="I308" s="155">
        <f t="shared" si="211"/>
        <v>1.8203333333333334</v>
      </c>
      <c r="J308" s="208">
        <f t="shared" si="212"/>
        <v>1.7293333333333334</v>
      </c>
      <c r="K308" s="198">
        <f t="shared" si="215"/>
        <v>3.33</v>
      </c>
      <c r="L308" s="197" t="str">
        <f>IF(K308=C308,C305,IF(K308=D308,D305,E305))</f>
        <v>DD</v>
      </c>
      <c r="M308" s="205">
        <f t="shared" si="216"/>
        <v>3.33</v>
      </c>
      <c r="N308" s="197" t="str">
        <f>IF(K308=I308,J305,I305)</f>
        <v>HH</v>
      </c>
      <c r="O308" s="205">
        <f>IF(N308=C305,C308,IF(N308=D305,D308,E308))</f>
        <v>2.36</v>
      </c>
      <c r="P308" s="205" t="str">
        <f t="shared" si="213"/>
        <v>HH</v>
      </c>
      <c r="Q308" s="206">
        <f>IF(P308=C305,C308,IF(P308=D305,D308,E308))</f>
        <v>2.36</v>
      </c>
      <c r="R308" s="205">
        <f t="shared" si="217"/>
        <v>2.36</v>
      </c>
      <c r="S308" s="7" t="str">
        <f>IF(K308=M308,K305,M305)</f>
        <v>GG</v>
      </c>
      <c r="T308" s="21">
        <f t="shared" si="214"/>
        <v>3.33</v>
      </c>
      <c r="U308" t="s">
        <v>5</v>
      </c>
      <c r="V308" s="1">
        <v>3.27</v>
      </c>
    </row>
    <row r="309" spans="1:22" x14ac:dyDescent="0.25">
      <c r="B309" t="s">
        <v>264</v>
      </c>
      <c r="C309" s="8">
        <v>2.15</v>
      </c>
      <c r="D309" s="1">
        <v>3.23</v>
      </c>
      <c r="E309" s="1">
        <v>3.89</v>
      </c>
      <c r="F309">
        <f>IF(SMALL(C309:E309,1)=C309,D309,E309)</f>
        <v>3.23</v>
      </c>
      <c r="G309" s="7">
        <f>IF(C309&lt;D309,E309,D309)</f>
        <v>3.89</v>
      </c>
      <c r="H309" s="220">
        <f t="shared" si="210"/>
        <v>2.15</v>
      </c>
      <c r="I309" s="155">
        <f t="shared" si="211"/>
        <v>1.9339999999999999</v>
      </c>
      <c r="J309" s="208">
        <f t="shared" si="212"/>
        <v>1.7600000000000002</v>
      </c>
      <c r="K309" s="198">
        <f t="shared" si="215"/>
        <v>3.89</v>
      </c>
      <c r="L309" s="197" t="str">
        <f>IF(K309=C309,C305,IF(K309=D309,D305,E305))</f>
        <v>AA</v>
      </c>
      <c r="M309" s="205">
        <f t="shared" si="216"/>
        <v>2.15</v>
      </c>
      <c r="N309" s="197" t="str">
        <f>IF(K309=I309,J305,I305)</f>
        <v>HH</v>
      </c>
      <c r="O309" s="205">
        <f>IF(N309=C305,C309,IF(N309=D305,D309,E309))</f>
        <v>2.15</v>
      </c>
      <c r="P309" s="205" t="str">
        <f t="shared" si="213"/>
        <v>HH</v>
      </c>
      <c r="Q309" s="206">
        <f>IF(P309=C305,C309,IF(P309=D305,D309,E309))</f>
        <v>2.15</v>
      </c>
      <c r="R309" s="205">
        <f t="shared" si="217"/>
        <v>3.23</v>
      </c>
      <c r="S309" s="7" t="str">
        <f>IF(K309=M309,K305,M305)</f>
        <v>NG</v>
      </c>
      <c r="T309" s="21">
        <f t="shared" si="214"/>
        <v>3.89</v>
      </c>
      <c r="U309" t="s">
        <v>11</v>
      </c>
      <c r="V309" s="1">
        <v>3.23</v>
      </c>
    </row>
    <row r="310" spans="1:22" x14ac:dyDescent="0.25">
      <c r="B310" t="s">
        <v>260</v>
      </c>
      <c r="C310" s="8">
        <v>2.42</v>
      </c>
      <c r="D310" s="1">
        <v>3.25</v>
      </c>
      <c r="E310" s="1">
        <v>3.22</v>
      </c>
      <c r="F310" s="1">
        <f>IF(E310=C310,D310,E310)</f>
        <v>3.22</v>
      </c>
      <c r="G310" s="7">
        <f>IF(C310&lt;3.55,C310,D310)</f>
        <v>2.42</v>
      </c>
      <c r="H310" s="220">
        <f t="shared" si="210"/>
        <v>2.42</v>
      </c>
      <c r="I310" s="155">
        <f t="shared" si="211"/>
        <v>1.803666666666667</v>
      </c>
      <c r="J310" s="208">
        <f t="shared" si="212"/>
        <v>1.7236666666666669</v>
      </c>
      <c r="K310" s="198">
        <f t="shared" si="215"/>
        <v>3.25</v>
      </c>
      <c r="L310" s="197" t="str">
        <f>IF(K310=C310,D305,IF(K310=D310,D305,E305))</f>
        <v>DD</v>
      </c>
      <c r="M310" s="205">
        <f t="shared" si="216"/>
        <v>3.25</v>
      </c>
      <c r="N310" s="197" t="str">
        <f>IF(K310=I310,J305,I305)</f>
        <v>HH</v>
      </c>
      <c r="O310" s="205">
        <f>IF(N310=C305,C310,IF(N310=D305,D310,E310))</f>
        <v>2.42</v>
      </c>
      <c r="P310" s="205" t="str">
        <f t="shared" si="213"/>
        <v>HH</v>
      </c>
      <c r="Q310" s="206">
        <f>IF(P310=C305,C310,IF(P310=D305,D310,E310))</f>
        <v>2.42</v>
      </c>
      <c r="R310" s="205">
        <f t="shared" si="217"/>
        <v>2.42</v>
      </c>
      <c r="S310" s="7" t="str">
        <f>IF(K310=M310,K305,M305)</f>
        <v>GG</v>
      </c>
      <c r="T310" s="21">
        <f t="shared" si="214"/>
        <v>3.25</v>
      </c>
      <c r="U310" t="s">
        <v>5</v>
      </c>
      <c r="V310" s="1">
        <v>2.42</v>
      </c>
    </row>
    <row r="311" spans="1:22" x14ac:dyDescent="0.25">
      <c r="B311" t="s">
        <v>265</v>
      </c>
      <c r="C311" s="8">
        <v>10.43</v>
      </c>
      <c r="D311" s="1">
        <v>5.18</v>
      </c>
      <c r="E311" s="1">
        <v>1.34</v>
      </c>
      <c r="F311">
        <f>IF(SMALL(C311:E311,1)=C311,D311,E311)</f>
        <v>1.34</v>
      </c>
      <c r="G311" s="7">
        <f>IF(E311&lt;D311,E311,D311)</f>
        <v>1.34</v>
      </c>
      <c r="H311" s="220">
        <f t="shared" si="210"/>
        <v>1.34</v>
      </c>
      <c r="I311" s="155">
        <f t="shared" si="211"/>
        <v>2.9589999999999996</v>
      </c>
      <c r="J311" s="208">
        <f t="shared" si="212"/>
        <v>3.8679999999999999</v>
      </c>
      <c r="K311" s="198">
        <f t="shared" si="215"/>
        <v>1.34</v>
      </c>
      <c r="L311" s="197" t="str">
        <f>IF(K311=C311,C305,IF(K311=D311,D305,E305))</f>
        <v>AA</v>
      </c>
      <c r="M311" s="205">
        <f t="shared" si="216"/>
        <v>5.18</v>
      </c>
      <c r="N311" s="197" t="str">
        <f>IF(J311=I311,J305,I305)</f>
        <v>HH</v>
      </c>
      <c r="O311" s="205">
        <f>IF(N311=C305,C311,IF(N311=D305,D311,E311))</f>
        <v>10.43</v>
      </c>
      <c r="P311" s="205" t="str">
        <f t="shared" si="213"/>
        <v>AA</v>
      </c>
      <c r="Q311" s="206">
        <f>IF(P311=C305,C311,IF(P311=D305,D311,E311))</f>
        <v>1.34</v>
      </c>
      <c r="R311" s="205">
        <f t="shared" si="217"/>
        <v>5.18</v>
      </c>
      <c r="S311" s="7" t="str">
        <f>IF(K311=M311,K305,M305)</f>
        <v>NG</v>
      </c>
      <c r="T311" s="21">
        <f t="shared" si="214"/>
        <v>1.34</v>
      </c>
      <c r="U311" t="s">
        <v>11</v>
      </c>
      <c r="V311" s="1">
        <v>1.34</v>
      </c>
    </row>
    <row r="312" spans="1:22" x14ac:dyDescent="0.25">
      <c r="B312" t="s">
        <v>266</v>
      </c>
      <c r="C312" s="8">
        <v>1.21</v>
      </c>
      <c r="D312" s="1">
        <v>6.76</v>
      </c>
      <c r="E312" s="1">
        <v>17.62</v>
      </c>
      <c r="F312" s="1">
        <f>IF(E312=C312,D312,E312)</f>
        <v>17.62</v>
      </c>
      <c r="G312" s="7">
        <f>IF(C312&lt;3.55,C312,D312)</f>
        <v>1.21</v>
      </c>
      <c r="H312" s="220">
        <f t="shared" si="210"/>
        <v>1.21</v>
      </c>
      <c r="I312" s="155">
        <f t="shared" si="211"/>
        <v>6.0269999999999992</v>
      </c>
      <c r="J312" s="208">
        <f t="shared" si="212"/>
        <v>4.3860000000000001</v>
      </c>
      <c r="K312" s="198">
        <f t="shared" si="215"/>
        <v>1.21</v>
      </c>
      <c r="L312" s="197" t="str">
        <f>IF(K312=C312,C305,IF(K312=D312,D305,E305))</f>
        <v>HH</v>
      </c>
      <c r="M312" s="205">
        <f t="shared" si="216"/>
        <v>1.21</v>
      </c>
      <c r="N312" s="197" t="str">
        <f>IF(K312=I312,J305,I305)</f>
        <v>HH</v>
      </c>
      <c r="O312" s="205">
        <f>IF(N312=C305,C312,IF(N312=D305,D312,E312))</f>
        <v>1.21</v>
      </c>
      <c r="P312" s="205" t="str">
        <f t="shared" si="213"/>
        <v>HH</v>
      </c>
      <c r="Q312" s="206">
        <f>IF(P312=C305,C312,IF(P312=D305,D312,E312))</f>
        <v>1.21</v>
      </c>
      <c r="R312" s="205">
        <f t="shared" si="217"/>
        <v>1.21</v>
      </c>
      <c r="S312" s="7" t="str">
        <f>IF(K312=M312,K305,M305)</f>
        <v>GG</v>
      </c>
      <c r="T312" s="21">
        <f t="shared" si="214"/>
        <v>1.21</v>
      </c>
      <c r="U312" t="s">
        <v>5</v>
      </c>
      <c r="V312" s="1">
        <v>1.21</v>
      </c>
    </row>
    <row r="313" spans="1:22" x14ac:dyDescent="0.25">
      <c r="B313" t="s">
        <v>267</v>
      </c>
      <c r="C313" s="8">
        <v>1.71</v>
      </c>
      <c r="D313" s="1">
        <v>3.98</v>
      </c>
      <c r="E313" s="1">
        <v>5.0599999999999996</v>
      </c>
      <c r="F313">
        <f>IF(SMALL(C313:E313,1)=C313,D313,E313)</f>
        <v>3.98</v>
      </c>
      <c r="G313" s="7">
        <f>IF(E313&lt;D313,E313,D313)</f>
        <v>3.98</v>
      </c>
      <c r="H313" s="220">
        <f t="shared" si="210"/>
        <v>1.71</v>
      </c>
      <c r="I313" s="155">
        <f t="shared" si="211"/>
        <v>2.2976666666666667</v>
      </c>
      <c r="J313" s="208">
        <f t="shared" si="212"/>
        <v>1.9626666666666666</v>
      </c>
      <c r="K313" s="198">
        <f t="shared" si="215"/>
        <v>1.71</v>
      </c>
      <c r="L313" s="197" t="str">
        <f>IF(K313=C313,C305,IF(K313=D313,D305,E305))</f>
        <v>HH</v>
      </c>
      <c r="M313" s="205">
        <f t="shared" si="216"/>
        <v>1.71</v>
      </c>
      <c r="N313" s="197" t="str">
        <f>IF(K313=I313,J305,I305)</f>
        <v>HH</v>
      </c>
      <c r="O313" s="205">
        <f>IF(N313=C305,C313,IF(N313=D305,D313,E313))</f>
        <v>1.71</v>
      </c>
      <c r="P313" s="205" t="str">
        <f t="shared" si="213"/>
        <v>HH</v>
      </c>
      <c r="Q313" s="206">
        <f>IF(P313=C305,C313,IF(P313=D305,D313,E313))</f>
        <v>1.71</v>
      </c>
      <c r="R313" s="205">
        <f t="shared" si="217"/>
        <v>1.71</v>
      </c>
      <c r="S313" s="7" t="str">
        <f>IF(K313=M313,K305,M305)</f>
        <v>GG</v>
      </c>
      <c r="T313" s="21">
        <f t="shared" si="214"/>
        <v>1.71</v>
      </c>
      <c r="U313" t="s">
        <v>11</v>
      </c>
      <c r="V313" s="1">
        <v>1.71</v>
      </c>
    </row>
    <row r="314" spans="1:22" x14ac:dyDescent="0.25">
      <c r="B314" t="s">
        <v>268</v>
      </c>
      <c r="C314" s="8">
        <v>2.09</v>
      </c>
      <c r="D314" s="1">
        <v>3.54</v>
      </c>
      <c r="E314" s="1">
        <v>3.71</v>
      </c>
      <c r="F314" s="1">
        <f>IF(E314=C314,D314,E314)</f>
        <v>3.71</v>
      </c>
      <c r="G314" s="7">
        <f>IF(C314&lt;3.55,C314,D314)</f>
        <v>2.09</v>
      </c>
      <c r="H314" s="220">
        <f t="shared" si="210"/>
        <v>2.09</v>
      </c>
      <c r="I314" s="155">
        <f t="shared" si="211"/>
        <v>1.9276666666666664</v>
      </c>
      <c r="J314" s="208">
        <f t="shared" si="212"/>
        <v>1.7656666666666667</v>
      </c>
      <c r="K314" s="198">
        <f t="shared" si="215"/>
        <v>3.71</v>
      </c>
      <c r="L314" s="197" t="str">
        <f>IF(K314=C314,C305,IF(K314=D314,D305,E305))</f>
        <v>AA</v>
      </c>
      <c r="M314" s="205">
        <f t="shared" si="216"/>
        <v>2.09</v>
      </c>
      <c r="N314" s="197" t="str">
        <f>IF(K314=I314,J305,I305)</f>
        <v>HH</v>
      </c>
      <c r="O314" s="205">
        <f>IF(N314=C305,C314,IF(N314=D305,D314,E314))</f>
        <v>2.09</v>
      </c>
      <c r="P314" s="205" t="str">
        <f t="shared" si="213"/>
        <v>HH</v>
      </c>
      <c r="Q314" s="206">
        <f>IF(P314=C305,C314,IF(P314=D305,D314,E314))</f>
        <v>2.09</v>
      </c>
      <c r="R314" s="205">
        <f t="shared" si="217"/>
        <v>3.54</v>
      </c>
      <c r="S314" s="7" t="str">
        <f>IF(K314=M314,K305,M305)</f>
        <v>NG</v>
      </c>
      <c r="T314" s="21">
        <f t="shared" si="214"/>
        <v>3.71</v>
      </c>
      <c r="U314" t="s">
        <v>11</v>
      </c>
      <c r="V314" s="1">
        <v>3.71</v>
      </c>
    </row>
    <row r="315" spans="1:22" ht="15.75" thickBot="1" x14ac:dyDescent="0.3">
      <c r="B315" t="s">
        <v>269</v>
      </c>
      <c r="C315" s="8">
        <v>1.19</v>
      </c>
      <c r="D315" s="1">
        <v>7.33</v>
      </c>
      <c r="E315" s="1">
        <v>17.09</v>
      </c>
      <c r="F315">
        <f>IF(SMALL(C315:E315,1)=C315,D315,E315)</f>
        <v>7.33</v>
      </c>
      <c r="G315" s="7">
        <f>IF(E315&lt;D315,E315,D315)</f>
        <v>7.33</v>
      </c>
      <c r="H315" s="221">
        <f t="shared" si="210"/>
        <v>1.19</v>
      </c>
      <c r="I315" s="156">
        <f t="shared" si="211"/>
        <v>5.9773333333333332</v>
      </c>
      <c r="J315" s="211">
        <f t="shared" si="212"/>
        <v>4.3873333333333342</v>
      </c>
      <c r="K315" s="198">
        <f t="shared" si="215"/>
        <v>1.19</v>
      </c>
      <c r="L315" s="197" t="str">
        <f>IF(K315=C315,C305,IF(K315=D315,D305,E305))</f>
        <v>HH</v>
      </c>
      <c r="M315" s="205">
        <f t="shared" si="216"/>
        <v>1.19</v>
      </c>
      <c r="N315" s="197" t="str">
        <f>IF(K315=I315,J305,I305)</f>
        <v>HH</v>
      </c>
      <c r="O315" s="205">
        <f>IF(N315=C305,C315,IF(N315=D305,D315,E315))</f>
        <v>1.19</v>
      </c>
      <c r="P315" s="205" t="str">
        <f t="shared" si="213"/>
        <v>HH</v>
      </c>
      <c r="Q315" s="206">
        <f>IF(P315=C305,C315,IF(P315=D305,D315,E315))</f>
        <v>1.19</v>
      </c>
      <c r="R315" s="205">
        <f t="shared" si="217"/>
        <v>1.19</v>
      </c>
      <c r="S315" s="7" t="str">
        <f>IF(K315=M315,K305,M305)</f>
        <v>GG</v>
      </c>
      <c r="T315" s="21">
        <f t="shared" si="214"/>
        <v>1.19</v>
      </c>
      <c r="U315" t="s">
        <v>11</v>
      </c>
      <c r="V315" s="1">
        <v>1.19</v>
      </c>
    </row>
    <row r="316" spans="1:22" ht="15.75" thickBot="1" x14ac:dyDescent="0.3">
      <c r="C316" s="80">
        <f>SUM(C306:E315)/30</f>
        <v>4.4896666666666665</v>
      </c>
      <c r="F316" s="5">
        <f t="shared" ref="F316:K316" si="218">PRODUCT(F306:F315)</f>
        <v>594571.02933035151</v>
      </c>
      <c r="G316" s="5">
        <f t="shared" si="218"/>
        <v>26127.934462665722</v>
      </c>
      <c r="H316" s="49">
        <f t="shared" si="218"/>
        <v>333.45952199493638</v>
      </c>
      <c r="I316" s="18">
        <f t="shared" si="218"/>
        <v>11209.880495978372</v>
      </c>
      <c r="J316" s="18">
        <f t="shared" si="218"/>
        <v>4801.9725924575641</v>
      </c>
      <c r="K316" s="18">
        <f t="shared" si="218"/>
        <v>9164.605933463341</v>
      </c>
      <c r="L316" s="35"/>
      <c r="M316" s="18">
        <f>PRODUCT(M306:M315)</f>
        <v>4692.852230948125</v>
      </c>
      <c r="N316" s="35"/>
      <c r="O316" s="18">
        <f>PRODUCT(O306:O315)</f>
        <v>4513.3737720966719</v>
      </c>
      <c r="P316" s="35"/>
      <c r="Q316" s="18">
        <f>PRODUCT(Q306:Q315)</f>
        <v>579.85818356754953</v>
      </c>
      <c r="R316" s="18">
        <f>PRODUCT(R306:R315)</f>
        <v>5697.9324190696234</v>
      </c>
      <c r="S316" s="34"/>
      <c r="T316" s="79">
        <f>PRODUCT(T306:T315)</f>
        <v>3898.9770857278249</v>
      </c>
      <c r="V316" s="79">
        <f>PRODUCT(V306:V315)</f>
        <v>5036.3086631209635</v>
      </c>
    </row>
    <row r="317" spans="1:22" ht="15.75" thickBot="1" x14ac:dyDescent="0.3">
      <c r="F317" s="18">
        <f t="shared" ref="F317:K318" si="219">F306*F308*F310*F312*F314</f>
        <v>1397.2672372764</v>
      </c>
      <c r="G317" s="18">
        <f t="shared" si="219"/>
        <v>50.983979490399996</v>
      </c>
      <c r="H317" s="18">
        <f t="shared" si="219"/>
        <v>29.319398970399991</v>
      </c>
      <c r="I317" s="18">
        <f t="shared" si="219"/>
        <v>67.885808739253619</v>
      </c>
      <c r="J317" s="18">
        <f t="shared" si="219"/>
        <v>44.544248473309608</v>
      </c>
      <c r="K317" s="30">
        <f t="shared" si="219"/>
        <v>189.47481052499998</v>
      </c>
      <c r="L317" s="35"/>
      <c r="M317" s="18">
        <f>M306*M308*M310*M312*M314</f>
        <v>106.73917897499999</v>
      </c>
      <c r="N317" s="35"/>
      <c r="O317" s="18">
        <f>O306*O308*O310*O312*O314</f>
        <v>50.983979490399996</v>
      </c>
      <c r="P317" s="35"/>
      <c r="Q317" s="18">
        <f>Q306*Q308*Q310*Q312*Q314</f>
        <v>50.983979490399996</v>
      </c>
      <c r="R317" s="18">
        <f>R306*R308*R310*R312*R314</f>
        <v>49.66060878239999</v>
      </c>
      <c r="S317" s="34"/>
      <c r="T317" s="213">
        <f>T306*T308*T310*T312*T314</f>
        <v>189.47481052499998</v>
      </c>
      <c r="V317" s="18">
        <f>V306*V308*V310*V312*V314</f>
        <v>125.39987510819998</v>
      </c>
    </row>
    <row r="318" spans="1:22" ht="15.75" thickBot="1" x14ac:dyDescent="0.3">
      <c r="F318" s="49">
        <f t="shared" si="219"/>
        <v>425.52420429560004</v>
      </c>
      <c r="G318" s="49">
        <f t="shared" si="219"/>
        <v>512.47342251080011</v>
      </c>
      <c r="H318" s="49">
        <f t="shared" si="219"/>
        <v>11.373340985999997</v>
      </c>
      <c r="I318" s="49">
        <f t="shared" si="219"/>
        <v>165.12848125644382</v>
      </c>
      <c r="J318" s="49">
        <f t="shared" si="219"/>
        <v>107.80230348559702</v>
      </c>
      <c r="K318" s="49">
        <f t="shared" si="219"/>
        <v>48.368466014399992</v>
      </c>
      <c r="L318" s="202"/>
      <c r="M318" s="49">
        <f>M307*M309*M311*M313*M315</f>
        <v>43.965601721999988</v>
      </c>
      <c r="N318" s="202"/>
      <c r="O318" s="49">
        <f>O307*O309*O311*O313*O315</f>
        <v>88.525333196999981</v>
      </c>
      <c r="P318" s="202"/>
      <c r="Q318" s="49">
        <f>Q307*Q309*Q311*Q313*Q315</f>
        <v>11.373340985999997</v>
      </c>
      <c r="R318" s="49">
        <f>R307*R309*R311*R313*R315</f>
        <v>114.73746614819999</v>
      </c>
      <c r="S318" s="201"/>
      <c r="T318" s="203">
        <f>T307*T309*T311*T313*T315</f>
        <v>20.577812295599998</v>
      </c>
      <c r="V318" s="18">
        <f>V307*V309*V311*V313*V315</f>
        <v>40.161991060799998</v>
      </c>
    </row>
    <row r="321" spans="1:22" ht="15.75" thickBot="1" x14ac:dyDescent="0.3"/>
    <row r="322" spans="1:22" ht="15.75" thickBot="1" x14ac:dyDescent="0.3">
      <c r="A322" t="s">
        <v>292</v>
      </c>
      <c r="B322" s="3" t="s">
        <v>0</v>
      </c>
      <c r="C322" s="4" t="s">
        <v>201</v>
      </c>
      <c r="D322" s="5" t="s">
        <v>202</v>
      </c>
      <c r="E322" s="5" t="s">
        <v>23</v>
      </c>
      <c r="F322" s="5" t="s">
        <v>310</v>
      </c>
      <c r="G322" s="33" t="s">
        <v>309</v>
      </c>
      <c r="H322" s="77" t="s">
        <v>201</v>
      </c>
      <c r="I322" s="77" t="s">
        <v>201</v>
      </c>
      <c r="J322" s="10" t="s">
        <v>202</v>
      </c>
      <c r="K322" s="77" t="s">
        <v>5</v>
      </c>
      <c r="L322" s="75" t="s">
        <v>918</v>
      </c>
      <c r="M322" s="75" t="s">
        <v>11</v>
      </c>
      <c r="N322" s="75" t="s">
        <v>919</v>
      </c>
      <c r="O322" s="75"/>
      <c r="P322" s="75" t="s">
        <v>921</v>
      </c>
      <c r="Q322" s="78" t="s">
        <v>922</v>
      </c>
      <c r="R322" s="75" t="s">
        <v>923</v>
      </c>
      <c r="S322" s="209"/>
      <c r="T322" s="210" t="s">
        <v>920</v>
      </c>
      <c r="V322" s="1" t="s">
        <v>232</v>
      </c>
    </row>
    <row r="323" spans="1:22" x14ac:dyDescent="0.25">
      <c r="B323" t="s">
        <v>261</v>
      </c>
      <c r="C323" s="8">
        <v>2.3199999999999998</v>
      </c>
      <c r="D323" s="1">
        <v>3.17</v>
      </c>
      <c r="E323" s="1">
        <v>3.49</v>
      </c>
      <c r="F323" s="1">
        <f>IF(E323=C323,D323,E323)</f>
        <v>3.49</v>
      </c>
      <c r="G323" s="7">
        <f>IF(C323&lt;3.55,C323,D323)</f>
        <v>2.3199999999999998</v>
      </c>
      <c r="H323" s="219">
        <f t="shared" ref="H323:H332" si="220">SMALL(C323:E323,1)</f>
        <v>2.3199999999999998</v>
      </c>
      <c r="I323" s="152">
        <f t="shared" ref="I323:I332" si="221">((C323+D323+E323)/3+(C323+D323)/2+E323)/5</f>
        <v>1.8456666666666668</v>
      </c>
      <c r="J323" s="207">
        <f t="shared" ref="J323:J332" si="222">((C323+D323+E323)/3+(D323+E323)/2+C323)/5</f>
        <v>1.7286666666666668</v>
      </c>
      <c r="K323" s="198">
        <f>IF(SMALL(I323:J323,1)&gt;SMALL(C323:E323,1),SMALL(C323:E323,1),SMALL(C323:E323,3))</f>
        <v>3.49</v>
      </c>
      <c r="L323" s="197" t="str">
        <f>IF(K323=C323,C322,IF(K323=D323,D322,E322))</f>
        <v>AA</v>
      </c>
      <c r="M323" s="205">
        <f>IF(SMALL(C323:E323,2)&lt;E323,C323,D323)</f>
        <v>2.3199999999999998</v>
      </c>
      <c r="N323" s="197" t="str">
        <f>IF(K323=I323,J322,I322)</f>
        <v>HH</v>
      </c>
      <c r="O323" s="205">
        <f>IF(N323=C322,C323,IF(N323=D322,D323,E323))</f>
        <v>2.3199999999999998</v>
      </c>
      <c r="P323" s="205" t="str">
        <f t="shared" ref="P323:P332" si="223">IF(K323&lt;M323,L323,N323)</f>
        <v>HH</v>
      </c>
      <c r="Q323" s="206">
        <f>IF(P323=C322,C323,IF(P323=D322,D323,E323))</f>
        <v>2.3199999999999998</v>
      </c>
      <c r="R323" s="205">
        <f>IF(K323=M323,SMALL(C323:E323,1),SMALL(C323:E323,2))</f>
        <v>3.17</v>
      </c>
      <c r="S323" s="7" t="str">
        <f>IF(K323=M323,K322,M322)</f>
        <v>NG</v>
      </c>
      <c r="T323" s="21">
        <f t="shared" ref="T323:T332" si="224">IF(U323=S323,K323,M323)</f>
        <v>2.3199999999999998</v>
      </c>
      <c r="U323" t="s">
        <v>5</v>
      </c>
      <c r="V323" s="1">
        <v>2.3199999999999998</v>
      </c>
    </row>
    <row r="324" spans="1:22" x14ac:dyDescent="0.25">
      <c r="B324" t="s">
        <v>262</v>
      </c>
      <c r="C324" s="8">
        <v>1.72</v>
      </c>
      <c r="D324" s="1">
        <v>3.82</v>
      </c>
      <c r="E324" s="1">
        <v>5.3</v>
      </c>
      <c r="F324">
        <f>IF(SMALL(C324:E324,1)=C324,D324,E324)</f>
        <v>3.82</v>
      </c>
      <c r="G324" s="7">
        <f>IF(E324&lt;D324,E324,D324)</f>
        <v>3.82</v>
      </c>
      <c r="H324" s="220">
        <f t="shared" si="220"/>
        <v>1.72</v>
      </c>
      <c r="I324" s="155">
        <f t="shared" si="221"/>
        <v>2.3366666666666669</v>
      </c>
      <c r="J324" s="208">
        <f t="shared" si="222"/>
        <v>1.9786666666666666</v>
      </c>
      <c r="K324" s="198">
        <f t="shared" ref="K324:K332" si="225">IF(SMALL(I324:J324,1)&gt;SMALL(C324:E324,1),SMALL(C324:E324,1),SMALL(C324:E324,3))</f>
        <v>1.72</v>
      </c>
      <c r="L324" s="197" t="str">
        <f>IF(K324=C324,C322,IF(K324=D324,D322,E322))</f>
        <v>HH</v>
      </c>
      <c r="M324" s="205">
        <f t="shared" ref="M324:M332" si="226">IF(SMALL(C324:E324,2)&lt;E324,C324,D324)</f>
        <v>1.72</v>
      </c>
      <c r="N324" s="197" t="str">
        <f>IF(K324=I324,J322,I322)</f>
        <v>HH</v>
      </c>
      <c r="O324" s="205">
        <f>IF(N324=C322,C324,IF(N324=D322,D324,E324))</f>
        <v>1.72</v>
      </c>
      <c r="P324" s="205" t="str">
        <f t="shared" si="223"/>
        <v>HH</v>
      </c>
      <c r="Q324" s="206">
        <f>IF(P324=C322,C324,IF(P324=D322,D324,E324))</f>
        <v>1.72</v>
      </c>
      <c r="R324" s="205">
        <f t="shared" ref="R324:R332" si="227">IF(K324=M324,SMALL(C324:E324,1),SMALL(C324:E324,2))</f>
        <v>1.72</v>
      </c>
      <c r="S324" s="7" t="str">
        <f>IF(K324=M324,K322,M322)</f>
        <v>GG</v>
      </c>
      <c r="T324" s="21">
        <f t="shared" si="224"/>
        <v>1.72</v>
      </c>
      <c r="U324" t="s">
        <v>11</v>
      </c>
      <c r="V324" s="1">
        <v>3.82</v>
      </c>
    </row>
    <row r="325" spans="1:22" x14ac:dyDescent="0.25">
      <c r="B325" t="s">
        <v>263</v>
      </c>
      <c r="C325" s="8">
        <v>2.89</v>
      </c>
      <c r="D325" s="1">
        <v>3.39</v>
      </c>
      <c r="E325" s="1">
        <v>2.5499999999999998</v>
      </c>
      <c r="F325" s="1">
        <f>IF(E325=C325,D325,E325)</f>
        <v>2.5499999999999998</v>
      </c>
      <c r="G325" s="7">
        <f>IF(C325&lt;3.55,C325,D325)</f>
        <v>2.89</v>
      </c>
      <c r="H325" s="220">
        <f t="shared" si="220"/>
        <v>2.5499999999999998</v>
      </c>
      <c r="I325" s="155">
        <f t="shared" si="221"/>
        <v>1.7266666666666666</v>
      </c>
      <c r="J325" s="208">
        <f t="shared" si="222"/>
        <v>1.7606666666666666</v>
      </c>
      <c r="K325" s="198">
        <f t="shared" si="225"/>
        <v>3.39</v>
      </c>
      <c r="L325" s="197" t="str">
        <f>IF(K325=C325,C322,IF(K325=D325,D322,E322))</f>
        <v>DD</v>
      </c>
      <c r="M325" s="205">
        <f t="shared" si="226"/>
        <v>3.39</v>
      </c>
      <c r="N325" s="197" t="str">
        <f>IF(K325=I325,J322,I322)</f>
        <v>HH</v>
      </c>
      <c r="O325" s="205">
        <f>IF(N325=C322,C325,IF(N325=D322,D325,E325))</f>
        <v>2.89</v>
      </c>
      <c r="P325" s="205" t="str">
        <f t="shared" si="223"/>
        <v>HH</v>
      </c>
      <c r="Q325" s="206">
        <f>IF(P325=C322,C325,IF(P325=D322,D325,E325))</f>
        <v>2.89</v>
      </c>
      <c r="R325" s="205">
        <f t="shared" si="227"/>
        <v>2.5499999999999998</v>
      </c>
      <c r="S325" s="7" t="str">
        <f>IF(K325=M325,K322,M322)</f>
        <v>GG</v>
      </c>
      <c r="T325" s="21">
        <f t="shared" si="224"/>
        <v>3.39</v>
      </c>
      <c r="U325" t="s">
        <v>5</v>
      </c>
      <c r="V325" s="1">
        <v>2.89</v>
      </c>
    </row>
    <row r="326" spans="1:22" x14ac:dyDescent="0.25">
      <c r="B326" t="s">
        <v>264</v>
      </c>
      <c r="C326" s="8">
        <v>2.0699999999999998</v>
      </c>
      <c r="D326" s="1">
        <v>3.17</v>
      </c>
      <c r="E326" s="1">
        <v>4.2699999999999996</v>
      </c>
      <c r="F326">
        <f>IF(SMALL(C326:E326,1)=C326,D326,E326)</f>
        <v>3.17</v>
      </c>
      <c r="G326" s="7">
        <f>IF(C326&lt;D326,E326,D326)</f>
        <v>4.2699999999999996</v>
      </c>
      <c r="H326" s="220">
        <f t="shared" si="220"/>
        <v>2.0699999999999998</v>
      </c>
      <c r="I326" s="155">
        <f t="shared" si="221"/>
        <v>2.0119999999999996</v>
      </c>
      <c r="J326" s="208">
        <f t="shared" si="222"/>
        <v>1.7919999999999998</v>
      </c>
      <c r="K326" s="198">
        <f t="shared" si="225"/>
        <v>4.2699999999999996</v>
      </c>
      <c r="L326" s="197" t="str">
        <f>IF(K326=C326,C322,IF(K326=D326,D322,E322))</f>
        <v>AA</v>
      </c>
      <c r="M326" s="205">
        <f t="shared" si="226"/>
        <v>2.0699999999999998</v>
      </c>
      <c r="N326" s="197" t="str">
        <f>IF(K326=I326,J322,I322)</f>
        <v>HH</v>
      </c>
      <c r="O326" s="205">
        <f>IF(N326=C322,C326,IF(N326=D322,D326,E326))</f>
        <v>2.0699999999999998</v>
      </c>
      <c r="P326" s="205" t="str">
        <f t="shared" si="223"/>
        <v>HH</v>
      </c>
      <c r="Q326" s="206">
        <f>IF(P326=C322,C326,IF(P326=D322,D326,E326))</f>
        <v>2.0699999999999998</v>
      </c>
      <c r="R326" s="205">
        <f t="shared" si="227"/>
        <v>3.17</v>
      </c>
      <c r="S326" s="7" t="str">
        <f>IF(K326=M326,K322,M322)</f>
        <v>NG</v>
      </c>
      <c r="T326" s="21">
        <f t="shared" si="224"/>
        <v>4.2699999999999996</v>
      </c>
      <c r="U326" t="s">
        <v>11</v>
      </c>
      <c r="V326" s="1">
        <v>2.0699999999999998</v>
      </c>
    </row>
    <row r="327" spans="1:22" x14ac:dyDescent="0.25">
      <c r="B327" t="s">
        <v>260</v>
      </c>
      <c r="C327" s="8">
        <v>1.36</v>
      </c>
      <c r="D327" s="1">
        <v>5.13</v>
      </c>
      <c r="E327" s="1">
        <v>9.56</v>
      </c>
      <c r="F327" s="1">
        <f>IF(E327=C327,D327,E327)</f>
        <v>9.56</v>
      </c>
      <c r="G327" s="7">
        <f>IF(C327&lt;3.55,C327,D327)</f>
        <v>1.36</v>
      </c>
      <c r="H327" s="220">
        <f t="shared" si="220"/>
        <v>1.36</v>
      </c>
      <c r="I327" s="155">
        <f t="shared" si="221"/>
        <v>3.6310000000000002</v>
      </c>
      <c r="J327" s="208">
        <f t="shared" si="222"/>
        <v>2.8109999999999999</v>
      </c>
      <c r="K327" s="198">
        <f t="shared" si="225"/>
        <v>1.36</v>
      </c>
      <c r="L327" s="197" t="str">
        <f>IF(K327=C327,D322,IF(K327=D327,D322,E322))</f>
        <v>DD</v>
      </c>
      <c r="M327" s="205">
        <f t="shared" si="226"/>
        <v>1.36</v>
      </c>
      <c r="N327" s="197" t="str">
        <f>IF(K327=I327,J322,I322)</f>
        <v>HH</v>
      </c>
      <c r="O327" s="205">
        <f>IF(N327=C322,C327,IF(N327=D322,D327,E327))</f>
        <v>1.36</v>
      </c>
      <c r="P327" s="205" t="str">
        <f t="shared" si="223"/>
        <v>HH</v>
      </c>
      <c r="Q327" s="206">
        <f>IF(P327=C322,C327,IF(P327=D322,D327,E327))</f>
        <v>1.36</v>
      </c>
      <c r="R327" s="205">
        <f t="shared" si="227"/>
        <v>1.36</v>
      </c>
      <c r="S327" s="7" t="str">
        <f>IF(K327=M327,K322,M322)</f>
        <v>GG</v>
      </c>
      <c r="T327" s="21">
        <f t="shared" si="224"/>
        <v>1.36</v>
      </c>
      <c r="U327" t="s">
        <v>5</v>
      </c>
      <c r="V327" s="1">
        <v>1.36</v>
      </c>
    </row>
    <row r="328" spans="1:22" x14ac:dyDescent="0.25">
      <c r="B328" t="s">
        <v>265</v>
      </c>
      <c r="C328" s="8">
        <v>1.22</v>
      </c>
      <c r="D328" s="1">
        <v>7.02</v>
      </c>
      <c r="E328" s="1">
        <v>13.99</v>
      </c>
      <c r="F328">
        <f>IF(SMALL(C328:E328,1)=C328,D328,E328)</f>
        <v>7.02</v>
      </c>
      <c r="G328" s="7">
        <f>IF(E328&lt;D328,E328,D328)</f>
        <v>7.02</v>
      </c>
      <c r="H328" s="220">
        <f t="shared" si="220"/>
        <v>1.22</v>
      </c>
      <c r="I328" s="155">
        <f t="shared" si="221"/>
        <v>5.104000000000001</v>
      </c>
      <c r="J328" s="208">
        <f t="shared" si="222"/>
        <v>3.8269999999999995</v>
      </c>
      <c r="K328" s="198">
        <f t="shared" si="225"/>
        <v>1.22</v>
      </c>
      <c r="L328" s="197" t="str">
        <f>IF(K328=C328,C322,IF(K328=D328,D322,E322))</f>
        <v>HH</v>
      </c>
      <c r="M328" s="205">
        <f t="shared" si="226"/>
        <v>1.22</v>
      </c>
      <c r="N328" s="197" t="str">
        <f>IF(J328=I328,J322,I322)</f>
        <v>HH</v>
      </c>
      <c r="O328" s="205">
        <f>IF(N328=C322,C328,IF(N328=D322,D328,E328))</f>
        <v>1.22</v>
      </c>
      <c r="P328" s="205" t="str">
        <f t="shared" si="223"/>
        <v>HH</v>
      </c>
      <c r="Q328" s="206">
        <f>IF(P328=C322,C328,IF(P328=D322,D328,E328))</f>
        <v>1.22</v>
      </c>
      <c r="R328" s="205">
        <f t="shared" si="227"/>
        <v>1.22</v>
      </c>
      <c r="S328" s="7" t="str">
        <f>IF(K328=M328,K322,M322)</f>
        <v>GG</v>
      </c>
      <c r="T328" s="21">
        <f t="shared" si="224"/>
        <v>1.22</v>
      </c>
      <c r="U328" t="s">
        <v>5</v>
      </c>
      <c r="V328" s="1">
        <v>1.22</v>
      </c>
    </row>
    <row r="329" spans="1:22" x14ac:dyDescent="0.25">
      <c r="B329" t="s">
        <v>266</v>
      </c>
      <c r="C329" s="8">
        <v>2.13</v>
      </c>
      <c r="D329" s="1">
        <v>3.66</v>
      </c>
      <c r="E329" s="1">
        <v>3.46</v>
      </c>
      <c r="F329" s="1">
        <f>IF(E329=C329,D329,E329)</f>
        <v>3.46</v>
      </c>
      <c r="G329" s="7">
        <f>IF(C329&lt;3.55,C329,D329)</f>
        <v>2.13</v>
      </c>
      <c r="H329" s="220">
        <f t="shared" si="220"/>
        <v>2.13</v>
      </c>
      <c r="I329" s="155">
        <f t="shared" si="221"/>
        <v>1.8876666666666666</v>
      </c>
      <c r="J329" s="208">
        <f t="shared" si="222"/>
        <v>1.7546666666666666</v>
      </c>
      <c r="K329" s="198">
        <f t="shared" si="225"/>
        <v>3.66</v>
      </c>
      <c r="L329" s="197" t="str">
        <f>IF(K329=C329,C322,IF(K329=D329,D322,E322))</f>
        <v>DD</v>
      </c>
      <c r="M329" s="205">
        <f t="shared" si="226"/>
        <v>3.66</v>
      </c>
      <c r="N329" s="197" t="str">
        <f>IF(K329=I329,J322,I322)</f>
        <v>HH</v>
      </c>
      <c r="O329" s="205">
        <f>IF(N329=C322,C329,IF(N329=D322,D329,E329))</f>
        <v>2.13</v>
      </c>
      <c r="P329" s="205" t="str">
        <f t="shared" si="223"/>
        <v>HH</v>
      </c>
      <c r="Q329" s="206">
        <f>IF(P329=C322,C329,IF(P329=D322,D329,E329))</f>
        <v>2.13</v>
      </c>
      <c r="R329" s="205">
        <f t="shared" si="227"/>
        <v>2.13</v>
      </c>
      <c r="S329" s="7" t="str">
        <f>IF(K329=M329,K322,M322)</f>
        <v>GG</v>
      </c>
      <c r="T329" s="21">
        <f t="shared" si="224"/>
        <v>3.66</v>
      </c>
      <c r="U329" t="s">
        <v>11</v>
      </c>
      <c r="V329" s="1">
        <v>2.13</v>
      </c>
    </row>
    <row r="330" spans="1:22" x14ac:dyDescent="0.25">
      <c r="B330" t="s">
        <v>267</v>
      </c>
      <c r="C330" s="8">
        <v>3.28</v>
      </c>
      <c r="D330" s="1">
        <v>3.47</v>
      </c>
      <c r="E330" s="1">
        <v>2.2799999999999998</v>
      </c>
      <c r="F330">
        <f>IF(SMALL(C330:E330,1)=C330,D330,E330)</f>
        <v>2.2799999999999998</v>
      </c>
      <c r="G330" s="7">
        <f>IF(E330&lt;D330,E330,D330)</f>
        <v>2.2799999999999998</v>
      </c>
      <c r="H330" s="220">
        <f t="shared" si="220"/>
        <v>2.2799999999999998</v>
      </c>
      <c r="I330" s="155">
        <f t="shared" si="221"/>
        <v>1.7329999999999999</v>
      </c>
      <c r="J330" s="208">
        <f t="shared" si="222"/>
        <v>1.8329999999999997</v>
      </c>
      <c r="K330" s="198">
        <f t="shared" si="225"/>
        <v>3.47</v>
      </c>
      <c r="L330" s="197" t="str">
        <f>IF(K330=C330,C322,IF(K330=D330,D322,E322))</f>
        <v>DD</v>
      </c>
      <c r="M330" s="205">
        <f t="shared" si="226"/>
        <v>3.47</v>
      </c>
      <c r="N330" s="197" t="str">
        <f>IF(K330=I330,J322,I322)</f>
        <v>HH</v>
      </c>
      <c r="O330" s="205">
        <f>IF(N330=C322,C330,IF(N330=D322,D330,E330))</f>
        <v>3.28</v>
      </c>
      <c r="P330" s="205" t="str">
        <f t="shared" si="223"/>
        <v>HH</v>
      </c>
      <c r="Q330" s="206">
        <f>IF(P330=C322,C330,IF(P330=D322,D330,E330))</f>
        <v>3.28</v>
      </c>
      <c r="R330" s="205">
        <f t="shared" si="227"/>
        <v>2.2799999999999998</v>
      </c>
      <c r="S330" s="7" t="str">
        <f>IF(K330=M330,K322,M322)</f>
        <v>GG</v>
      </c>
      <c r="T330" s="21">
        <f t="shared" si="224"/>
        <v>3.47</v>
      </c>
      <c r="U330" t="s">
        <v>11</v>
      </c>
      <c r="V330" s="1">
        <v>3.28</v>
      </c>
    </row>
    <row r="331" spans="1:22" x14ac:dyDescent="0.25">
      <c r="B331" t="s">
        <v>268</v>
      </c>
      <c r="C331" s="8">
        <v>23.67</v>
      </c>
      <c r="D331" s="1">
        <v>9.69</v>
      </c>
      <c r="E331" s="1">
        <v>1.1299999999999999</v>
      </c>
      <c r="F331" s="1">
        <f>IF(E331=C331,D331,E331)</f>
        <v>1.1299999999999999</v>
      </c>
      <c r="G331" s="7">
        <f>IF(C331&lt;3.55,C331,D331)</f>
        <v>9.69</v>
      </c>
      <c r="H331" s="220">
        <f t="shared" si="220"/>
        <v>1.1299999999999999</v>
      </c>
      <c r="I331" s="155">
        <f t="shared" si="221"/>
        <v>5.8613333333333335</v>
      </c>
      <c r="J331" s="208">
        <f t="shared" si="222"/>
        <v>8.115333333333334</v>
      </c>
      <c r="K331" s="198">
        <f t="shared" si="225"/>
        <v>1.1299999999999999</v>
      </c>
      <c r="L331" s="197" t="str">
        <f>IF(K331=C331,C322,IF(K331=D331,D322,E322))</f>
        <v>AA</v>
      </c>
      <c r="M331" s="205">
        <f t="shared" si="226"/>
        <v>9.69</v>
      </c>
      <c r="N331" s="197" t="str">
        <f>IF(K331=I331,J322,I322)</f>
        <v>HH</v>
      </c>
      <c r="O331" s="205">
        <f>IF(N331=C322,C331,IF(N331=D322,D331,E331))</f>
        <v>23.67</v>
      </c>
      <c r="P331" s="205" t="str">
        <f t="shared" si="223"/>
        <v>AA</v>
      </c>
      <c r="Q331" s="206">
        <f>IF(P331=C322,C331,IF(P331=D322,D331,E331))</f>
        <v>1.1299999999999999</v>
      </c>
      <c r="R331" s="205">
        <f t="shared" si="227"/>
        <v>9.69</v>
      </c>
      <c r="S331" s="7" t="str">
        <f>IF(K331=M331,K322,M322)</f>
        <v>NG</v>
      </c>
      <c r="T331" s="21">
        <f t="shared" si="224"/>
        <v>1.1299999999999999</v>
      </c>
      <c r="U331" t="s">
        <v>11</v>
      </c>
      <c r="V331" s="1">
        <v>1.1299999999999999</v>
      </c>
    </row>
    <row r="332" spans="1:22" ht="15.75" thickBot="1" x14ac:dyDescent="0.3">
      <c r="B332" t="s">
        <v>269</v>
      </c>
      <c r="C332" s="8">
        <v>5.52</v>
      </c>
      <c r="D332" s="1">
        <v>3.73</v>
      </c>
      <c r="E332" s="1">
        <v>1.71</v>
      </c>
      <c r="F332">
        <f>IF(SMALL(C332:E332,1)=C332,D332,E332)</f>
        <v>1.71</v>
      </c>
      <c r="G332" s="7">
        <f>IF(E332&lt;D332,E332,D332)</f>
        <v>1.71</v>
      </c>
      <c r="H332" s="221">
        <f t="shared" si="220"/>
        <v>1.71</v>
      </c>
      <c r="I332" s="156">
        <f t="shared" si="221"/>
        <v>1.9976666666666667</v>
      </c>
      <c r="J332" s="211">
        <f t="shared" si="222"/>
        <v>2.3786666666666667</v>
      </c>
      <c r="K332" s="198">
        <f t="shared" si="225"/>
        <v>1.71</v>
      </c>
      <c r="L332" s="197" t="str">
        <f>IF(K332=C332,C322,IF(K332=D332,D322,E322))</f>
        <v>AA</v>
      </c>
      <c r="M332" s="205">
        <f t="shared" si="226"/>
        <v>3.73</v>
      </c>
      <c r="N332" s="197" t="str">
        <f>IF(K332=I332,J322,I322)</f>
        <v>HH</v>
      </c>
      <c r="O332" s="205">
        <f>IF(N332=C322,C332,IF(N332=D322,D332,E332))</f>
        <v>5.52</v>
      </c>
      <c r="P332" s="205" t="str">
        <f t="shared" si="223"/>
        <v>AA</v>
      </c>
      <c r="Q332" s="206">
        <f>IF(P332=C322,C332,IF(P332=D322,D332,E332))</f>
        <v>1.71</v>
      </c>
      <c r="R332" s="205">
        <f t="shared" si="227"/>
        <v>3.73</v>
      </c>
      <c r="S332" s="7" t="str">
        <f>IF(K332=M332,K322,M322)</f>
        <v>NG</v>
      </c>
      <c r="T332" s="21">
        <f t="shared" si="224"/>
        <v>3.73</v>
      </c>
      <c r="U332" t="s">
        <v>5</v>
      </c>
      <c r="V332" s="1">
        <v>1.71</v>
      </c>
    </row>
    <row r="333" spans="1:22" ht="15.75" thickBot="1" x14ac:dyDescent="0.3">
      <c r="C333" s="80">
        <f>SUM(C323:E332)/30</f>
        <v>4.6723333333333326</v>
      </c>
      <c r="F333" s="5">
        <f t="shared" ref="F333:K333" si="228">PRODUCT(F323:F332)</f>
        <v>110247.49657716139</v>
      </c>
      <c r="G333" s="5">
        <f t="shared" si="228"/>
        <v>84020.918329235181</v>
      </c>
      <c r="H333" s="49">
        <f t="shared" si="228"/>
        <v>327.9553356689155</v>
      </c>
      <c r="I333" s="18">
        <f t="shared" si="228"/>
        <v>10635.716219370826</v>
      </c>
      <c r="J333" s="18">
        <f t="shared" si="228"/>
        <v>7208.010175007792</v>
      </c>
      <c r="K333" s="18">
        <f t="shared" si="228"/>
        <v>3538.0608684767085</v>
      </c>
      <c r="L333" s="35"/>
      <c r="M333" s="18">
        <f>PRODUCT(M323:M332)</f>
        <v>21326.931966961271</v>
      </c>
      <c r="N333" s="35"/>
      <c r="O333" s="18">
        <f>PRODUCT(O323:O332)</f>
        <v>36155.480854630419</v>
      </c>
      <c r="P333" s="35"/>
      <c r="Q333" s="18">
        <f>PRODUCT(Q323:Q332)</f>
        <v>534.70144786253582</v>
      </c>
      <c r="R333" s="18">
        <f>PRODUCT(R323:R332)</f>
        <v>12836.095811901043</v>
      </c>
      <c r="S333" s="34"/>
      <c r="T333" s="79">
        <f>PRODUCT(T323:T332)</f>
        <v>5130.2742223311461</v>
      </c>
      <c r="V333" s="79">
        <f>PRODUCT(V323:V332)</f>
        <v>1187.5346109505156</v>
      </c>
    </row>
    <row r="334" spans="1:22" ht="15.75" thickBot="1" x14ac:dyDescent="0.3">
      <c r="F334" s="18">
        <f t="shared" ref="F334:K335" si="229">F323*F325*F327*F329*F331</f>
        <v>332.64273435600001</v>
      </c>
      <c r="G334" s="18">
        <f t="shared" si="229"/>
        <v>188.20368236159996</v>
      </c>
      <c r="H334" s="18">
        <f t="shared" si="229"/>
        <v>19.365339743999996</v>
      </c>
      <c r="I334" s="18">
        <f t="shared" si="229"/>
        <v>128.02941172998163</v>
      </c>
      <c r="J334" s="18">
        <f t="shared" si="229"/>
        <v>121.82887513509395</v>
      </c>
      <c r="K334" s="18">
        <f t="shared" si="229"/>
        <v>66.546246196800013</v>
      </c>
      <c r="L334" s="35"/>
      <c r="M334" s="18">
        <f>M323*M325*M327*M329*M331</f>
        <v>379.34245797120002</v>
      </c>
      <c r="N334" s="35"/>
      <c r="O334" s="18">
        <f>O323*O325*O327*O329*O331</f>
        <v>459.7297380288</v>
      </c>
      <c r="P334" s="35"/>
      <c r="Q334" s="81">
        <f>Q323*Q325*Q327*Q329*Q331</f>
        <v>21.947385043199994</v>
      </c>
      <c r="R334" s="18">
        <f>R323*R325*R327*R329*R331</f>
        <v>226.90378033199997</v>
      </c>
      <c r="S334" s="34"/>
      <c r="T334" s="79">
        <f>T323*T325*T327*T329*T331</f>
        <v>44.2370461824</v>
      </c>
      <c r="V334" s="18">
        <f>V323*V325*V327*V329*V331</f>
        <v>21.947385043199994</v>
      </c>
    </row>
    <row r="335" spans="1:22" ht="15.75" thickBot="1" x14ac:dyDescent="0.3">
      <c r="F335" s="49">
        <f t="shared" si="229"/>
        <v>331.42914361439989</v>
      </c>
      <c r="G335" s="49">
        <f t="shared" si="229"/>
        <v>446.43610196639992</v>
      </c>
      <c r="H335" s="49">
        <f t="shared" si="229"/>
        <v>16.935170774399996</v>
      </c>
      <c r="I335" s="49">
        <f t="shared" si="229"/>
        <v>83.07244464890546</v>
      </c>
      <c r="J335" s="49">
        <f t="shared" si="229"/>
        <v>59.165039215990078</v>
      </c>
      <c r="K335" s="49">
        <f t="shared" si="229"/>
        <v>53.166948861599998</v>
      </c>
      <c r="L335" s="202"/>
      <c r="M335" s="49">
        <f>M324*M326*M328*M330*M332</f>
        <v>56.22078815279999</v>
      </c>
      <c r="N335" s="202"/>
      <c r="O335" s="49">
        <f>O324*O326*O328*O330*O332</f>
        <v>78.645077452799981</v>
      </c>
      <c r="P335" s="202"/>
      <c r="Q335" s="49">
        <f>Q324*Q326*Q328*Q330*Q332</f>
        <v>24.362877254399994</v>
      </c>
      <c r="R335" s="49">
        <f>R324*R326*R328*R330*R332</f>
        <v>56.57065648319999</v>
      </c>
      <c r="S335" s="201"/>
      <c r="T335" s="203">
        <f>T324*T326*T328*T330*T332</f>
        <v>115.9723504408</v>
      </c>
      <c r="V335" s="18">
        <f>V324*V326*V328*V330*V332</f>
        <v>54.108250646399988</v>
      </c>
    </row>
    <row r="337" spans="1:22" ht="15.75" thickBot="1" x14ac:dyDescent="0.3"/>
    <row r="338" spans="1:22" ht="15.75" thickBot="1" x14ac:dyDescent="0.3">
      <c r="A338" t="s">
        <v>294</v>
      </c>
      <c r="B338" s="3" t="s">
        <v>0</v>
      </c>
      <c r="C338" s="4" t="s">
        <v>201</v>
      </c>
      <c r="D338" s="5" t="s">
        <v>202</v>
      </c>
      <c r="E338" s="5" t="s">
        <v>23</v>
      </c>
      <c r="F338" s="5" t="s">
        <v>310</v>
      </c>
      <c r="G338" s="33" t="s">
        <v>309</v>
      </c>
      <c r="H338" s="77" t="s">
        <v>201</v>
      </c>
      <c r="I338" s="77" t="s">
        <v>201</v>
      </c>
      <c r="J338" s="10" t="s">
        <v>202</v>
      </c>
      <c r="K338" s="77" t="s">
        <v>5</v>
      </c>
      <c r="L338" s="75" t="s">
        <v>918</v>
      </c>
      <c r="M338" s="75" t="s">
        <v>11</v>
      </c>
      <c r="N338" s="75" t="s">
        <v>919</v>
      </c>
      <c r="O338" s="75"/>
      <c r="P338" s="75" t="s">
        <v>921</v>
      </c>
      <c r="Q338" s="78" t="s">
        <v>922</v>
      </c>
      <c r="R338" s="75" t="s">
        <v>923</v>
      </c>
      <c r="S338" s="209"/>
      <c r="T338" s="210" t="s">
        <v>920</v>
      </c>
      <c r="V338" s="1" t="s">
        <v>232</v>
      </c>
    </row>
    <row r="339" spans="1:22" x14ac:dyDescent="0.25">
      <c r="B339" t="s">
        <v>261</v>
      </c>
      <c r="C339" s="8">
        <v>1.99</v>
      </c>
      <c r="D339" s="1">
        <v>3.55</v>
      </c>
      <c r="E339" s="1">
        <v>4.05</v>
      </c>
      <c r="F339" s="1">
        <f>IF(E339=C339,D339,E339)</f>
        <v>4.05</v>
      </c>
      <c r="G339" s="7">
        <f>IF(C339&lt;3.55,C339,D339)</f>
        <v>1.99</v>
      </c>
      <c r="H339" s="219">
        <f t="shared" ref="H339:H348" si="230">SMALL(C339:E339,1)</f>
        <v>1.99</v>
      </c>
      <c r="I339" s="152">
        <f t="shared" ref="I339:I348" si="231">((C339+D339+E339)/3+(C339+D339)/2+E339)/5</f>
        <v>2.003333333333333</v>
      </c>
      <c r="J339" s="207">
        <f t="shared" ref="J339:J348" si="232">((C339+D339+E339)/3+(D339+E339)/2+C339)/5</f>
        <v>1.7973333333333332</v>
      </c>
      <c r="K339" s="198">
        <f>IF(SMALL(I339:J339,1)&gt;SMALL(C339:E339,1),SMALL(C339:E339,1),SMALL(C339:E339,3))</f>
        <v>4.05</v>
      </c>
      <c r="L339" s="197" t="str">
        <f>IF(K339=C339,C338,IF(K339=D339,D338,E338))</f>
        <v>AA</v>
      </c>
      <c r="M339" s="205">
        <f>IF(SMALL(C339:E339,2)&lt;E339,C339,D339)</f>
        <v>1.99</v>
      </c>
      <c r="N339" s="197" t="str">
        <f>IF(K339=I339,J338,I338)</f>
        <v>HH</v>
      </c>
      <c r="O339" s="205">
        <f>IF(N339=C338,C339,IF(N339=D338,D339,E339))</f>
        <v>1.99</v>
      </c>
      <c r="P339" s="205" t="str">
        <f t="shared" ref="P339:P348" si="233">IF(K339&lt;M339,L339,N339)</f>
        <v>HH</v>
      </c>
      <c r="Q339" s="206">
        <f>IF(P339=C338,C339,IF(P339=D338,D339,E339))</f>
        <v>1.99</v>
      </c>
      <c r="R339" s="205">
        <f>IF(K339=M339,SMALL(C339:E339,1),SMALL(C339:E339,2))</f>
        <v>3.55</v>
      </c>
      <c r="S339" s="7" t="str">
        <f>IF(K339=M339,K338,M338)</f>
        <v>NG</v>
      </c>
      <c r="T339" s="21">
        <f t="shared" ref="T339:T348" si="234">IF(U339=S339,K339,M339)</f>
        <v>4.05</v>
      </c>
      <c r="U339" t="s">
        <v>11</v>
      </c>
      <c r="V339" s="1">
        <v>1.99</v>
      </c>
    </row>
    <row r="340" spans="1:22" x14ac:dyDescent="0.25">
      <c r="B340" t="s">
        <v>262</v>
      </c>
      <c r="C340" s="8">
        <v>3.68</v>
      </c>
      <c r="D340" s="1">
        <v>3.18</v>
      </c>
      <c r="E340" s="1">
        <v>2.23</v>
      </c>
      <c r="F340">
        <f>IF(SMALL(C340:E340,1)=C340,D340,E340)</f>
        <v>2.23</v>
      </c>
      <c r="G340" s="7">
        <f>IF(E340&lt;D340,E340,D340)</f>
        <v>2.23</v>
      </c>
      <c r="H340" s="220">
        <f t="shared" si="230"/>
        <v>2.23</v>
      </c>
      <c r="I340" s="155">
        <f t="shared" si="231"/>
        <v>1.738</v>
      </c>
      <c r="J340" s="208">
        <f t="shared" si="232"/>
        <v>1.8829999999999998</v>
      </c>
      <c r="K340" s="198">
        <f t="shared" ref="K340:K348" si="235">IF(SMALL(I340:J340,1)&gt;SMALL(C340:E340,1),SMALL(C340:E340,1),SMALL(C340:E340,3))</f>
        <v>3.68</v>
      </c>
      <c r="L340" s="197" t="str">
        <f>IF(K340=C340,C338,IF(K340=D340,D338,E338))</f>
        <v>HH</v>
      </c>
      <c r="M340" s="205">
        <f t="shared" ref="M340:M348" si="236">IF(SMALL(C340:E340,2)&lt;E340,C340,D340)</f>
        <v>3.18</v>
      </c>
      <c r="N340" s="197" t="str">
        <f>IF(K340=I340,J338,I338)</f>
        <v>HH</v>
      </c>
      <c r="O340" s="205">
        <f>IF(N340=C338,C340,IF(N340=D338,D340,E340))</f>
        <v>3.68</v>
      </c>
      <c r="P340" s="205" t="str">
        <f t="shared" si="233"/>
        <v>HH</v>
      </c>
      <c r="Q340" s="206">
        <f>IF(P340=C338,C340,IF(P340=D338,D340,E340))</f>
        <v>3.68</v>
      </c>
      <c r="R340" s="205">
        <f t="shared" ref="R340:R348" si="237">IF(K340=M340,SMALL(C340:E340,1),SMALL(C340:E340,2))</f>
        <v>3.18</v>
      </c>
      <c r="S340" s="7" t="str">
        <f>IF(K340=M340,K338,M338)</f>
        <v>NG</v>
      </c>
      <c r="T340" s="21">
        <f t="shared" si="234"/>
        <v>3.68</v>
      </c>
      <c r="U340" t="s">
        <v>11</v>
      </c>
      <c r="V340" s="1">
        <v>2.23</v>
      </c>
    </row>
    <row r="341" spans="1:22" x14ac:dyDescent="0.25">
      <c r="B341" t="s">
        <v>263</v>
      </c>
      <c r="C341" s="8">
        <v>2.46</v>
      </c>
      <c r="D341" s="1">
        <v>3.22</v>
      </c>
      <c r="E341" s="1">
        <v>3.16</v>
      </c>
      <c r="F341" s="1">
        <f>IF(E341=C341,D341,E341)</f>
        <v>3.16</v>
      </c>
      <c r="G341" s="7">
        <f>IF(C341&lt;3.55,C341,D341)</f>
        <v>2.46</v>
      </c>
      <c r="H341" s="220">
        <f t="shared" si="230"/>
        <v>2.46</v>
      </c>
      <c r="I341" s="155">
        <f t="shared" si="231"/>
        <v>1.7893333333333334</v>
      </c>
      <c r="J341" s="208">
        <f t="shared" si="232"/>
        <v>1.7193333333333336</v>
      </c>
      <c r="K341" s="198">
        <f t="shared" si="235"/>
        <v>3.22</v>
      </c>
      <c r="L341" s="197" t="str">
        <f>IF(K341=C341,C338,IF(K341=D341,D338,E338))</f>
        <v>DD</v>
      </c>
      <c r="M341" s="205">
        <f t="shared" si="236"/>
        <v>3.22</v>
      </c>
      <c r="N341" s="197" t="str">
        <f>IF(K341=I341,J338,I338)</f>
        <v>HH</v>
      </c>
      <c r="O341" s="205">
        <f>IF(N341=C338,C341,IF(N341=D338,D341,E341))</f>
        <v>2.46</v>
      </c>
      <c r="P341" s="205" t="str">
        <f t="shared" si="233"/>
        <v>HH</v>
      </c>
      <c r="Q341" s="206">
        <f>IF(P341=C338,C341,IF(P341=D338,D341,E341))</f>
        <v>2.46</v>
      </c>
      <c r="R341" s="205">
        <f t="shared" si="237"/>
        <v>2.46</v>
      </c>
      <c r="S341" s="7" t="str">
        <f>IF(K341=M341,K338,M338)</f>
        <v>GG</v>
      </c>
      <c r="T341" s="21">
        <f t="shared" si="234"/>
        <v>3.22</v>
      </c>
      <c r="U341" t="s">
        <v>5</v>
      </c>
      <c r="V341" s="1">
        <v>2.46</v>
      </c>
    </row>
    <row r="342" spans="1:22" x14ac:dyDescent="0.25">
      <c r="B342" t="s">
        <v>264</v>
      </c>
      <c r="C342" s="8">
        <v>1.22</v>
      </c>
      <c r="D342" s="1">
        <v>6.87</v>
      </c>
      <c r="E342" s="1">
        <v>14.02</v>
      </c>
      <c r="F342">
        <f>IF(SMALL(C342:E342,1)=C342,D342,E342)</f>
        <v>6.87</v>
      </c>
      <c r="G342" s="7">
        <f>IF(C342&lt;D342,E342,D342)</f>
        <v>14.02</v>
      </c>
      <c r="H342" s="220">
        <f t="shared" si="230"/>
        <v>1.22</v>
      </c>
      <c r="I342" s="155">
        <f t="shared" si="231"/>
        <v>5.0869999999999997</v>
      </c>
      <c r="J342" s="208">
        <f t="shared" si="232"/>
        <v>3.8069999999999999</v>
      </c>
      <c r="K342" s="198">
        <f t="shared" si="235"/>
        <v>1.22</v>
      </c>
      <c r="L342" s="197" t="str">
        <f>IF(K342=C342,C338,IF(K342=D342,D338,E338))</f>
        <v>HH</v>
      </c>
      <c r="M342" s="205">
        <f t="shared" si="236"/>
        <v>1.22</v>
      </c>
      <c r="N342" s="197" t="str">
        <f>IF(K342=I342,J338,I338)</f>
        <v>HH</v>
      </c>
      <c r="O342" s="205">
        <f>IF(N342=C338,C342,IF(N342=D338,D342,E342))</f>
        <v>1.22</v>
      </c>
      <c r="P342" s="205" t="str">
        <f t="shared" si="233"/>
        <v>HH</v>
      </c>
      <c r="Q342" s="206">
        <f>IF(P342=C338,C342,IF(P342=D338,D342,E342))</f>
        <v>1.22</v>
      </c>
      <c r="R342" s="205">
        <f t="shared" si="237"/>
        <v>1.22</v>
      </c>
      <c r="S342" s="7" t="str">
        <f>IF(K342=M342,K338,M338)</f>
        <v>GG</v>
      </c>
      <c r="T342" s="21">
        <f t="shared" si="234"/>
        <v>1.22</v>
      </c>
      <c r="U342" t="s">
        <v>5</v>
      </c>
      <c r="V342" s="1">
        <v>1.22</v>
      </c>
    </row>
    <row r="343" spans="1:22" x14ac:dyDescent="0.25">
      <c r="B343" t="s">
        <v>260</v>
      </c>
      <c r="C343" s="8">
        <v>17.14</v>
      </c>
      <c r="D343" s="1">
        <v>8.1</v>
      </c>
      <c r="E343" s="1">
        <v>1.17</v>
      </c>
      <c r="F343" s="1">
        <f>IF(E343=C343,D343,E343)</f>
        <v>1.17</v>
      </c>
      <c r="G343" s="7">
        <f>IF(C343&lt;3.55,C343,D343)</f>
        <v>8.1</v>
      </c>
      <c r="H343" s="220">
        <f t="shared" si="230"/>
        <v>1.17</v>
      </c>
      <c r="I343" s="155">
        <f t="shared" si="231"/>
        <v>4.5186666666666664</v>
      </c>
      <c r="J343" s="208">
        <f t="shared" si="232"/>
        <v>6.1156666666666668</v>
      </c>
      <c r="K343" s="198">
        <f t="shared" si="235"/>
        <v>1.17</v>
      </c>
      <c r="L343" s="197" t="str">
        <f>IF(K343=C343,D338,IF(K343=D343,D338,E338))</f>
        <v>AA</v>
      </c>
      <c r="M343" s="205">
        <f t="shared" si="236"/>
        <v>8.1</v>
      </c>
      <c r="N343" s="197" t="str">
        <f>IF(K343=I343,J338,I338)</f>
        <v>HH</v>
      </c>
      <c r="O343" s="205">
        <f>IF(N343=C338,C343,IF(N343=D338,D343,E343))</f>
        <v>17.14</v>
      </c>
      <c r="P343" s="205" t="str">
        <f t="shared" si="233"/>
        <v>AA</v>
      </c>
      <c r="Q343" s="206">
        <f>IF(P343=C338,C343,IF(P343=D338,D343,E343))</f>
        <v>1.17</v>
      </c>
      <c r="R343" s="205">
        <f t="shared" si="237"/>
        <v>8.1</v>
      </c>
      <c r="S343" s="7" t="str">
        <f>IF(K343=M343,K338,M338)</f>
        <v>NG</v>
      </c>
      <c r="T343" s="21">
        <f t="shared" si="234"/>
        <v>8.1</v>
      </c>
      <c r="U343" t="s">
        <v>5</v>
      </c>
      <c r="V343" s="1">
        <v>17.14</v>
      </c>
    </row>
    <row r="344" spans="1:22" x14ac:dyDescent="0.25">
      <c r="B344" t="s">
        <v>265</v>
      </c>
      <c r="C344" s="8">
        <v>1.34</v>
      </c>
      <c r="D344" s="1">
        <v>5.27</v>
      </c>
      <c r="E344" s="1">
        <v>9.99</v>
      </c>
      <c r="F344">
        <f>IF(SMALL(C344:E344,1)=C344,D344,E344)</f>
        <v>5.27</v>
      </c>
      <c r="G344" s="7">
        <f>IF(E344&lt;D344,E344,D344)</f>
        <v>5.27</v>
      </c>
      <c r="H344" s="220">
        <f t="shared" si="230"/>
        <v>1.34</v>
      </c>
      <c r="I344" s="155">
        <f t="shared" si="231"/>
        <v>3.7656666666666667</v>
      </c>
      <c r="J344" s="208">
        <f t="shared" si="232"/>
        <v>2.9006666666666669</v>
      </c>
      <c r="K344" s="198">
        <f t="shared" si="235"/>
        <v>1.34</v>
      </c>
      <c r="L344" s="197" t="str">
        <f>IF(K344=C344,C338,IF(K344=D344,D338,E338))</f>
        <v>HH</v>
      </c>
      <c r="M344" s="205">
        <f t="shared" si="236"/>
        <v>1.34</v>
      </c>
      <c r="N344" s="197" t="str">
        <f>IF(J344=I344,J338,I338)</f>
        <v>HH</v>
      </c>
      <c r="O344" s="205">
        <f>IF(N344=C338,C344,IF(N344=D338,D344,E344))</f>
        <v>1.34</v>
      </c>
      <c r="P344" s="205" t="str">
        <f t="shared" si="233"/>
        <v>HH</v>
      </c>
      <c r="Q344" s="206">
        <f>IF(P344=C338,C344,IF(P344=D338,D344,E344))</f>
        <v>1.34</v>
      </c>
      <c r="R344" s="205">
        <f t="shared" si="237"/>
        <v>1.34</v>
      </c>
      <c r="S344" s="7" t="str">
        <f>IF(K344=M344,K338,M338)</f>
        <v>GG</v>
      </c>
      <c r="T344" s="21">
        <f t="shared" si="234"/>
        <v>1.34</v>
      </c>
      <c r="U344" t="s">
        <v>5</v>
      </c>
      <c r="V344" s="1">
        <v>5.27</v>
      </c>
    </row>
    <row r="345" spans="1:22" x14ac:dyDescent="0.25">
      <c r="B345" t="s">
        <v>266</v>
      </c>
      <c r="C345" s="8">
        <v>2.4900000000000002</v>
      </c>
      <c r="D345" s="1">
        <v>3.3</v>
      </c>
      <c r="E345" s="1">
        <v>3.06</v>
      </c>
      <c r="F345" s="1">
        <f>IF(E345=C345,D345,E345)</f>
        <v>3.06</v>
      </c>
      <c r="G345" s="7">
        <f>IF(C345&lt;3.55,C345,D345)</f>
        <v>2.4900000000000002</v>
      </c>
      <c r="H345" s="220">
        <f t="shared" si="230"/>
        <v>2.4900000000000002</v>
      </c>
      <c r="I345" s="155">
        <f t="shared" si="231"/>
        <v>1.7809999999999999</v>
      </c>
      <c r="J345" s="208">
        <f t="shared" si="232"/>
        <v>1.7239999999999998</v>
      </c>
      <c r="K345" s="198">
        <f t="shared" si="235"/>
        <v>3.3</v>
      </c>
      <c r="L345" s="197" t="str">
        <f>IF(K345=C345,C338,IF(K345=D345,D338,E338))</f>
        <v>DD</v>
      </c>
      <c r="M345" s="205">
        <f t="shared" si="236"/>
        <v>3.3</v>
      </c>
      <c r="N345" s="197" t="str">
        <f>IF(K345=I345,J338,I338)</f>
        <v>HH</v>
      </c>
      <c r="O345" s="205">
        <f>IF(N345=C338,C345,IF(N345=D338,D345,E345))</f>
        <v>2.4900000000000002</v>
      </c>
      <c r="P345" s="205" t="str">
        <f t="shared" si="233"/>
        <v>HH</v>
      </c>
      <c r="Q345" s="206">
        <f>IF(P345=C338,C345,IF(P345=D338,D345,E345))</f>
        <v>2.4900000000000002</v>
      </c>
      <c r="R345" s="205">
        <f t="shared" si="237"/>
        <v>2.4900000000000002</v>
      </c>
      <c r="S345" s="7" t="str">
        <f>IF(K345=M345,K338,M338)</f>
        <v>GG</v>
      </c>
      <c r="T345" s="21">
        <f t="shared" si="234"/>
        <v>3.3</v>
      </c>
      <c r="U345" t="s">
        <v>5</v>
      </c>
      <c r="V345" s="1">
        <v>3.3</v>
      </c>
    </row>
    <row r="346" spans="1:22" x14ac:dyDescent="0.25">
      <c r="B346" t="s">
        <v>267</v>
      </c>
      <c r="C346" s="8">
        <v>5.62</v>
      </c>
      <c r="D346" s="1">
        <v>4.24</v>
      </c>
      <c r="E346" s="1">
        <v>1.62</v>
      </c>
      <c r="F346">
        <f>IF(SMALL(C346:E346,1)=C346,D346,E346)</f>
        <v>1.62</v>
      </c>
      <c r="G346" s="7">
        <f>IF(E346&lt;D346,E346,D346)</f>
        <v>1.62</v>
      </c>
      <c r="H346" s="220">
        <f t="shared" si="230"/>
        <v>1.62</v>
      </c>
      <c r="I346" s="155">
        <f t="shared" si="231"/>
        <v>2.075333333333333</v>
      </c>
      <c r="J346" s="208">
        <f t="shared" si="232"/>
        <v>2.4753333333333334</v>
      </c>
      <c r="K346" s="198">
        <f t="shared" si="235"/>
        <v>1.62</v>
      </c>
      <c r="L346" s="197" t="str">
        <f>IF(K346=C346,C338,IF(K346=D346,D338,E338))</f>
        <v>AA</v>
      </c>
      <c r="M346" s="205">
        <f t="shared" si="236"/>
        <v>4.24</v>
      </c>
      <c r="N346" s="197" t="str">
        <f>IF(K346=I346,J338,I338)</f>
        <v>HH</v>
      </c>
      <c r="O346" s="205">
        <f>IF(N346=C338,C346,IF(N346=D338,D346,E346))</f>
        <v>5.62</v>
      </c>
      <c r="P346" s="205" t="str">
        <f t="shared" si="233"/>
        <v>AA</v>
      </c>
      <c r="Q346" s="206">
        <f>IF(P346=C338,C346,IF(P346=D338,D346,E346))</f>
        <v>1.62</v>
      </c>
      <c r="R346" s="205">
        <f t="shared" si="237"/>
        <v>4.24</v>
      </c>
      <c r="S346" s="7" t="str">
        <f>IF(K346=M346,K338,M338)</f>
        <v>NG</v>
      </c>
      <c r="T346" s="21">
        <f t="shared" si="234"/>
        <v>1.62</v>
      </c>
      <c r="U346" t="s">
        <v>11</v>
      </c>
      <c r="V346" s="1">
        <v>5.62</v>
      </c>
    </row>
    <row r="347" spans="1:22" x14ac:dyDescent="0.25">
      <c r="B347" t="s">
        <v>268</v>
      </c>
      <c r="C347" s="8">
        <v>1.58</v>
      </c>
      <c r="D347" s="1">
        <v>4.13</v>
      </c>
      <c r="E347" s="1">
        <v>6.31</v>
      </c>
      <c r="F347" s="1">
        <f>IF(E347=C347,D347,E347)</f>
        <v>6.31</v>
      </c>
      <c r="G347" s="7">
        <f>IF(C347&lt;3.55,C347,D347)</f>
        <v>1.58</v>
      </c>
      <c r="H347" s="220">
        <f t="shared" si="230"/>
        <v>1.58</v>
      </c>
      <c r="I347" s="155">
        <f t="shared" si="231"/>
        <v>2.6343333333333332</v>
      </c>
      <c r="J347" s="208">
        <f t="shared" si="232"/>
        <v>2.1613333333333333</v>
      </c>
      <c r="K347" s="198">
        <f t="shared" si="235"/>
        <v>1.58</v>
      </c>
      <c r="L347" s="197" t="str">
        <f>IF(K347=C347,C338,IF(K347=D347,D338,E338))</f>
        <v>HH</v>
      </c>
      <c r="M347" s="205">
        <f t="shared" si="236"/>
        <v>1.58</v>
      </c>
      <c r="N347" s="197" t="str">
        <f>IF(K347=I347,J338,I338)</f>
        <v>HH</v>
      </c>
      <c r="O347" s="205">
        <f>IF(N347=C338,C347,IF(N347=D338,D347,E347))</f>
        <v>1.58</v>
      </c>
      <c r="P347" s="205" t="str">
        <f t="shared" si="233"/>
        <v>HH</v>
      </c>
      <c r="Q347" s="206">
        <f>IF(P347=C338,C347,IF(P347=D338,D347,E347))</f>
        <v>1.58</v>
      </c>
      <c r="R347" s="205">
        <f t="shared" si="237"/>
        <v>1.58</v>
      </c>
      <c r="S347" s="7" t="str">
        <f>IF(K347=M347,K338,M338)</f>
        <v>GG</v>
      </c>
      <c r="T347" s="21">
        <f t="shared" si="234"/>
        <v>1.58</v>
      </c>
      <c r="U347" t="s">
        <v>5</v>
      </c>
      <c r="V347" s="1">
        <v>1.58</v>
      </c>
    </row>
    <row r="348" spans="1:22" ht="15.75" thickBot="1" x14ac:dyDescent="0.3">
      <c r="B348" t="s">
        <v>269</v>
      </c>
      <c r="C348" s="8">
        <v>1.24</v>
      </c>
      <c r="D348" s="1">
        <v>6.64</v>
      </c>
      <c r="E348" s="1">
        <v>12.37</v>
      </c>
      <c r="F348">
        <f>IF(SMALL(C348:E348,1)=C348,D348,E348)</f>
        <v>6.64</v>
      </c>
      <c r="G348" s="7">
        <f>IF(E348&lt;D348,E348,D348)</f>
        <v>6.64</v>
      </c>
      <c r="H348" s="221">
        <f t="shared" si="230"/>
        <v>1.24</v>
      </c>
      <c r="I348" s="156">
        <f t="shared" si="231"/>
        <v>4.6120000000000001</v>
      </c>
      <c r="J348" s="211">
        <f t="shared" si="232"/>
        <v>3.4989999999999997</v>
      </c>
      <c r="K348" s="198">
        <f t="shared" si="235"/>
        <v>1.24</v>
      </c>
      <c r="L348" s="197" t="str">
        <f>IF(K348=C348,C338,IF(K348=D348,D338,E338))</f>
        <v>HH</v>
      </c>
      <c r="M348" s="205">
        <f t="shared" si="236"/>
        <v>1.24</v>
      </c>
      <c r="N348" s="197" t="str">
        <f>IF(K348=I348,J338,I338)</f>
        <v>HH</v>
      </c>
      <c r="O348" s="205">
        <f>IF(N348=C338,C348,IF(N348=D338,D348,E348))</f>
        <v>1.24</v>
      </c>
      <c r="P348" s="205" t="str">
        <f t="shared" si="233"/>
        <v>HH</v>
      </c>
      <c r="Q348" s="206">
        <f>IF(P348=C338,C348,IF(P348=D338,D348,E348))</f>
        <v>1.24</v>
      </c>
      <c r="R348" s="205">
        <f t="shared" si="237"/>
        <v>1.24</v>
      </c>
      <c r="S348" s="7" t="str">
        <f>IF(K348=M348,K338,M338)</f>
        <v>GG</v>
      </c>
      <c r="T348" s="21">
        <f t="shared" si="234"/>
        <v>1.24</v>
      </c>
      <c r="U348" t="s">
        <v>5</v>
      </c>
      <c r="V348" s="1">
        <v>6.64</v>
      </c>
    </row>
    <row r="349" spans="1:22" ht="15.75" thickBot="1" x14ac:dyDescent="0.3">
      <c r="C349" s="80">
        <f>SUM(C339:E348)/30</f>
        <v>4.841333333333333</v>
      </c>
      <c r="F349" s="5">
        <f t="shared" ref="F349:K349" si="238">PRODUCT(F339:F348)</f>
        <v>251092.68603831626</v>
      </c>
      <c r="G349" s="5">
        <f t="shared" si="238"/>
        <v>276487.95876860176</v>
      </c>
      <c r="H349" s="49">
        <f t="shared" si="238"/>
        <v>165.02003356026646</v>
      </c>
      <c r="I349" s="18">
        <f t="shared" si="238"/>
        <v>24216.97903964714</v>
      </c>
      <c r="J349" s="18">
        <f t="shared" si="238"/>
        <v>12682.363152067024</v>
      </c>
      <c r="K349" s="18">
        <f t="shared" si="238"/>
        <v>961.42836487753129</v>
      </c>
      <c r="L349" s="35"/>
      <c r="M349" s="18">
        <f>PRODUCT(M339:M348)</f>
        <v>7396.8069575024592</v>
      </c>
      <c r="N349" s="35"/>
      <c r="O349" s="18">
        <f>PRODUCT(O339:O348)</f>
        <v>13839.674744522217</v>
      </c>
      <c r="P349" s="35"/>
      <c r="Q349" s="18">
        <f>PRODUCT(Q339:Q348)</f>
        <v>272.32005538196444</v>
      </c>
      <c r="R349" s="18">
        <f>PRODUCT(R339:R348)</f>
        <v>7606.4883398771435</v>
      </c>
      <c r="S349" s="34"/>
      <c r="T349" s="79">
        <f>PRODUCT(T339:T348)</f>
        <v>6656.0425260752154</v>
      </c>
      <c r="V349" s="79">
        <f>PRODUCT(V339:V348)</f>
        <v>234072.14330034098</v>
      </c>
    </row>
    <row r="350" spans="1:22" ht="15.75" thickBot="1" x14ac:dyDescent="0.3">
      <c r="F350" s="18">
        <f t="shared" ref="F350:K351" si="239">F339*F341*F343*F345*F347</f>
        <v>289.12041147599996</v>
      </c>
      <c r="G350" s="18">
        <f t="shared" si="239"/>
        <v>156.001809708</v>
      </c>
      <c r="H350" s="18">
        <f t="shared" si="239"/>
        <v>22.533594735599998</v>
      </c>
      <c r="I350" s="18">
        <f t="shared" si="239"/>
        <v>75.995770378199751</v>
      </c>
      <c r="J350" s="18">
        <f t="shared" si="239"/>
        <v>70.419272014571973</v>
      </c>
      <c r="K350" s="18">
        <f t="shared" si="239"/>
        <v>79.555055580000001</v>
      </c>
      <c r="L350" s="35"/>
      <c r="M350" s="18">
        <f>M339*M341*M343*M345*M347</f>
        <v>270.62318051999995</v>
      </c>
      <c r="N350" s="35"/>
      <c r="O350" s="18">
        <f>O339*O341*O343*O345*O347</f>
        <v>330.10753313520001</v>
      </c>
      <c r="P350" s="35"/>
      <c r="Q350" s="18">
        <f>Q339*Q341*Q343*Q345*Q347</f>
        <v>22.533594735599998</v>
      </c>
      <c r="R350" s="18">
        <f>R339*R341*R343*R345*R347</f>
        <v>278.29468566000003</v>
      </c>
      <c r="S350" s="34"/>
      <c r="T350" s="79">
        <f>T339*T341*T343*T345*T347</f>
        <v>550.76576939999995</v>
      </c>
      <c r="V350" s="18">
        <f>V339*V341*V343*V345*V347</f>
        <v>437.49191138399999</v>
      </c>
    </row>
    <row r="351" spans="1:22" ht="15.75" thickBot="1" x14ac:dyDescent="0.3">
      <c r="F351" s="49">
        <f t="shared" si="239"/>
        <v>868.47097635359989</v>
      </c>
      <c r="G351" s="49">
        <f t="shared" si="239"/>
        <v>1772.3381497055996</v>
      </c>
      <c r="H351" s="49">
        <f t="shared" si="239"/>
        <v>7.3232893152000011</v>
      </c>
      <c r="I351" s="49">
        <f t="shared" si="239"/>
        <v>318.66219552916141</v>
      </c>
      <c r="J351" s="49">
        <f t="shared" si="239"/>
        <v>180.09790202663052</v>
      </c>
      <c r="K351" s="56">
        <f t="shared" si="239"/>
        <v>12.085069363200002</v>
      </c>
      <c r="L351" s="202"/>
      <c r="M351" s="49">
        <f>M340*M342*M344*M346*M348</f>
        <v>27.332495846400001</v>
      </c>
      <c r="N351" s="202"/>
      <c r="O351" s="49">
        <f>O340*O342*O344*O346*O348</f>
        <v>41.924746803200009</v>
      </c>
      <c r="P351" s="202"/>
      <c r="Q351" s="56">
        <f>Q340*Q342*Q344*Q346*Q348</f>
        <v>12.085069363200002</v>
      </c>
      <c r="R351" s="49">
        <f>R340*R342*R344*R346*R348</f>
        <v>27.332495846400001</v>
      </c>
      <c r="S351" s="201"/>
      <c r="T351" s="203">
        <f>T340*T342*T344*T346*T348</f>
        <v>12.085069363200002</v>
      </c>
      <c r="V351" s="18">
        <f>V340*V342*V344*V346*V348</f>
        <v>535.03193364159995</v>
      </c>
    </row>
    <row r="354" spans="1:22" ht="15.75" thickBot="1" x14ac:dyDescent="0.3"/>
    <row r="355" spans="1:22" ht="15.75" thickBot="1" x14ac:dyDescent="0.3">
      <c r="A355" t="s">
        <v>295</v>
      </c>
      <c r="B355" s="3" t="s">
        <v>0</v>
      </c>
      <c r="C355" s="4" t="s">
        <v>201</v>
      </c>
      <c r="D355" s="5" t="s">
        <v>202</v>
      </c>
      <c r="E355" s="5" t="s">
        <v>23</v>
      </c>
      <c r="F355" s="5" t="s">
        <v>310</v>
      </c>
      <c r="G355" s="33" t="s">
        <v>309</v>
      </c>
      <c r="H355" s="77" t="s">
        <v>201</v>
      </c>
      <c r="I355" s="77" t="s">
        <v>201</v>
      </c>
      <c r="J355" s="10" t="s">
        <v>202</v>
      </c>
      <c r="K355" s="77" t="s">
        <v>5</v>
      </c>
      <c r="L355" s="75" t="s">
        <v>918</v>
      </c>
      <c r="M355" s="75" t="s">
        <v>11</v>
      </c>
      <c r="N355" s="75" t="s">
        <v>919</v>
      </c>
      <c r="O355" s="75"/>
      <c r="P355" s="75" t="s">
        <v>921</v>
      </c>
      <c r="Q355" s="78" t="s">
        <v>922</v>
      </c>
      <c r="R355" s="75" t="s">
        <v>923</v>
      </c>
      <c r="S355" s="209"/>
      <c r="T355" s="210" t="s">
        <v>920</v>
      </c>
      <c r="V355" s="1" t="s">
        <v>232</v>
      </c>
    </row>
    <row r="356" spans="1:22" x14ac:dyDescent="0.25">
      <c r="B356" t="s">
        <v>261</v>
      </c>
      <c r="C356" s="8">
        <v>1.43</v>
      </c>
      <c r="D356" s="1">
        <v>4.45</v>
      </c>
      <c r="E356" s="1">
        <v>9.1</v>
      </c>
      <c r="F356" s="1">
        <f>IF(E356=C356,D356,E356)</f>
        <v>9.1</v>
      </c>
      <c r="G356" s="7">
        <f>IF(C356&lt;3.55,C356,D356)</f>
        <v>1.43</v>
      </c>
      <c r="H356" s="219">
        <f t="shared" ref="H356:H365" si="240">SMALL(C356:E356,1)</f>
        <v>1.43</v>
      </c>
      <c r="I356" s="152">
        <f t="shared" ref="I356:I365" si="241">((C356+D356+E356)/3+(C356+D356)/2+E356)/5</f>
        <v>3.4066666666666663</v>
      </c>
      <c r="J356" s="207">
        <f t="shared" ref="J356:J365" si="242">((C356+D356+E356)/3+(D356+E356)/2+C356)/5</f>
        <v>2.6396666666666668</v>
      </c>
      <c r="K356" s="198">
        <f>IF(SMALL(I356:J356,1)&gt;SMALL(C356:E356,1),SMALL(C356:E356,1),SMALL(C356:E356,3))</f>
        <v>1.43</v>
      </c>
      <c r="L356" s="197" t="str">
        <f>IF(K356=C356,C355,IF(K356=D356,D355,E355))</f>
        <v>HH</v>
      </c>
      <c r="M356" s="205">
        <f>IF(SMALL(C356:E356,2)&lt;E356,C356,D356)</f>
        <v>1.43</v>
      </c>
      <c r="N356" s="197" t="str">
        <f>IF(K356=I356,J355,I355)</f>
        <v>HH</v>
      </c>
      <c r="O356" s="205">
        <f>IF(N356=C355,C356,IF(N356=D355,D356,E356))</f>
        <v>1.43</v>
      </c>
      <c r="P356" s="205" t="str">
        <f t="shared" ref="P356:P365" si="243">IF(K356&lt;M356,L356,N356)</f>
        <v>HH</v>
      </c>
      <c r="Q356" s="206">
        <f>IF(P356=C355,C356,IF(P356=D355,D356,E356))</f>
        <v>1.43</v>
      </c>
      <c r="R356" s="205">
        <f>IF(K356=M356,SMALL(C356:E356,1),SMALL(C356:E356,2))</f>
        <v>1.43</v>
      </c>
      <c r="S356" s="7" t="str">
        <f>IF(K356=M356,K355,M355)</f>
        <v>GG</v>
      </c>
      <c r="T356" s="21">
        <f t="shared" ref="T356:T365" si="244">IF(U356=S356,K356,M356)</f>
        <v>1.43</v>
      </c>
      <c r="U356" t="s">
        <v>11</v>
      </c>
      <c r="V356" s="1">
        <v>1.43</v>
      </c>
    </row>
    <row r="357" spans="1:22" x14ac:dyDescent="0.25">
      <c r="B357" t="s">
        <v>262</v>
      </c>
      <c r="C357" s="8">
        <v>2.67</v>
      </c>
      <c r="D357" s="1">
        <v>3.23</v>
      </c>
      <c r="E357" s="1">
        <v>2.87</v>
      </c>
      <c r="F357">
        <f>IF(SMALL(C357:E357,1)=C357,D357,E357)</f>
        <v>3.23</v>
      </c>
      <c r="G357" s="7">
        <f>IF(E357&lt;D357,E357,D357)</f>
        <v>2.87</v>
      </c>
      <c r="H357" s="220">
        <f t="shared" si="240"/>
        <v>2.67</v>
      </c>
      <c r="I357" s="155">
        <f t="shared" si="241"/>
        <v>1.7486666666666664</v>
      </c>
      <c r="J357" s="208">
        <f t="shared" si="242"/>
        <v>1.7286666666666666</v>
      </c>
      <c r="K357" s="198">
        <f t="shared" ref="K357:K365" si="245">IF(SMALL(I357:J357,1)&gt;SMALL(C357:E357,1),SMALL(C357:E357,1),SMALL(C357:E357,3))</f>
        <v>3.23</v>
      </c>
      <c r="L357" s="197" t="str">
        <f>IF(K357=C357,C355,IF(K357=D357,D355,E355))</f>
        <v>DD</v>
      </c>
      <c r="M357" s="205">
        <f t="shared" ref="M357:M365" si="246">IF(SMALL(C357:E357,2)&lt;E357,C357,D357)</f>
        <v>3.23</v>
      </c>
      <c r="N357" s="197" t="str">
        <f>IF(K357=I357,J355,I355)</f>
        <v>HH</v>
      </c>
      <c r="O357" s="205">
        <f>IF(N357=C355,C357,IF(N357=D355,D357,E357))</f>
        <v>2.67</v>
      </c>
      <c r="P357" s="205" t="str">
        <f t="shared" si="243"/>
        <v>HH</v>
      </c>
      <c r="Q357" s="206">
        <f>IF(P357=C355,C357,IF(P357=D355,D357,E357))</f>
        <v>2.67</v>
      </c>
      <c r="R357" s="205">
        <f t="shared" ref="R357:R365" si="247">IF(K357=M357,SMALL(C357:E357,1),SMALL(C357:E357,2))</f>
        <v>2.67</v>
      </c>
      <c r="S357" s="7" t="str">
        <f>IF(K357=M357,K355,M355)</f>
        <v>GG</v>
      </c>
      <c r="T357" s="21">
        <f t="shared" si="244"/>
        <v>3.23</v>
      </c>
      <c r="U357" t="s">
        <v>5</v>
      </c>
      <c r="V357" s="1">
        <v>2.87</v>
      </c>
    </row>
    <row r="358" spans="1:22" x14ac:dyDescent="0.25">
      <c r="B358" t="s">
        <v>263</v>
      </c>
      <c r="C358" s="8">
        <v>2.0099999999999998</v>
      </c>
      <c r="D358" s="1">
        <v>3.49</v>
      </c>
      <c r="E358" s="1">
        <v>4.04</v>
      </c>
      <c r="F358" s="1">
        <f>IF(E358=C358,D358,E358)</f>
        <v>4.04</v>
      </c>
      <c r="G358" s="7">
        <f>IF(C358&lt;3.55,C358,D358)</f>
        <v>2.0099999999999998</v>
      </c>
      <c r="H358" s="220">
        <f t="shared" si="240"/>
        <v>2.0099999999999998</v>
      </c>
      <c r="I358" s="155">
        <f t="shared" si="241"/>
        <v>1.9939999999999998</v>
      </c>
      <c r="J358" s="208">
        <f t="shared" si="242"/>
        <v>1.7909999999999999</v>
      </c>
      <c r="K358" s="198">
        <f t="shared" si="245"/>
        <v>4.04</v>
      </c>
      <c r="L358" s="197" t="str">
        <f>IF(K358=C358,C355,IF(K358=D358,D355,E355))</f>
        <v>AA</v>
      </c>
      <c r="M358" s="205">
        <f t="shared" si="246"/>
        <v>2.0099999999999998</v>
      </c>
      <c r="N358" s="197" t="str">
        <f>IF(K358=I358,J355,I355)</f>
        <v>HH</v>
      </c>
      <c r="O358" s="205">
        <f>IF(N358=C355,C358,IF(N358=D355,D358,E358))</f>
        <v>2.0099999999999998</v>
      </c>
      <c r="P358" s="205" t="str">
        <f t="shared" si="243"/>
        <v>HH</v>
      </c>
      <c r="Q358" s="206">
        <f>IF(P358=C355,C358,IF(P358=D355,D358,E358))</f>
        <v>2.0099999999999998</v>
      </c>
      <c r="R358" s="205">
        <f t="shared" si="247"/>
        <v>3.49</v>
      </c>
      <c r="S358" s="7" t="str">
        <f>IF(K358=M358,K355,M355)</f>
        <v>NG</v>
      </c>
      <c r="T358" s="21">
        <f t="shared" si="244"/>
        <v>4.04</v>
      </c>
      <c r="U358" t="s">
        <v>11</v>
      </c>
      <c r="V358" s="1">
        <v>2.0099999999999998</v>
      </c>
    </row>
    <row r="359" spans="1:22" x14ac:dyDescent="0.25">
      <c r="B359" t="s">
        <v>264</v>
      </c>
      <c r="C359" s="8">
        <v>1.23</v>
      </c>
      <c r="D359" s="1">
        <v>6.61</v>
      </c>
      <c r="E359" s="1">
        <v>14.77</v>
      </c>
      <c r="F359">
        <f>IF(SMALL(C359:E359,1)=C359,D359,E359)</f>
        <v>6.61</v>
      </c>
      <c r="G359" s="7">
        <f>IF(C359&lt;D359,E359,D359)</f>
        <v>14.77</v>
      </c>
      <c r="H359" s="220">
        <f t="shared" si="240"/>
        <v>1.23</v>
      </c>
      <c r="I359" s="155">
        <f t="shared" si="241"/>
        <v>5.245333333333333</v>
      </c>
      <c r="J359" s="208">
        <f t="shared" si="242"/>
        <v>3.8913333333333333</v>
      </c>
      <c r="K359" s="198">
        <f t="shared" si="245"/>
        <v>1.23</v>
      </c>
      <c r="L359" s="197" t="str">
        <f>IF(K359=C359,C355,IF(K359=D359,D355,E355))</f>
        <v>HH</v>
      </c>
      <c r="M359" s="205">
        <f t="shared" si="246"/>
        <v>1.23</v>
      </c>
      <c r="N359" s="197" t="str">
        <f>IF(K359=I359,J355,I355)</f>
        <v>HH</v>
      </c>
      <c r="O359" s="205">
        <f>IF(N359=C355,C359,IF(N359=D355,D359,E359))</f>
        <v>1.23</v>
      </c>
      <c r="P359" s="205" t="str">
        <f t="shared" si="243"/>
        <v>HH</v>
      </c>
      <c r="Q359" s="206">
        <f>IF(P359=C355,C359,IF(P359=D355,D359,E359))</f>
        <v>1.23</v>
      </c>
      <c r="R359" s="205">
        <f t="shared" si="247"/>
        <v>1.23</v>
      </c>
      <c r="S359" s="7" t="str">
        <f>IF(K359=M359,K355,M355)</f>
        <v>GG</v>
      </c>
      <c r="T359" s="21">
        <f t="shared" si="244"/>
        <v>1.23</v>
      </c>
      <c r="U359" t="s">
        <v>11</v>
      </c>
      <c r="V359" s="1">
        <v>1.23</v>
      </c>
    </row>
    <row r="360" spans="1:22" x14ac:dyDescent="0.25">
      <c r="B360" t="s">
        <v>260</v>
      </c>
      <c r="C360" s="8">
        <v>2.56</v>
      </c>
      <c r="D360" s="1">
        <v>3.35</v>
      </c>
      <c r="E360" s="1">
        <v>2.91</v>
      </c>
      <c r="F360" s="1">
        <f>IF(E360=C360,D360,E360)</f>
        <v>2.91</v>
      </c>
      <c r="G360" s="7">
        <f>IF(C360&lt;3.55,C360,D360)</f>
        <v>2.56</v>
      </c>
      <c r="H360" s="220">
        <f t="shared" si="240"/>
        <v>2.56</v>
      </c>
      <c r="I360" s="155">
        <f t="shared" si="241"/>
        <v>1.7609999999999999</v>
      </c>
      <c r="J360" s="208">
        <f t="shared" si="242"/>
        <v>1.7260000000000002</v>
      </c>
      <c r="K360" s="198">
        <f t="shared" si="245"/>
        <v>3.35</v>
      </c>
      <c r="L360" s="197" t="str">
        <f>IF(K360=C360,D355,IF(K360=D360,D355,E355))</f>
        <v>DD</v>
      </c>
      <c r="M360" s="205">
        <f t="shared" si="246"/>
        <v>3.35</v>
      </c>
      <c r="N360" s="197" t="str">
        <f>IF(K360=I360,J355,I355)</f>
        <v>HH</v>
      </c>
      <c r="O360" s="205">
        <f>IF(N360=C355,C360,IF(N360=D355,D360,E360))</f>
        <v>2.56</v>
      </c>
      <c r="P360" s="205" t="str">
        <f t="shared" si="243"/>
        <v>HH</v>
      </c>
      <c r="Q360" s="206">
        <f>IF(P360=C355,C360,IF(P360=D355,D360,E360))</f>
        <v>2.56</v>
      </c>
      <c r="R360" s="205">
        <f t="shared" si="247"/>
        <v>2.56</v>
      </c>
      <c r="S360" s="7" t="str">
        <f>IF(K360=M360,K355,M355)</f>
        <v>GG</v>
      </c>
      <c r="T360" s="21">
        <f t="shared" si="244"/>
        <v>3.35</v>
      </c>
      <c r="U360" t="s">
        <v>5</v>
      </c>
      <c r="V360" s="1">
        <v>3.35</v>
      </c>
    </row>
    <row r="361" spans="1:22" x14ac:dyDescent="0.25">
      <c r="B361" t="s">
        <v>265</v>
      </c>
      <c r="C361" s="8">
        <v>2.4500000000000002</v>
      </c>
      <c r="D361" s="1">
        <v>3.23</v>
      </c>
      <c r="E361" s="1">
        <v>3.17</v>
      </c>
      <c r="F361">
        <f>IF(SMALL(C361:E361,1)=C361,D361,E361)</f>
        <v>3.23</v>
      </c>
      <c r="G361" s="7">
        <f>IF(E361&lt;D361,E361,D361)</f>
        <v>3.17</v>
      </c>
      <c r="H361" s="220">
        <f t="shared" si="240"/>
        <v>2.4500000000000002</v>
      </c>
      <c r="I361" s="155">
        <f t="shared" si="241"/>
        <v>1.7919999999999998</v>
      </c>
      <c r="J361" s="208">
        <f t="shared" si="242"/>
        <v>1.7200000000000002</v>
      </c>
      <c r="K361" s="198">
        <f t="shared" si="245"/>
        <v>3.23</v>
      </c>
      <c r="L361" s="197" t="str">
        <f>IF(K361=C361,C355,IF(K361=D361,D355,E355))</f>
        <v>DD</v>
      </c>
      <c r="M361" s="205">
        <f t="shared" si="246"/>
        <v>3.23</v>
      </c>
      <c r="N361" s="197" t="str">
        <f>IF(J361=I361,J355,I355)</f>
        <v>HH</v>
      </c>
      <c r="O361" s="205">
        <f>IF(N361=C355,C361,IF(N361=D355,D361,E361))</f>
        <v>2.4500000000000002</v>
      </c>
      <c r="P361" s="205" t="str">
        <f t="shared" si="243"/>
        <v>HH</v>
      </c>
      <c r="Q361" s="206">
        <f>IF(P361=C355,C361,IF(P361=D355,D361,E361))</f>
        <v>2.4500000000000002</v>
      </c>
      <c r="R361" s="205">
        <f t="shared" si="247"/>
        <v>2.4500000000000002</v>
      </c>
      <c r="S361" s="7" t="str">
        <f>IF(K361=M361,K355,M355)</f>
        <v>GG</v>
      </c>
      <c r="T361" s="21">
        <f t="shared" si="244"/>
        <v>3.23</v>
      </c>
      <c r="U361" t="s">
        <v>11</v>
      </c>
      <c r="V361" s="1">
        <v>3.23</v>
      </c>
    </row>
    <row r="362" spans="1:22" x14ac:dyDescent="0.25">
      <c r="B362" t="s">
        <v>266</v>
      </c>
      <c r="C362" s="8">
        <v>3.34</v>
      </c>
      <c r="D362" s="1">
        <v>3.45</v>
      </c>
      <c r="E362" s="1">
        <v>2.2599999999999998</v>
      </c>
      <c r="F362" s="1">
        <f>IF(E362=C362,D362,E362)</f>
        <v>2.2599999999999998</v>
      </c>
      <c r="G362" s="7">
        <f>IF(C362&lt;3.55,C362,D362)</f>
        <v>3.34</v>
      </c>
      <c r="H362" s="220">
        <f t="shared" si="240"/>
        <v>2.2599999999999998</v>
      </c>
      <c r="I362" s="155">
        <f t="shared" si="241"/>
        <v>1.7343333333333333</v>
      </c>
      <c r="J362" s="208">
        <f t="shared" si="242"/>
        <v>1.8423333333333332</v>
      </c>
      <c r="K362" s="198">
        <f t="shared" si="245"/>
        <v>3.45</v>
      </c>
      <c r="L362" s="197" t="str">
        <f>IF(K362=C362,C355,IF(K362=D362,D355,E355))</f>
        <v>DD</v>
      </c>
      <c r="M362" s="205">
        <f t="shared" si="246"/>
        <v>3.45</v>
      </c>
      <c r="N362" s="197" t="str">
        <f>IF(K362=I362,J355,I355)</f>
        <v>HH</v>
      </c>
      <c r="O362" s="205">
        <f>IF(N362=C355,C362,IF(N362=D355,D362,E362))</f>
        <v>3.34</v>
      </c>
      <c r="P362" s="205" t="str">
        <f t="shared" si="243"/>
        <v>HH</v>
      </c>
      <c r="Q362" s="206">
        <f>IF(P362=C355,C362,IF(P362=D355,D362,E362))</f>
        <v>3.34</v>
      </c>
      <c r="R362" s="205">
        <f t="shared" si="247"/>
        <v>2.2599999999999998</v>
      </c>
      <c r="S362" s="7" t="str">
        <f>IF(K362=M362,K355,M355)</f>
        <v>GG</v>
      </c>
      <c r="T362" s="21">
        <f t="shared" si="244"/>
        <v>3.45</v>
      </c>
      <c r="U362" t="s">
        <v>11</v>
      </c>
      <c r="V362" s="1">
        <v>3.34</v>
      </c>
    </row>
    <row r="363" spans="1:22" x14ac:dyDescent="0.25">
      <c r="B363" t="s">
        <v>267</v>
      </c>
      <c r="C363" s="8">
        <v>3.8</v>
      </c>
      <c r="D363" s="1">
        <v>3.6</v>
      </c>
      <c r="E363" s="1">
        <v>2.04</v>
      </c>
      <c r="F363">
        <f>IF(SMALL(C363:E363,1)=C363,D363,E363)</f>
        <v>2.04</v>
      </c>
      <c r="G363" s="7">
        <f>IF(E363&lt;D363,E363,D363)</f>
        <v>2.04</v>
      </c>
      <c r="H363" s="220">
        <f t="shared" si="240"/>
        <v>2.04</v>
      </c>
      <c r="I363" s="155">
        <f t="shared" si="241"/>
        <v>1.7773333333333334</v>
      </c>
      <c r="J363" s="208">
        <f t="shared" si="242"/>
        <v>1.9533333333333331</v>
      </c>
      <c r="K363" s="198">
        <f t="shared" si="245"/>
        <v>3.8</v>
      </c>
      <c r="L363" s="197" t="str">
        <f>IF(K363=C363,C355,IF(K363=D363,D355,E355))</f>
        <v>HH</v>
      </c>
      <c r="M363" s="205">
        <f t="shared" si="246"/>
        <v>3.6</v>
      </c>
      <c r="N363" s="197" t="str">
        <f>IF(K363=I363,J355,I355)</f>
        <v>HH</v>
      </c>
      <c r="O363" s="205">
        <f>IF(N363=C355,C363,IF(N363=D355,D363,E363))</f>
        <v>3.8</v>
      </c>
      <c r="P363" s="205" t="str">
        <f t="shared" si="243"/>
        <v>HH</v>
      </c>
      <c r="Q363" s="206">
        <f>IF(P363=C355,C363,IF(P363=D355,D363,E363))</f>
        <v>3.8</v>
      </c>
      <c r="R363" s="205">
        <f t="shared" si="247"/>
        <v>3.6</v>
      </c>
      <c r="S363" s="7" t="str">
        <f>IF(K363=M363,K355,M355)</f>
        <v>NG</v>
      </c>
      <c r="T363" s="21">
        <f t="shared" si="244"/>
        <v>3.8</v>
      </c>
      <c r="U363" t="s">
        <v>11</v>
      </c>
      <c r="V363" s="1">
        <v>2.04</v>
      </c>
    </row>
    <row r="364" spans="1:22" x14ac:dyDescent="0.25">
      <c r="B364" t="s">
        <v>268</v>
      </c>
      <c r="C364" s="8">
        <v>1.25</v>
      </c>
      <c r="D364" s="1">
        <v>7.04</v>
      </c>
      <c r="E364" s="1">
        <v>10.44</v>
      </c>
      <c r="F364" s="1">
        <f>IF(E364=C364,D364,E364)</f>
        <v>10.44</v>
      </c>
      <c r="G364" s="7">
        <f>IF(C364&lt;3.55,C364,D364)</f>
        <v>1.25</v>
      </c>
      <c r="H364" s="220">
        <f t="shared" si="240"/>
        <v>1.25</v>
      </c>
      <c r="I364" s="155">
        <f t="shared" si="241"/>
        <v>4.1656666666666666</v>
      </c>
      <c r="J364" s="208">
        <f t="shared" si="242"/>
        <v>3.246666666666667</v>
      </c>
      <c r="K364" s="198">
        <f t="shared" si="245"/>
        <v>1.25</v>
      </c>
      <c r="L364" s="197" t="str">
        <f>IF(K364=C364,C355,IF(K364=D364,D355,E355))</f>
        <v>HH</v>
      </c>
      <c r="M364" s="205">
        <f t="shared" si="246"/>
        <v>1.25</v>
      </c>
      <c r="N364" s="197" t="str">
        <f>IF(K364=I364,J355,I355)</f>
        <v>HH</v>
      </c>
      <c r="O364" s="205">
        <f>IF(N364=C355,C364,IF(N364=D355,D364,E364))</f>
        <v>1.25</v>
      </c>
      <c r="P364" s="205" t="str">
        <f t="shared" si="243"/>
        <v>HH</v>
      </c>
      <c r="Q364" s="206">
        <f>IF(P364=C355,C364,IF(P364=D355,D364,E364))</f>
        <v>1.25</v>
      </c>
      <c r="R364" s="205">
        <f t="shared" si="247"/>
        <v>1.25</v>
      </c>
      <c r="S364" s="7" t="str">
        <f>IF(K364=M364,K355,M355)</f>
        <v>GG</v>
      </c>
      <c r="T364" s="21">
        <f t="shared" si="244"/>
        <v>1.25</v>
      </c>
      <c r="U364" t="s">
        <v>5</v>
      </c>
      <c r="V364" s="1">
        <v>1.25</v>
      </c>
    </row>
    <row r="365" spans="1:22" ht="15.75" thickBot="1" x14ac:dyDescent="0.3">
      <c r="B365" t="s">
        <v>269</v>
      </c>
      <c r="C365" s="8">
        <v>9.15</v>
      </c>
      <c r="D365" s="1">
        <v>5.94</v>
      </c>
      <c r="E365" s="1">
        <v>1.32</v>
      </c>
      <c r="F365">
        <f>IF(SMALL(C365:E365,1)=C365,D365,E365)</f>
        <v>1.32</v>
      </c>
      <c r="G365" s="7">
        <f>IF(E365&lt;D365,E365,D365)</f>
        <v>1.32</v>
      </c>
      <c r="H365" s="221">
        <f t="shared" si="240"/>
        <v>1.32</v>
      </c>
      <c r="I365" s="156">
        <f t="shared" si="241"/>
        <v>2.867</v>
      </c>
      <c r="J365" s="211">
        <f t="shared" si="242"/>
        <v>3.65</v>
      </c>
      <c r="K365" s="198">
        <f t="shared" si="245"/>
        <v>1.32</v>
      </c>
      <c r="L365" s="197" t="str">
        <f>IF(K365=C365,C355,IF(K365=D365,D355,E355))</f>
        <v>AA</v>
      </c>
      <c r="M365" s="205">
        <f t="shared" si="246"/>
        <v>5.94</v>
      </c>
      <c r="N365" s="197" t="str">
        <f>IF(K365=I365,J355,I355)</f>
        <v>HH</v>
      </c>
      <c r="O365" s="205">
        <f>IF(N365=C355,C365,IF(N365=D355,D365,E365))</f>
        <v>9.15</v>
      </c>
      <c r="P365" s="205" t="str">
        <f t="shared" si="243"/>
        <v>AA</v>
      </c>
      <c r="Q365" s="206">
        <f>IF(P365=C355,C365,IF(P365=D355,D365,E365))</f>
        <v>1.32</v>
      </c>
      <c r="R365" s="205">
        <f t="shared" si="247"/>
        <v>5.94</v>
      </c>
      <c r="S365" s="7" t="str">
        <f>IF(K365=M365,K355,M355)</f>
        <v>NG</v>
      </c>
      <c r="T365" s="21">
        <f t="shared" si="244"/>
        <v>5.94</v>
      </c>
      <c r="U365" t="s">
        <v>5</v>
      </c>
      <c r="V365" s="1">
        <v>5.94</v>
      </c>
    </row>
    <row r="366" spans="1:22" ht="15.75" thickBot="1" x14ac:dyDescent="0.3">
      <c r="C366" s="80">
        <f>SUM(C356:E365)/30</f>
        <v>4.24</v>
      </c>
      <c r="F366" s="5">
        <f t="shared" ref="F366:K366" si="248">PRODUCT(F356:F365)</f>
        <v>468743.53079698008</v>
      </c>
      <c r="G366" s="5">
        <f t="shared" si="248"/>
        <v>11116.147298348345</v>
      </c>
      <c r="H366" s="49">
        <f t="shared" si="248"/>
        <v>450.37789644837756</v>
      </c>
      <c r="I366" s="18">
        <f t="shared" si="248"/>
        <v>7238.4561083316348</v>
      </c>
      <c r="J366" s="18">
        <f t="shared" si="248"/>
        <v>4026.2314983219544</v>
      </c>
      <c r="K366" s="18">
        <f t="shared" si="248"/>
        <v>5372.2844763140511</v>
      </c>
      <c r="L366" s="35"/>
      <c r="M366" s="18">
        <f>PRODUCT(M356:M365)</f>
        <v>11394.758149930831</v>
      </c>
      <c r="N366" s="35"/>
      <c r="O366" s="18">
        <f>PRODUCT(O356:O365)</f>
        <v>8594.4024765424419</v>
      </c>
      <c r="P366" s="35"/>
      <c r="Q366" s="18">
        <f>PRODUCT(Q356:Q365)</f>
        <v>1239.8482261241554</v>
      </c>
      <c r="R366" s="18">
        <f>PRODUCT(R356:R365)</f>
        <v>6209.9954905371105</v>
      </c>
      <c r="S366" s="34"/>
      <c r="T366" s="79">
        <f>PRODUCT(T356:T365)</f>
        <v>24175.280143413231</v>
      </c>
      <c r="V366" s="79">
        <f>PRODUCT(V356:V365)</f>
        <v>5554.4303419072967</v>
      </c>
    </row>
    <row r="367" spans="1:22" ht="15.75" thickBot="1" x14ac:dyDescent="0.3">
      <c r="F367" s="18">
        <f t="shared" ref="F367:K368" si="249">F356*F358*F360*F362*F364</f>
        <v>2524.2053578559994</v>
      </c>
      <c r="G367" s="18">
        <f t="shared" si="249"/>
        <v>30.720518399999996</v>
      </c>
      <c r="H367" s="18">
        <f t="shared" si="249"/>
        <v>20.786937599999995</v>
      </c>
      <c r="I367" s="18">
        <f t="shared" si="249"/>
        <v>86.423377976048585</v>
      </c>
      <c r="J367" s="18">
        <f t="shared" si="249"/>
        <v>48.808041077795302</v>
      </c>
      <c r="K367" s="30">
        <f t="shared" si="249"/>
        <v>83.462486249999998</v>
      </c>
      <c r="L367" s="35"/>
      <c r="M367" s="18">
        <f>M356*M358*M360*M362*M364</f>
        <v>41.524652812499994</v>
      </c>
      <c r="N367" s="35"/>
      <c r="O367" s="18">
        <f>O356*O358*O360*O362*O364</f>
        <v>30.720518399999996</v>
      </c>
      <c r="P367" s="35"/>
      <c r="Q367" s="18">
        <f>Q356*Q358*Q360*Q362*Q364</f>
        <v>30.720518399999996</v>
      </c>
      <c r="R367" s="18">
        <f>R356*R358*R360*R362*R364</f>
        <v>36.092742399999999</v>
      </c>
      <c r="S367" s="34"/>
      <c r="T367" s="79">
        <f>T356*T358*T360*T362*T364</f>
        <v>83.462486249999998</v>
      </c>
      <c r="V367" s="18">
        <f>V356*V358*V360*V362*V364</f>
        <v>40.200678374999995</v>
      </c>
    </row>
    <row r="368" spans="1:22" ht="15.75" thickBot="1" x14ac:dyDescent="0.3">
      <c r="F368" s="49">
        <f t="shared" si="249"/>
        <v>185.69944372320003</v>
      </c>
      <c r="G368" s="49">
        <f t="shared" si="249"/>
        <v>361.8476470224</v>
      </c>
      <c r="H368" s="49">
        <f t="shared" si="249"/>
        <v>21.666389976000005</v>
      </c>
      <c r="I368" s="49">
        <f t="shared" si="249"/>
        <v>83.75576467674874</v>
      </c>
      <c r="J368" s="49">
        <f t="shared" si="249"/>
        <v>82.491151240930364</v>
      </c>
      <c r="K368" s="49">
        <f t="shared" si="249"/>
        <v>64.367654471999998</v>
      </c>
      <c r="L368" s="202"/>
      <c r="M368" s="49">
        <f>M357*M359*M361*M363*M365</f>
        <v>274.40947432800004</v>
      </c>
      <c r="N368" s="202"/>
      <c r="O368" s="49">
        <f>O357*O359*O361*O363*O365</f>
        <v>279.76098465000001</v>
      </c>
      <c r="P368" s="202"/>
      <c r="Q368" s="49">
        <f>Q357*Q359*Q361*Q363*Q365</f>
        <v>40.358961720000003</v>
      </c>
      <c r="R368" s="49">
        <f>R357*R359*R361*R363*R365</f>
        <v>172.05662628000005</v>
      </c>
      <c r="S368" s="201"/>
      <c r="T368" s="203">
        <f>T357*T359*T361*T363*T365</f>
        <v>289.65444512400001</v>
      </c>
      <c r="V368" s="18">
        <f>V357*V359*V361*V363*V365</f>
        <v>138.16757742479999</v>
      </c>
    </row>
    <row r="369" spans="1:22" ht="15.75" thickBot="1" x14ac:dyDescent="0.3"/>
    <row r="370" spans="1:22" ht="15.75" thickBot="1" x14ac:dyDescent="0.3">
      <c r="A370" t="s">
        <v>296</v>
      </c>
      <c r="B370" s="3" t="s">
        <v>0</v>
      </c>
      <c r="C370" s="4" t="s">
        <v>201</v>
      </c>
      <c r="D370" s="5" t="s">
        <v>202</v>
      </c>
      <c r="E370" s="5" t="s">
        <v>23</v>
      </c>
      <c r="F370" s="5" t="s">
        <v>310</v>
      </c>
      <c r="G370" s="33" t="s">
        <v>309</v>
      </c>
      <c r="H370" s="77" t="s">
        <v>201</v>
      </c>
      <c r="I370" s="77" t="s">
        <v>201</v>
      </c>
      <c r="J370" s="10" t="s">
        <v>202</v>
      </c>
      <c r="K370" s="77" t="s">
        <v>5</v>
      </c>
      <c r="L370" s="75" t="s">
        <v>918</v>
      </c>
      <c r="M370" s="75" t="s">
        <v>11</v>
      </c>
      <c r="N370" s="75" t="s">
        <v>919</v>
      </c>
      <c r="O370" s="75"/>
      <c r="P370" s="75" t="s">
        <v>921</v>
      </c>
      <c r="Q370" s="78" t="s">
        <v>922</v>
      </c>
      <c r="R370" s="75" t="s">
        <v>923</v>
      </c>
      <c r="S370" s="209"/>
      <c r="T370" s="210" t="s">
        <v>920</v>
      </c>
      <c r="V370" s="1" t="s">
        <v>232</v>
      </c>
    </row>
    <row r="371" spans="1:22" x14ac:dyDescent="0.25">
      <c r="B371" t="s">
        <v>261</v>
      </c>
      <c r="C371" s="8">
        <v>10</v>
      </c>
      <c r="D371" s="1">
        <v>6.09</v>
      </c>
      <c r="E371" s="1">
        <v>1.3</v>
      </c>
      <c r="F371" s="1">
        <f>IF(E371=C371,D371,E371)</f>
        <v>1.3</v>
      </c>
      <c r="G371" s="7">
        <f>IF(C371&lt;3.55,C371,D371)</f>
        <v>6.09</v>
      </c>
      <c r="H371" s="219">
        <f t="shared" ref="H371:H380" si="250">SMALL(C371:E371,1)</f>
        <v>1.3</v>
      </c>
      <c r="I371" s="152">
        <f t="shared" ref="I371:I380" si="251">((C371+D371+E371)/3+(C371+D371)/2+E371)/5</f>
        <v>3.0283333333333333</v>
      </c>
      <c r="J371" s="207">
        <f t="shared" ref="J371:J380" si="252">((C371+D371+E371)/3+(D371+E371)/2+C371)/5</f>
        <v>3.8983333333333334</v>
      </c>
      <c r="K371" s="198">
        <f>IF(SMALL(I371:J371,1)&gt;SMALL(C371:E371,1),SMALL(C371:E371,1),SMALL(C371:E371,3))</f>
        <v>1.3</v>
      </c>
      <c r="L371" s="197" t="str">
        <f>IF(K371=C371,C370,IF(K371=D371,D370,E370))</f>
        <v>AA</v>
      </c>
      <c r="M371" s="205">
        <f>IF(SMALL(C371:E371,2)&lt;E371,C371,D371)</f>
        <v>6.09</v>
      </c>
      <c r="N371" s="197" t="str">
        <f>IF(K371=I371,J370,I370)</f>
        <v>HH</v>
      </c>
      <c r="O371" s="205">
        <f>IF(N371=C370,C371,IF(N371=D370,D371,E371))</f>
        <v>10</v>
      </c>
      <c r="P371" s="205" t="str">
        <f t="shared" ref="P371:P380" si="253">IF(K371&lt;M371,L371,N371)</f>
        <v>AA</v>
      </c>
      <c r="Q371" s="206">
        <f>IF(P371=C370,C371,IF(P371=D370,D371,E371))</f>
        <v>1.3</v>
      </c>
      <c r="R371" s="205">
        <f>IF(K371=M371,SMALL(C371:E371,1),SMALL(C371:E371,2))</f>
        <v>6.09</v>
      </c>
      <c r="S371" s="7" t="str">
        <f>IF(K371=M371,K370,M370)</f>
        <v>NG</v>
      </c>
      <c r="T371" s="21">
        <f t="shared" ref="T371:T380" si="254">IF(U371=S371,K371,M371)</f>
        <v>1.3</v>
      </c>
      <c r="U371" t="s">
        <v>11</v>
      </c>
      <c r="V371" s="1">
        <v>1.3</v>
      </c>
    </row>
    <row r="372" spans="1:22" x14ac:dyDescent="0.25">
      <c r="B372" t="s">
        <v>262</v>
      </c>
      <c r="C372" s="8">
        <v>5.0599999999999996</v>
      </c>
      <c r="D372" s="1">
        <v>4.04</v>
      </c>
      <c r="E372" s="1">
        <v>1.71</v>
      </c>
      <c r="F372">
        <f>IF(SMALL(C372:E372,1)=C372,D372,E372)</f>
        <v>1.71</v>
      </c>
      <c r="G372" s="7">
        <f>IF(E372&lt;D372,E372,D372)</f>
        <v>1.71</v>
      </c>
      <c r="H372" s="220">
        <f t="shared" si="250"/>
        <v>1.71</v>
      </c>
      <c r="I372" s="155">
        <f t="shared" si="251"/>
        <v>1.9726666666666666</v>
      </c>
      <c r="J372" s="208">
        <f t="shared" si="252"/>
        <v>2.307666666666667</v>
      </c>
      <c r="K372" s="198">
        <f t="shared" ref="K372:K380" si="255">IF(SMALL(I372:J372,1)&gt;SMALL(C372:E372,1),SMALL(C372:E372,1),SMALL(C372:E372,3))</f>
        <v>1.71</v>
      </c>
      <c r="L372" s="197" t="str">
        <f>IF(K372=C372,C370,IF(K372=D372,D370,E370))</f>
        <v>AA</v>
      </c>
      <c r="M372" s="205">
        <f t="shared" ref="M372:M380" si="256">IF(SMALL(C372:E372,2)&lt;E372,C372,D372)</f>
        <v>4.04</v>
      </c>
      <c r="N372" s="197" t="str">
        <f>IF(K372=I372,J370,I370)</f>
        <v>HH</v>
      </c>
      <c r="O372" s="205">
        <f>IF(N372=C370,C372,IF(N372=D370,D372,E372))</f>
        <v>5.0599999999999996</v>
      </c>
      <c r="P372" s="205" t="str">
        <f t="shared" si="253"/>
        <v>AA</v>
      </c>
      <c r="Q372" s="206">
        <f>IF(P372=C370,C372,IF(P372=D370,D372,E372))</f>
        <v>1.71</v>
      </c>
      <c r="R372" s="205">
        <f t="shared" ref="R372:R380" si="257">IF(K372=M372,SMALL(C372:E372,1),SMALL(C372:E372,2))</f>
        <v>4.04</v>
      </c>
      <c r="S372" s="7" t="str">
        <f>IF(K372=M372,K370,M370)</f>
        <v>NG</v>
      </c>
      <c r="T372" s="21">
        <f t="shared" si="254"/>
        <v>1.71</v>
      </c>
      <c r="U372" t="s">
        <v>11</v>
      </c>
      <c r="V372" s="1">
        <v>1.71</v>
      </c>
    </row>
    <row r="373" spans="1:22" x14ac:dyDescent="0.25">
      <c r="B373" t="s">
        <v>263</v>
      </c>
      <c r="C373" s="8">
        <v>2.5299999999999998</v>
      </c>
      <c r="D373" s="1">
        <v>3.33</v>
      </c>
      <c r="E373" s="1">
        <v>2.98</v>
      </c>
      <c r="F373" s="1">
        <f>IF(E373=C373,D373,E373)</f>
        <v>2.98</v>
      </c>
      <c r="G373" s="7">
        <f>IF(C373&lt;3.55,C373,D373)</f>
        <v>2.5299999999999998</v>
      </c>
      <c r="H373" s="220">
        <f t="shared" si="250"/>
        <v>2.5299999999999998</v>
      </c>
      <c r="I373" s="155">
        <f t="shared" si="251"/>
        <v>1.7713333333333334</v>
      </c>
      <c r="J373" s="208">
        <f t="shared" si="252"/>
        <v>1.7263333333333333</v>
      </c>
      <c r="K373" s="198">
        <f t="shared" si="255"/>
        <v>3.33</v>
      </c>
      <c r="L373" s="197" t="str">
        <f>IF(K373=C373,C370,IF(K373=D373,D370,E370))</f>
        <v>DD</v>
      </c>
      <c r="M373" s="205">
        <f t="shared" si="256"/>
        <v>3.33</v>
      </c>
      <c r="N373" s="197" t="str">
        <f>IF(K373=I373,J370,I370)</f>
        <v>HH</v>
      </c>
      <c r="O373" s="205">
        <f>IF(N373=C370,C373,IF(N373=D370,D373,E373))</f>
        <v>2.5299999999999998</v>
      </c>
      <c r="P373" s="205" t="str">
        <f t="shared" si="253"/>
        <v>HH</v>
      </c>
      <c r="Q373" s="206">
        <f>IF(P373=C370,C373,IF(P373=D370,D373,E373))</f>
        <v>2.5299999999999998</v>
      </c>
      <c r="R373" s="205">
        <f t="shared" si="257"/>
        <v>2.5299999999999998</v>
      </c>
      <c r="S373" s="7" t="str">
        <f>IF(K373=M373,K370,M370)</f>
        <v>GG</v>
      </c>
      <c r="T373" s="21">
        <f t="shared" si="254"/>
        <v>3.33</v>
      </c>
      <c r="U373" t="s">
        <v>11</v>
      </c>
      <c r="V373" s="1">
        <v>2.5299999999999998</v>
      </c>
    </row>
    <row r="374" spans="1:22" x14ac:dyDescent="0.25">
      <c r="B374" t="s">
        <v>264</v>
      </c>
      <c r="C374" s="8">
        <v>1.83</v>
      </c>
      <c r="D374" s="1">
        <v>3.5</v>
      </c>
      <c r="E374" s="1">
        <v>4.99</v>
      </c>
      <c r="F374">
        <f>IF(SMALL(C374:E374,1)=C374,D374,E374)</f>
        <v>3.5</v>
      </c>
      <c r="G374" s="7">
        <f>IF(C374&lt;D374,E374,D374)</f>
        <v>4.99</v>
      </c>
      <c r="H374" s="220">
        <f t="shared" si="250"/>
        <v>1.83</v>
      </c>
      <c r="I374" s="155">
        <f t="shared" si="251"/>
        <v>2.2190000000000003</v>
      </c>
      <c r="J374" s="208">
        <f t="shared" si="252"/>
        <v>1.903</v>
      </c>
      <c r="K374" s="198">
        <f t="shared" si="255"/>
        <v>1.83</v>
      </c>
      <c r="L374" s="197" t="str">
        <f>IF(K374=C374,C370,IF(K374=D374,D370,E370))</f>
        <v>HH</v>
      </c>
      <c r="M374" s="205">
        <f t="shared" si="256"/>
        <v>1.83</v>
      </c>
      <c r="N374" s="197" t="str">
        <f>IF(K374=I374,J370,I370)</f>
        <v>HH</v>
      </c>
      <c r="O374" s="205">
        <f>IF(N374=C370,C374,IF(N374=D370,D374,E374))</f>
        <v>1.83</v>
      </c>
      <c r="P374" s="205" t="str">
        <f t="shared" si="253"/>
        <v>HH</v>
      </c>
      <c r="Q374" s="206">
        <f>IF(P374=C370,C374,IF(P374=D370,D374,E374))</f>
        <v>1.83</v>
      </c>
      <c r="R374" s="205">
        <f t="shared" si="257"/>
        <v>1.83</v>
      </c>
      <c r="S374" s="7" t="str">
        <f>IF(K374=M374,K370,M370)</f>
        <v>GG</v>
      </c>
      <c r="T374" s="21">
        <f t="shared" si="254"/>
        <v>1.83</v>
      </c>
      <c r="U374" t="s">
        <v>5</v>
      </c>
      <c r="V374" s="1">
        <v>4.99</v>
      </c>
    </row>
    <row r="375" spans="1:22" x14ac:dyDescent="0.25">
      <c r="B375" t="s">
        <v>260</v>
      </c>
      <c r="C375" s="8">
        <v>1.17</v>
      </c>
      <c r="D375" s="1">
        <v>8.42</v>
      </c>
      <c r="E375" s="1">
        <v>16.55</v>
      </c>
      <c r="F375" s="1">
        <f>IF(E375=C375,D375,E375)</f>
        <v>16.55</v>
      </c>
      <c r="G375" s="7">
        <f>IF(C375&lt;3.55,C375,D375)</f>
        <v>1.17</v>
      </c>
      <c r="H375" s="220">
        <f t="shared" si="250"/>
        <v>1.17</v>
      </c>
      <c r="I375" s="155">
        <f t="shared" si="251"/>
        <v>6.0116666666666667</v>
      </c>
      <c r="J375" s="208">
        <f t="shared" si="252"/>
        <v>4.4736666666666665</v>
      </c>
      <c r="K375" s="198">
        <f t="shared" si="255"/>
        <v>1.17</v>
      </c>
      <c r="L375" s="197" t="str">
        <f>IF(K375=C375,D370,IF(K375=D375,D370,E370))</f>
        <v>DD</v>
      </c>
      <c r="M375" s="205">
        <f t="shared" si="256"/>
        <v>1.17</v>
      </c>
      <c r="N375" s="197" t="str">
        <f>IF(K375=I375,J370,I370)</f>
        <v>HH</v>
      </c>
      <c r="O375" s="205">
        <f>IF(N375=C370,C375,IF(N375=D370,D375,E375))</f>
        <v>1.17</v>
      </c>
      <c r="P375" s="205" t="str">
        <f t="shared" si="253"/>
        <v>HH</v>
      </c>
      <c r="Q375" s="206">
        <f>IF(P375=C370,C375,IF(P375=D370,D375,E375))</f>
        <v>1.17</v>
      </c>
      <c r="R375" s="205">
        <f t="shared" si="257"/>
        <v>1.17</v>
      </c>
      <c r="S375" s="7" t="str">
        <f>IF(K375=M375,K370,M370)</f>
        <v>GG</v>
      </c>
      <c r="T375" s="21">
        <f t="shared" si="254"/>
        <v>1.17</v>
      </c>
      <c r="U375" t="s">
        <v>11</v>
      </c>
      <c r="V375" s="1">
        <v>1.17</v>
      </c>
    </row>
    <row r="376" spans="1:22" x14ac:dyDescent="0.25">
      <c r="B376" t="s">
        <v>265</v>
      </c>
      <c r="C376" s="8">
        <v>5.54</v>
      </c>
      <c r="D376" s="1">
        <v>3.95</v>
      </c>
      <c r="E376" s="1">
        <v>1.67</v>
      </c>
      <c r="F376">
        <f>IF(SMALL(C376:E376,1)=C376,D376,E376)</f>
        <v>1.67</v>
      </c>
      <c r="G376" s="7">
        <f>IF(E376&lt;D376,E376,D376)</f>
        <v>1.67</v>
      </c>
      <c r="H376" s="220">
        <f t="shared" si="250"/>
        <v>1.67</v>
      </c>
      <c r="I376" s="155">
        <f t="shared" si="251"/>
        <v>2.0270000000000001</v>
      </c>
      <c r="J376" s="208">
        <f t="shared" si="252"/>
        <v>2.4140000000000001</v>
      </c>
      <c r="K376" s="198">
        <f t="shared" si="255"/>
        <v>1.67</v>
      </c>
      <c r="L376" s="197" t="str">
        <f>IF(K376=C376,C370,IF(K376=D376,D370,E370))</f>
        <v>AA</v>
      </c>
      <c r="M376" s="205">
        <f t="shared" si="256"/>
        <v>3.95</v>
      </c>
      <c r="N376" s="197" t="str">
        <f>IF(J376=I376,J370,I370)</f>
        <v>HH</v>
      </c>
      <c r="O376" s="205">
        <f>IF(N376=C370,C376,IF(N376=D370,D376,E376))</f>
        <v>5.54</v>
      </c>
      <c r="P376" s="205" t="str">
        <f t="shared" si="253"/>
        <v>AA</v>
      </c>
      <c r="Q376" s="206">
        <f>IF(P376=C370,C376,IF(P376=D370,D376,E376))</f>
        <v>1.67</v>
      </c>
      <c r="R376" s="205">
        <f t="shared" si="257"/>
        <v>3.95</v>
      </c>
      <c r="S376" s="7" t="str">
        <f>IF(K376=M376,K370,M370)</f>
        <v>NG</v>
      </c>
      <c r="T376" s="21">
        <f t="shared" si="254"/>
        <v>3.95</v>
      </c>
      <c r="U376" t="s">
        <v>5</v>
      </c>
      <c r="V376" s="1">
        <v>1.67</v>
      </c>
    </row>
    <row r="377" spans="1:22" x14ac:dyDescent="0.25">
      <c r="B377" t="s">
        <v>266</v>
      </c>
      <c r="C377" s="8">
        <v>1.98</v>
      </c>
      <c r="D377" s="1">
        <v>3.56</v>
      </c>
      <c r="E377" s="1">
        <v>4.07</v>
      </c>
      <c r="F377" s="1">
        <f>IF(E377=C377,D377,E377)</f>
        <v>4.07</v>
      </c>
      <c r="G377" s="7">
        <f>IF(C377&lt;3.55,C377,D377)</f>
        <v>1.98</v>
      </c>
      <c r="H377" s="220">
        <f t="shared" si="250"/>
        <v>1.98</v>
      </c>
      <c r="I377" s="155">
        <f t="shared" si="251"/>
        <v>2.0086666666666666</v>
      </c>
      <c r="J377" s="208">
        <f t="shared" si="252"/>
        <v>1.7996666666666665</v>
      </c>
      <c r="K377" s="198">
        <f t="shared" si="255"/>
        <v>4.07</v>
      </c>
      <c r="L377" s="197" t="str">
        <f>IF(K377=C377,C370,IF(K377=D377,D370,E370))</f>
        <v>AA</v>
      </c>
      <c r="M377" s="205">
        <f t="shared" si="256"/>
        <v>1.98</v>
      </c>
      <c r="N377" s="197" t="str">
        <f>IF(K377=I377,J370,I370)</f>
        <v>HH</v>
      </c>
      <c r="O377" s="205">
        <f>IF(N377=C370,C377,IF(N377=D370,D377,E377))</f>
        <v>1.98</v>
      </c>
      <c r="P377" s="205" t="str">
        <f t="shared" si="253"/>
        <v>HH</v>
      </c>
      <c r="Q377" s="206">
        <f>IF(P377=C370,C377,IF(P377=D370,D377,E377))</f>
        <v>1.98</v>
      </c>
      <c r="R377" s="205">
        <f t="shared" si="257"/>
        <v>3.56</v>
      </c>
      <c r="S377" s="7" t="str">
        <f>IF(K377=M377,K370,M370)</f>
        <v>NG</v>
      </c>
      <c r="T377" s="21">
        <f t="shared" si="254"/>
        <v>1.98</v>
      </c>
      <c r="U377" t="s">
        <v>5</v>
      </c>
      <c r="V377" s="1">
        <v>3.56</v>
      </c>
    </row>
    <row r="378" spans="1:22" x14ac:dyDescent="0.25">
      <c r="B378" t="s">
        <v>267</v>
      </c>
      <c r="C378" s="8">
        <v>2.0299999999999998</v>
      </c>
      <c r="D378" s="1">
        <v>3.29</v>
      </c>
      <c r="E378" s="1">
        <v>4.2300000000000004</v>
      </c>
      <c r="F378">
        <f>IF(SMALL(C378:E378,1)=C378,D378,E378)</f>
        <v>3.29</v>
      </c>
      <c r="G378" s="7">
        <f>IF(E378&lt;D378,E378,D378)</f>
        <v>3.29</v>
      </c>
      <c r="H378" s="220">
        <f t="shared" si="250"/>
        <v>2.0299999999999998</v>
      </c>
      <c r="I378" s="155">
        <f t="shared" si="251"/>
        <v>2.0146666666666668</v>
      </c>
      <c r="J378" s="208">
        <f t="shared" si="252"/>
        <v>1.7946666666666666</v>
      </c>
      <c r="K378" s="198">
        <f t="shared" si="255"/>
        <v>4.2300000000000004</v>
      </c>
      <c r="L378" s="197" t="str">
        <f>IF(K378=C378,C370,IF(K378=D378,D370,E370))</f>
        <v>AA</v>
      </c>
      <c r="M378" s="205">
        <f t="shared" si="256"/>
        <v>2.0299999999999998</v>
      </c>
      <c r="N378" s="197" t="str">
        <f>IF(K378=I378,J370,I370)</f>
        <v>HH</v>
      </c>
      <c r="O378" s="205">
        <f>IF(N378=C370,C378,IF(N378=D370,D378,E378))</f>
        <v>2.0299999999999998</v>
      </c>
      <c r="P378" s="205" t="str">
        <f t="shared" si="253"/>
        <v>HH</v>
      </c>
      <c r="Q378" s="206">
        <f>IF(P378=C370,C378,IF(P378=D370,D378,E378))</f>
        <v>2.0299999999999998</v>
      </c>
      <c r="R378" s="205">
        <f t="shared" si="257"/>
        <v>3.29</v>
      </c>
      <c r="S378" s="7" t="str">
        <f>IF(K378=M378,K370,M370)</f>
        <v>NG</v>
      </c>
      <c r="T378" s="21">
        <f t="shared" si="254"/>
        <v>2.0299999999999998</v>
      </c>
      <c r="U378" t="s">
        <v>5</v>
      </c>
      <c r="V378" s="1">
        <v>4.2300000000000004</v>
      </c>
    </row>
    <row r="379" spans="1:22" x14ac:dyDescent="0.25">
      <c r="B379" t="s">
        <v>268</v>
      </c>
      <c r="C379" s="8">
        <v>1.71</v>
      </c>
      <c r="D379" s="1">
        <v>3.74</v>
      </c>
      <c r="E379" s="1">
        <v>5.57</v>
      </c>
      <c r="F379" s="1">
        <f>IF(E379=C379,D379,E379)</f>
        <v>5.57</v>
      </c>
      <c r="G379" s="7">
        <f>IF(C379&lt;3.55,C379,D379)</f>
        <v>1.71</v>
      </c>
      <c r="H379" s="220">
        <f t="shared" si="250"/>
        <v>1.71</v>
      </c>
      <c r="I379" s="155">
        <f t="shared" si="251"/>
        <v>2.3936666666666668</v>
      </c>
      <c r="J379" s="208">
        <f t="shared" si="252"/>
        <v>2.0076666666666667</v>
      </c>
      <c r="K379" s="198">
        <f t="shared" si="255"/>
        <v>1.71</v>
      </c>
      <c r="L379" s="197" t="str">
        <f>IF(K379=C379,C370,IF(K379=D379,D370,E370))</f>
        <v>HH</v>
      </c>
      <c r="M379" s="205">
        <f t="shared" si="256"/>
        <v>1.71</v>
      </c>
      <c r="N379" s="197" t="str">
        <f>IF(K379=I379,J370,I370)</f>
        <v>HH</v>
      </c>
      <c r="O379" s="205">
        <f>IF(N379=C370,C379,IF(N379=D370,D379,E379))</f>
        <v>1.71</v>
      </c>
      <c r="P379" s="205" t="str">
        <f t="shared" si="253"/>
        <v>HH</v>
      </c>
      <c r="Q379" s="206">
        <f>IF(P379=C370,C379,IF(P379=D370,D379,E379))</f>
        <v>1.71</v>
      </c>
      <c r="R379" s="205">
        <f t="shared" si="257"/>
        <v>1.71</v>
      </c>
      <c r="S379" s="7" t="str">
        <f>IF(K379=M379,K370,M370)</f>
        <v>GG</v>
      </c>
      <c r="T379" s="21">
        <f t="shared" si="254"/>
        <v>1.71</v>
      </c>
      <c r="U379" t="s">
        <v>5</v>
      </c>
      <c r="V379" s="1">
        <v>1.71</v>
      </c>
    </row>
    <row r="380" spans="1:22" ht="15.75" thickBot="1" x14ac:dyDescent="0.3">
      <c r="B380" t="s">
        <v>269</v>
      </c>
      <c r="C380" s="8">
        <v>1.56</v>
      </c>
      <c r="D380" s="1">
        <v>4.3</v>
      </c>
      <c r="E380" s="1">
        <v>6.31</v>
      </c>
      <c r="F380">
        <f>IF(SMALL(C380:E380,1)=C380,D380,E380)</f>
        <v>4.3</v>
      </c>
      <c r="G380" s="7">
        <f>IF(E380&lt;D380,E380,D380)</f>
        <v>4.3</v>
      </c>
      <c r="H380" s="221">
        <f t="shared" si="250"/>
        <v>1.56</v>
      </c>
      <c r="I380" s="156">
        <f t="shared" si="251"/>
        <v>2.6593333333333331</v>
      </c>
      <c r="J380" s="211">
        <f t="shared" si="252"/>
        <v>2.184333333333333</v>
      </c>
      <c r="K380" s="198">
        <f t="shared" si="255"/>
        <v>1.56</v>
      </c>
      <c r="L380" s="197" t="str">
        <f>IF(K380=C380,C370,IF(K380=D380,D370,E370))</f>
        <v>HH</v>
      </c>
      <c r="M380" s="205">
        <f t="shared" si="256"/>
        <v>1.56</v>
      </c>
      <c r="N380" s="197" t="str">
        <f>IF(K380=I380,J370,I370)</f>
        <v>HH</v>
      </c>
      <c r="O380" s="205">
        <f>IF(N380=C370,C380,IF(N380=D370,D380,E380))</f>
        <v>1.56</v>
      </c>
      <c r="P380" s="205" t="str">
        <f t="shared" si="253"/>
        <v>HH</v>
      </c>
      <c r="Q380" s="206">
        <f>IF(P380=C370,C380,IF(P380=D370,D380,E380))</f>
        <v>1.56</v>
      </c>
      <c r="R380" s="205">
        <f t="shared" si="257"/>
        <v>1.56</v>
      </c>
      <c r="S380" s="7" t="str">
        <f>IF(K380=M380,K370,M370)</f>
        <v>GG</v>
      </c>
      <c r="T380" s="21">
        <f t="shared" si="254"/>
        <v>1.56</v>
      </c>
      <c r="U380" t="s">
        <v>11</v>
      </c>
      <c r="V380" s="1">
        <v>1.56</v>
      </c>
    </row>
    <row r="381" spans="1:22" ht="15.75" thickBot="1" x14ac:dyDescent="0.3">
      <c r="C381" s="80">
        <f>SUM(C371:E380)/30</f>
        <v>4.2336666666666671</v>
      </c>
      <c r="F381" s="5">
        <f t="shared" ref="F381:K381" si="258">PRODUCT(F371:F380)</f>
        <v>205519.10420875248</v>
      </c>
      <c r="G381" s="5">
        <f t="shared" si="258"/>
        <v>12304.457113533063</v>
      </c>
      <c r="H381" s="49">
        <f t="shared" si="258"/>
        <v>215.62312872028755</v>
      </c>
      <c r="I381" s="18">
        <f t="shared" si="258"/>
        <v>7370.7408854187061</v>
      </c>
      <c r="J381" s="18">
        <f t="shared" si="258"/>
        <v>4520.6696428746354</v>
      </c>
      <c r="K381" s="18">
        <f t="shared" si="258"/>
        <v>1215.605353893623</v>
      </c>
      <c r="L381" s="35"/>
      <c r="M381" s="18">
        <f>PRODUCT(M371:M380)</f>
        <v>7429.4878238246665</v>
      </c>
      <c r="N381" s="35"/>
      <c r="O381" s="18">
        <f>PRODUCT(O371:O380)</f>
        <v>16281.697855405486</v>
      </c>
      <c r="P381" s="35"/>
      <c r="Q381" s="18">
        <f>PRODUCT(Q371:Q380)</f>
        <v>215.62312872028755</v>
      </c>
      <c r="R381" s="18">
        <f>PRODUCT(R371:R380)</f>
        <v>16448.255014608803</v>
      </c>
      <c r="S381" s="34"/>
      <c r="T381" s="79">
        <f>PRODUCT(T371:T380)</f>
        <v>671.27377425914233</v>
      </c>
      <c r="V381" s="79">
        <f>PRODUCT(V371:V380)</f>
        <v>2202.7942617862932</v>
      </c>
    </row>
    <row r="382" spans="1:22" ht="15.75" thickBot="1" x14ac:dyDescent="0.3">
      <c r="F382" s="18">
        <f t="shared" ref="F382:K383" si="259">F371*F373*F375*F377*F379</f>
        <v>1453.4738375300003</v>
      </c>
      <c r="G382" s="18">
        <f t="shared" si="259"/>
        <v>61.035847072199985</v>
      </c>
      <c r="H382" s="18">
        <f t="shared" si="259"/>
        <v>13.028998553999998</v>
      </c>
      <c r="I382" s="18">
        <f t="shared" si="259"/>
        <v>155.04951384002075</v>
      </c>
      <c r="J382" s="18">
        <f t="shared" si="259"/>
        <v>108.78046991494372</v>
      </c>
      <c r="K382" s="18">
        <f t="shared" si="259"/>
        <v>35.250393321000004</v>
      </c>
      <c r="L382" s="35"/>
      <c r="M382" s="18">
        <f>M371*M373*M375*M377*M379</f>
        <v>80.335719664199999</v>
      </c>
      <c r="N382" s="35"/>
      <c r="O382" s="18">
        <f>O371*O373*O375*O377*O379</f>
        <v>100.22306579999999</v>
      </c>
      <c r="P382" s="35"/>
      <c r="Q382" s="18">
        <f>Q371*Q373*Q375*Q377*Q379</f>
        <v>13.028998553999998</v>
      </c>
      <c r="R382" s="18">
        <f>R371*R373*R375*R377*R379</f>
        <v>109.74121998839998</v>
      </c>
      <c r="S382" s="34"/>
      <c r="T382" s="79">
        <f>T371*T373*T375*T377*T379</f>
        <v>17.148839994000003</v>
      </c>
      <c r="V382" s="18">
        <f>V371*V373*V375*V377*V379</f>
        <v>23.425876187999997</v>
      </c>
    </row>
    <row r="383" spans="1:22" ht="15.75" thickBot="1" x14ac:dyDescent="0.3">
      <c r="F383" s="49">
        <f t="shared" si="259"/>
        <v>141.39855764999999</v>
      </c>
      <c r="G383" s="49">
        <f t="shared" si="259"/>
        <v>201.59394362099997</v>
      </c>
      <c r="H383" s="49">
        <f t="shared" si="259"/>
        <v>16.5494782908</v>
      </c>
      <c r="I383" s="49">
        <f t="shared" si="259"/>
        <v>47.537981273671058</v>
      </c>
      <c r="J383" s="49">
        <f t="shared" si="259"/>
        <v>41.557732251105207</v>
      </c>
      <c r="K383" s="49">
        <f t="shared" si="259"/>
        <v>34.484873482800005</v>
      </c>
      <c r="L383" s="202"/>
      <c r="M383" s="49">
        <f>M372*M374*M376*M378*M380</f>
        <v>92.480503752000004</v>
      </c>
      <c r="N383" s="202"/>
      <c r="O383" s="49">
        <f>O372*O374*O376*O378*O380</f>
        <v>162.4545979056</v>
      </c>
      <c r="P383" s="202"/>
      <c r="Q383" s="49">
        <f>Q372*Q374*Q376*Q378*Q380</f>
        <v>16.5494782908</v>
      </c>
      <c r="R383" s="49">
        <f>R372*R374*R376*R378*R380</f>
        <v>149.882195736</v>
      </c>
      <c r="S383" s="201"/>
      <c r="T383" s="203">
        <f>T372*T374*T376*T378*T380</f>
        <v>39.143975598000004</v>
      </c>
      <c r="V383" s="18">
        <f>V372*V374*V376*V378*V380</f>
        <v>94.032523868400006</v>
      </c>
    </row>
    <row r="386" spans="1:22" ht="15.75" thickBot="1" x14ac:dyDescent="0.3"/>
    <row r="387" spans="1:22" ht="15.75" thickBot="1" x14ac:dyDescent="0.3">
      <c r="A387" t="s">
        <v>297</v>
      </c>
      <c r="B387" s="3" t="s">
        <v>0</v>
      </c>
      <c r="C387" s="4" t="s">
        <v>201</v>
      </c>
      <c r="D387" s="5" t="s">
        <v>202</v>
      </c>
      <c r="E387" s="5" t="s">
        <v>23</v>
      </c>
      <c r="F387" s="5" t="s">
        <v>310</v>
      </c>
      <c r="G387" s="33" t="s">
        <v>309</v>
      </c>
      <c r="H387" s="77" t="s">
        <v>201</v>
      </c>
      <c r="I387" s="77" t="s">
        <v>201</v>
      </c>
      <c r="J387" s="10" t="s">
        <v>202</v>
      </c>
      <c r="K387" s="77" t="s">
        <v>5</v>
      </c>
      <c r="L387" s="75" t="s">
        <v>918</v>
      </c>
      <c r="M387" s="75" t="s">
        <v>11</v>
      </c>
      <c r="N387" s="75" t="s">
        <v>919</v>
      </c>
      <c r="O387" s="75"/>
      <c r="P387" s="75" t="s">
        <v>921</v>
      </c>
      <c r="Q387" s="78" t="s">
        <v>922</v>
      </c>
      <c r="R387" s="75" t="s">
        <v>923</v>
      </c>
      <c r="S387" s="209"/>
      <c r="T387" s="210" t="s">
        <v>920</v>
      </c>
      <c r="V387" s="1" t="s">
        <v>232</v>
      </c>
    </row>
    <row r="388" spans="1:22" x14ac:dyDescent="0.25">
      <c r="B388" t="s">
        <v>261</v>
      </c>
      <c r="C388" s="8">
        <v>1.77</v>
      </c>
      <c r="D388" s="1">
        <v>3.53</v>
      </c>
      <c r="E388" s="1">
        <v>5.45</v>
      </c>
      <c r="F388" s="1">
        <f>IF(E388=C388,D388,E388)</f>
        <v>5.45</v>
      </c>
      <c r="G388" s="7">
        <f>IF(C388&lt;3.55,C388,D388)</f>
        <v>1.77</v>
      </c>
      <c r="H388" s="219">
        <f t="shared" ref="H388:H397" si="260">SMALL(C388:E388,1)</f>
        <v>1.77</v>
      </c>
      <c r="I388" s="152">
        <f t="shared" ref="I388:I397" si="261">((C388+D388+E388)/3+(C388+D388)/2+E388)/5</f>
        <v>2.3366666666666669</v>
      </c>
      <c r="J388" s="207">
        <f t="shared" ref="J388:J397" si="262">((C388+D388+E388)/3+(D388+E388)/2+C388)/5</f>
        <v>1.9686666666666668</v>
      </c>
      <c r="K388" s="198">
        <f>IF(SMALL(I388:J388,1)&gt;SMALL(C388:E388,1),SMALL(C388:E388,1),SMALL(C388:E388,3))</f>
        <v>1.77</v>
      </c>
      <c r="L388" s="197" t="str">
        <f>IF(K388=C388,C387,IF(K388=D388,D387,E387))</f>
        <v>HH</v>
      </c>
      <c r="M388" s="205">
        <f>IF(SMALL(C388:E388,2)&lt;E388,C388,D388)</f>
        <v>1.77</v>
      </c>
      <c r="N388" s="197" t="str">
        <f>IF(K388=I388,J387,I387)</f>
        <v>HH</v>
      </c>
      <c r="O388" s="205">
        <f>IF(N388=C387,C388,IF(N388=D387,D388,E388))</f>
        <v>1.77</v>
      </c>
      <c r="P388" s="205" t="str">
        <f t="shared" ref="P388:P397" si="263">IF(K388&lt;M388,L388,N388)</f>
        <v>HH</v>
      </c>
      <c r="Q388" s="206">
        <f>IF(P388=C387,C388,IF(P388=D387,D388,E388))</f>
        <v>1.77</v>
      </c>
      <c r="R388" s="205">
        <f>IF(K388=M388,SMALL(C388:E388,1),SMALL(C388:E388,2))</f>
        <v>1.77</v>
      </c>
      <c r="S388" s="7" t="str">
        <f>IF(K388=M388,K387,M387)</f>
        <v>GG</v>
      </c>
      <c r="T388" s="21">
        <f t="shared" ref="T388:T397" si="264">IF(U388=S388,K388,M388)</f>
        <v>1.77</v>
      </c>
      <c r="U388" t="s">
        <v>5</v>
      </c>
      <c r="V388" s="1">
        <v>3.53</v>
      </c>
    </row>
    <row r="389" spans="1:22" x14ac:dyDescent="0.25">
      <c r="B389" t="s">
        <v>262</v>
      </c>
      <c r="C389" s="8">
        <v>2.0099999999999998</v>
      </c>
      <c r="D389" s="1">
        <v>3.5</v>
      </c>
      <c r="E389" s="1">
        <v>4.0199999999999996</v>
      </c>
      <c r="F389">
        <f>IF(SMALL(C389:E389,1)=C389,D389,E389)</f>
        <v>3.5</v>
      </c>
      <c r="G389" s="7">
        <f>IF(E389&lt;D389,E389,D389)</f>
        <v>3.5</v>
      </c>
      <c r="H389" s="220">
        <f t="shared" si="260"/>
        <v>2.0099999999999998</v>
      </c>
      <c r="I389" s="155">
        <f t="shared" si="261"/>
        <v>1.9903333333333333</v>
      </c>
      <c r="J389" s="208">
        <f t="shared" si="262"/>
        <v>1.789333333333333</v>
      </c>
      <c r="K389" s="198">
        <f t="shared" ref="K389:K397" si="265">IF(SMALL(I389:J389,1)&gt;SMALL(C389:E389,1),SMALL(C389:E389,1),SMALL(C389:E389,3))</f>
        <v>4.0199999999999996</v>
      </c>
      <c r="L389" s="197" t="str">
        <f>IF(K389=C389,C387,IF(K389=D389,D387,E387))</f>
        <v>AA</v>
      </c>
      <c r="M389" s="205">
        <f t="shared" ref="M389:M397" si="266">IF(SMALL(C389:E389,2)&lt;E389,C389,D389)</f>
        <v>2.0099999999999998</v>
      </c>
      <c r="N389" s="197" t="str">
        <f>IF(K389=I389,J387,I387)</f>
        <v>HH</v>
      </c>
      <c r="O389" s="205">
        <f>IF(N389=C387,C389,IF(N389=D387,D389,E389))</f>
        <v>2.0099999999999998</v>
      </c>
      <c r="P389" s="205" t="str">
        <f t="shared" si="263"/>
        <v>HH</v>
      </c>
      <c r="Q389" s="206">
        <f>IF(P389=C387,C389,IF(P389=D387,D389,E389))</f>
        <v>2.0099999999999998</v>
      </c>
      <c r="R389" s="205">
        <f t="shared" ref="R389:R397" si="267">IF(K389=M389,SMALL(C389:E389,1),SMALL(C389:E389,2))</f>
        <v>3.5</v>
      </c>
      <c r="S389" s="7" t="str">
        <f>IF(K389=M389,K387,M387)</f>
        <v>NG</v>
      </c>
      <c r="T389" s="21">
        <f t="shared" si="264"/>
        <v>2.0099999999999998</v>
      </c>
      <c r="U389" t="s">
        <v>5</v>
      </c>
      <c r="V389" s="1">
        <v>2.0099999999999998</v>
      </c>
    </row>
    <row r="390" spans="1:22" x14ac:dyDescent="0.25">
      <c r="B390" t="s">
        <v>263</v>
      </c>
      <c r="C390" s="8">
        <v>3.16</v>
      </c>
      <c r="D390" s="1">
        <v>3.3</v>
      </c>
      <c r="E390" s="1">
        <v>2.4300000000000002</v>
      </c>
      <c r="F390" s="1">
        <f>IF(E390=C390,D390,E390)</f>
        <v>2.4300000000000002</v>
      </c>
      <c r="G390" s="7">
        <f>IF(C390&lt;3.55,C390,D390)</f>
        <v>3.16</v>
      </c>
      <c r="H390" s="220">
        <f t="shared" si="260"/>
        <v>2.4300000000000002</v>
      </c>
      <c r="I390" s="155">
        <f t="shared" si="261"/>
        <v>1.7246666666666666</v>
      </c>
      <c r="J390" s="208">
        <f t="shared" si="262"/>
        <v>1.7976666666666667</v>
      </c>
      <c r="K390" s="198">
        <f t="shared" si="265"/>
        <v>3.3</v>
      </c>
      <c r="L390" s="197" t="str">
        <f>IF(K390=C390,C387,IF(K390=D390,D387,E387))</f>
        <v>DD</v>
      </c>
      <c r="M390" s="205">
        <f t="shared" si="266"/>
        <v>3.3</v>
      </c>
      <c r="N390" s="197" t="str">
        <f>IF(K390=I390,J387,I387)</f>
        <v>HH</v>
      </c>
      <c r="O390" s="205">
        <f>IF(N390=C387,C390,IF(N390=D387,D390,E390))</f>
        <v>3.16</v>
      </c>
      <c r="P390" s="205" t="str">
        <f t="shared" si="263"/>
        <v>HH</v>
      </c>
      <c r="Q390" s="206">
        <f>IF(P390=C387,C390,IF(P390=D387,D390,E390))</f>
        <v>3.16</v>
      </c>
      <c r="R390" s="205">
        <f t="shared" si="267"/>
        <v>2.4300000000000002</v>
      </c>
      <c r="S390" s="7" t="str">
        <f>IF(K390=M390,K387,M387)</f>
        <v>GG</v>
      </c>
      <c r="T390" s="21">
        <f t="shared" si="264"/>
        <v>3.3</v>
      </c>
      <c r="U390" t="s">
        <v>5</v>
      </c>
      <c r="V390" s="1">
        <v>2.4300000000000002</v>
      </c>
    </row>
    <row r="391" spans="1:22" x14ac:dyDescent="0.25">
      <c r="B391" t="s">
        <v>264</v>
      </c>
      <c r="C391" s="8">
        <v>6.14</v>
      </c>
      <c r="D391" s="1">
        <v>4.07</v>
      </c>
      <c r="E391" s="1">
        <v>1.61</v>
      </c>
      <c r="F391">
        <f>IF(SMALL(C391:E391,1)=C391,D391,E391)</f>
        <v>1.61</v>
      </c>
      <c r="G391" s="7">
        <f>IF(C391&lt;D391,E391,D391)</f>
        <v>4.07</v>
      </c>
      <c r="H391" s="220">
        <f t="shared" si="260"/>
        <v>1.61</v>
      </c>
      <c r="I391" s="155">
        <f t="shared" si="261"/>
        <v>2.1309999999999998</v>
      </c>
      <c r="J391" s="208">
        <f t="shared" si="262"/>
        <v>2.5840000000000001</v>
      </c>
      <c r="K391" s="198">
        <f t="shared" si="265"/>
        <v>1.61</v>
      </c>
      <c r="L391" s="197" t="str">
        <f>IF(K391=C391,C387,IF(K391=D391,D387,E387))</f>
        <v>AA</v>
      </c>
      <c r="M391" s="205">
        <f t="shared" si="266"/>
        <v>4.07</v>
      </c>
      <c r="N391" s="197" t="str">
        <f>IF(K391=I391,J387,I387)</f>
        <v>HH</v>
      </c>
      <c r="O391" s="205">
        <f>IF(N391=C387,C391,IF(N391=D387,D391,E391))</f>
        <v>6.14</v>
      </c>
      <c r="P391" s="205" t="str">
        <f t="shared" si="263"/>
        <v>AA</v>
      </c>
      <c r="Q391" s="206">
        <f>IF(P391=C387,C391,IF(P391=D387,D391,E391))</f>
        <v>1.61</v>
      </c>
      <c r="R391" s="205">
        <f t="shared" si="267"/>
        <v>4.07</v>
      </c>
      <c r="S391" s="7" t="str">
        <f>IF(K391=M391,K387,M387)</f>
        <v>NG</v>
      </c>
      <c r="T391" s="21">
        <f t="shared" si="264"/>
        <v>4.07</v>
      </c>
      <c r="U391" t="s">
        <v>5</v>
      </c>
      <c r="V391" s="1">
        <v>6.14</v>
      </c>
    </row>
    <row r="392" spans="1:22" x14ac:dyDescent="0.25">
      <c r="B392" t="s">
        <v>260</v>
      </c>
      <c r="C392" s="8">
        <v>1.89</v>
      </c>
      <c r="D392" s="1">
        <v>3.34</v>
      </c>
      <c r="E392" s="1">
        <v>4.8600000000000003</v>
      </c>
      <c r="F392" s="1">
        <f>IF(E392=C392,D392,E392)</f>
        <v>4.8600000000000003</v>
      </c>
      <c r="G392" s="7">
        <f>IF(C392&lt;3.55,C392,D392)</f>
        <v>1.89</v>
      </c>
      <c r="H392" s="220">
        <f t="shared" si="260"/>
        <v>1.89</v>
      </c>
      <c r="I392" s="155">
        <f t="shared" si="261"/>
        <v>2.1676666666666669</v>
      </c>
      <c r="J392" s="208">
        <f t="shared" si="262"/>
        <v>1.8706666666666667</v>
      </c>
      <c r="K392" s="198">
        <f t="shared" si="265"/>
        <v>4.8600000000000003</v>
      </c>
      <c r="L392" s="197" t="str">
        <f>IF(K392=C392,D387,IF(K392=D392,D387,E387))</f>
        <v>AA</v>
      </c>
      <c r="M392" s="205">
        <f t="shared" si="266"/>
        <v>1.89</v>
      </c>
      <c r="N392" s="197" t="str">
        <f>IF(K392=I392,J387,I387)</f>
        <v>HH</v>
      </c>
      <c r="O392" s="205">
        <f>IF(N392=C387,C392,IF(N392=D387,D392,E392))</f>
        <v>1.89</v>
      </c>
      <c r="P392" s="205" t="str">
        <f t="shared" si="263"/>
        <v>HH</v>
      </c>
      <c r="Q392" s="206">
        <f>IF(P392=C387,C392,IF(P392=D387,D392,E392))</f>
        <v>1.89</v>
      </c>
      <c r="R392" s="205">
        <f t="shared" si="267"/>
        <v>3.34</v>
      </c>
      <c r="S392" s="7" t="str">
        <f>IF(K392=M392,K387,M387)</f>
        <v>NG</v>
      </c>
      <c r="T392" s="21">
        <f t="shared" si="264"/>
        <v>4.8600000000000003</v>
      </c>
      <c r="U392" t="s">
        <v>11</v>
      </c>
      <c r="V392" s="1">
        <v>1.89</v>
      </c>
    </row>
    <row r="393" spans="1:22" x14ac:dyDescent="0.25">
      <c r="B393" t="s">
        <v>265</v>
      </c>
      <c r="C393" s="8">
        <v>3.13</v>
      </c>
      <c r="D393" s="1">
        <v>3.29</v>
      </c>
      <c r="E393" s="1">
        <v>2.4500000000000002</v>
      </c>
      <c r="F393">
        <f>IF(SMALL(C393:E393,1)=C393,D393,E393)</f>
        <v>2.4500000000000002</v>
      </c>
      <c r="G393" s="7">
        <f>IF(E393&lt;D393,E393,D393)</f>
        <v>2.4500000000000002</v>
      </c>
      <c r="H393" s="220">
        <f t="shared" si="260"/>
        <v>2.4500000000000002</v>
      </c>
      <c r="I393" s="155">
        <f t="shared" si="261"/>
        <v>1.7233333333333334</v>
      </c>
      <c r="J393" s="208">
        <f t="shared" si="262"/>
        <v>1.7913333333333334</v>
      </c>
      <c r="K393" s="198">
        <f t="shared" si="265"/>
        <v>3.29</v>
      </c>
      <c r="L393" s="197" t="str">
        <f>IF(K393=C393,C387,IF(K393=D393,D387,E387))</f>
        <v>DD</v>
      </c>
      <c r="M393" s="205">
        <f t="shared" si="266"/>
        <v>3.29</v>
      </c>
      <c r="N393" s="197" t="str">
        <f>IF(J393=I393,J387,I387)</f>
        <v>HH</v>
      </c>
      <c r="O393" s="205">
        <f>IF(N393=C387,C393,IF(N393=D387,D393,E393))</f>
        <v>3.13</v>
      </c>
      <c r="P393" s="205" t="str">
        <f t="shared" si="263"/>
        <v>HH</v>
      </c>
      <c r="Q393" s="206">
        <f>IF(P393=C387,C393,IF(P393=D387,D393,E393))</f>
        <v>3.13</v>
      </c>
      <c r="R393" s="205">
        <f t="shared" si="267"/>
        <v>2.4500000000000002</v>
      </c>
      <c r="S393" s="7" t="str">
        <f>IF(K393=M393,K387,M387)</f>
        <v>GG</v>
      </c>
      <c r="T393" s="21">
        <f t="shared" si="264"/>
        <v>3.29</v>
      </c>
      <c r="U393" t="s">
        <v>5</v>
      </c>
      <c r="V393" s="1">
        <v>3.29</v>
      </c>
    </row>
    <row r="394" spans="1:22" x14ac:dyDescent="0.25">
      <c r="B394" t="s">
        <v>266</v>
      </c>
      <c r="C394" s="8">
        <v>2.2599999999999998</v>
      </c>
      <c r="D394" s="1">
        <v>3.35</v>
      </c>
      <c r="E394" s="1">
        <v>3.44</v>
      </c>
      <c r="F394" s="1">
        <f>IF(E394=C394,D394,E394)</f>
        <v>3.44</v>
      </c>
      <c r="G394" s="7">
        <f>IF(C394&lt;3.55,C394,D394)</f>
        <v>2.2599999999999998</v>
      </c>
      <c r="H394" s="220">
        <f t="shared" si="260"/>
        <v>2.2599999999999998</v>
      </c>
      <c r="I394" s="155">
        <f t="shared" si="261"/>
        <v>1.8523333333333329</v>
      </c>
      <c r="J394" s="208">
        <f t="shared" si="262"/>
        <v>1.7343333333333333</v>
      </c>
      <c r="K394" s="198">
        <f t="shared" si="265"/>
        <v>3.44</v>
      </c>
      <c r="L394" s="197" t="str">
        <f>IF(K394=C394,C387,IF(K394=D394,D387,E387))</f>
        <v>AA</v>
      </c>
      <c r="M394" s="205">
        <f t="shared" si="266"/>
        <v>2.2599999999999998</v>
      </c>
      <c r="N394" s="197" t="str">
        <f>IF(K394=I394,J387,I387)</f>
        <v>HH</v>
      </c>
      <c r="O394" s="205">
        <f>IF(N394=C387,C394,IF(N394=D387,D394,E394))</f>
        <v>2.2599999999999998</v>
      </c>
      <c r="P394" s="205" t="str">
        <f t="shared" si="263"/>
        <v>HH</v>
      </c>
      <c r="Q394" s="206">
        <f>IF(P394=C387,C394,IF(P394=D387,D394,E394))</f>
        <v>2.2599999999999998</v>
      </c>
      <c r="R394" s="205">
        <f t="shared" si="267"/>
        <v>3.35</v>
      </c>
      <c r="S394" s="7" t="str">
        <f>IF(K394=M394,K387,M387)</f>
        <v>NG</v>
      </c>
      <c r="T394" s="21">
        <f t="shared" si="264"/>
        <v>2.2599999999999998</v>
      </c>
      <c r="U394" t="s">
        <v>5</v>
      </c>
      <c r="V394" s="1">
        <v>3.44</v>
      </c>
    </row>
    <row r="395" spans="1:22" x14ac:dyDescent="0.25">
      <c r="B395" t="s">
        <v>267</v>
      </c>
      <c r="C395" s="8">
        <v>3.5</v>
      </c>
      <c r="D395" s="1">
        <v>3.45</v>
      </c>
      <c r="E395" s="1">
        <v>2.19</v>
      </c>
      <c r="F395">
        <f>IF(SMALL(C395:E395,1)=C395,D395,E395)</f>
        <v>2.19</v>
      </c>
      <c r="G395" s="7">
        <f>IF(E395&lt;D395,E395,D395)</f>
        <v>2.19</v>
      </c>
      <c r="H395" s="220">
        <f t="shared" si="260"/>
        <v>2.19</v>
      </c>
      <c r="I395" s="155">
        <f t="shared" si="261"/>
        <v>1.7423333333333333</v>
      </c>
      <c r="J395" s="208">
        <f t="shared" si="262"/>
        <v>1.8733333333333335</v>
      </c>
      <c r="K395" s="198">
        <f t="shared" si="265"/>
        <v>3.5</v>
      </c>
      <c r="L395" s="197" t="str">
        <f>IF(K395=C395,C387,IF(K395=D395,D387,E387))</f>
        <v>HH</v>
      </c>
      <c r="M395" s="205">
        <f t="shared" si="266"/>
        <v>3.45</v>
      </c>
      <c r="N395" s="197" t="str">
        <f>IF(K395=I395,J387,I387)</f>
        <v>HH</v>
      </c>
      <c r="O395" s="205">
        <f>IF(N395=C387,C395,IF(N395=D387,D395,E395))</f>
        <v>3.5</v>
      </c>
      <c r="P395" s="205" t="str">
        <f t="shared" si="263"/>
        <v>HH</v>
      </c>
      <c r="Q395" s="206">
        <f>IF(P395=C387,C395,IF(P395=D387,D395,E395))</f>
        <v>3.5</v>
      </c>
      <c r="R395" s="205">
        <f t="shared" si="267"/>
        <v>3.45</v>
      </c>
      <c r="S395" s="7" t="str">
        <f>IF(K395=M395,K387,M387)</f>
        <v>NG</v>
      </c>
      <c r="T395" s="21">
        <f t="shared" si="264"/>
        <v>3.5</v>
      </c>
      <c r="U395" t="s">
        <v>11</v>
      </c>
      <c r="V395" s="1">
        <v>3.45</v>
      </c>
    </row>
    <row r="396" spans="1:22" x14ac:dyDescent="0.25">
      <c r="B396" t="s">
        <v>268</v>
      </c>
      <c r="C396" s="8">
        <v>1.55</v>
      </c>
      <c r="D396" s="1">
        <v>4.25</v>
      </c>
      <c r="E396" s="1">
        <v>6.51</v>
      </c>
      <c r="F396" s="1">
        <f>IF(E396=C396,D396,E396)</f>
        <v>6.51</v>
      </c>
      <c r="G396" s="7">
        <f>IF(C396&lt;3.55,C396,D396)</f>
        <v>1.55</v>
      </c>
      <c r="H396" s="220">
        <f t="shared" si="260"/>
        <v>1.55</v>
      </c>
      <c r="I396" s="155">
        <f t="shared" si="261"/>
        <v>2.7026666666666666</v>
      </c>
      <c r="J396" s="208">
        <f t="shared" si="262"/>
        <v>2.2066666666666666</v>
      </c>
      <c r="K396" s="198">
        <f t="shared" si="265"/>
        <v>1.55</v>
      </c>
      <c r="L396" s="197" t="str">
        <f>IF(K396=C396,C387,IF(K396=D396,D387,E387))</f>
        <v>HH</v>
      </c>
      <c r="M396" s="205">
        <f t="shared" si="266"/>
        <v>1.55</v>
      </c>
      <c r="N396" s="197" t="str">
        <f>IF(K396=I396,J387,I387)</f>
        <v>HH</v>
      </c>
      <c r="O396" s="205">
        <f>IF(N396=C387,C396,IF(N396=D387,D396,E396))</f>
        <v>1.55</v>
      </c>
      <c r="P396" s="205" t="str">
        <f t="shared" si="263"/>
        <v>HH</v>
      </c>
      <c r="Q396" s="206">
        <f>IF(P396=C387,C396,IF(P396=D387,D396,E396))</f>
        <v>1.55</v>
      </c>
      <c r="R396" s="205">
        <f t="shared" si="267"/>
        <v>1.55</v>
      </c>
      <c r="S396" s="7" t="str">
        <f>IF(K396=M396,K387,M387)</f>
        <v>GG</v>
      </c>
      <c r="T396" s="21">
        <f t="shared" si="264"/>
        <v>1.55</v>
      </c>
      <c r="U396" t="s">
        <v>11</v>
      </c>
      <c r="V396" s="1">
        <v>1.55</v>
      </c>
    </row>
    <row r="397" spans="1:22" ht="15.75" thickBot="1" x14ac:dyDescent="0.3">
      <c r="B397" t="s">
        <v>269</v>
      </c>
      <c r="C397" s="8">
        <v>1.82</v>
      </c>
      <c r="D397" s="1">
        <v>3.48</v>
      </c>
      <c r="E397" s="1">
        <v>5.12</v>
      </c>
      <c r="F397">
        <f>IF(SMALL(C397:E397,1)=C397,D397,E397)</f>
        <v>3.48</v>
      </c>
      <c r="G397" s="7">
        <f>IF(E397&lt;D397,E397,D397)</f>
        <v>3.48</v>
      </c>
      <c r="H397" s="221">
        <f t="shared" si="260"/>
        <v>1.82</v>
      </c>
      <c r="I397" s="156">
        <f t="shared" si="261"/>
        <v>2.2486666666666664</v>
      </c>
      <c r="J397" s="211">
        <f t="shared" si="262"/>
        <v>1.9186666666666667</v>
      </c>
      <c r="K397" s="198">
        <f t="shared" si="265"/>
        <v>1.82</v>
      </c>
      <c r="L397" s="197" t="str">
        <f>IF(K397=C397,C387,IF(K397=D397,D387,E387))</f>
        <v>HH</v>
      </c>
      <c r="M397" s="205">
        <f t="shared" si="266"/>
        <v>1.82</v>
      </c>
      <c r="N397" s="197" t="str">
        <f>IF(K397=I397,J387,I387)</f>
        <v>HH</v>
      </c>
      <c r="O397" s="205">
        <f>IF(N397=C387,C397,IF(N397=D387,D397,E397))</f>
        <v>1.82</v>
      </c>
      <c r="P397" s="205" t="str">
        <f t="shared" si="263"/>
        <v>HH</v>
      </c>
      <c r="Q397" s="206">
        <f>IF(P397=C387,C397,IF(P397=D387,D397,E397))</f>
        <v>1.82</v>
      </c>
      <c r="R397" s="205">
        <f t="shared" si="267"/>
        <v>1.82</v>
      </c>
      <c r="S397" s="7" t="str">
        <f>IF(K397=M397,K387,M387)</f>
        <v>GG</v>
      </c>
      <c r="T397" s="21">
        <f t="shared" si="264"/>
        <v>1.82</v>
      </c>
      <c r="U397" t="s">
        <v>5</v>
      </c>
      <c r="V397" s="1">
        <v>1.82</v>
      </c>
    </row>
    <row r="398" spans="1:22" ht="15.75" thickBot="1" x14ac:dyDescent="0.3">
      <c r="C398" s="80">
        <f>SUM(C388:E397)/30</f>
        <v>3.3623333333333334</v>
      </c>
      <c r="F398" s="5">
        <f t="shared" ref="F398:K398" si="268">PRODUCT(F388:F397)</f>
        <v>151656.78316688575</v>
      </c>
      <c r="G398" s="5">
        <f t="shared" si="268"/>
        <v>9849.5000604399647</v>
      </c>
      <c r="H398" s="49">
        <f t="shared" si="268"/>
        <v>899.88083388759856</v>
      </c>
      <c r="I398" s="18">
        <f t="shared" si="268"/>
        <v>1252.3938941786023</v>
      </c>
      <c r="J398" s="18">
        <f t="shared" si="268"/>
        <v>754.26130390554465</v>
      </c>
      <c r="K398" s="18">
        <f t="shared" si="268"/>
        <v>20530.563787464594</v>
      </c>
      <c r="L398" s="35"/>
      <c r="M398" s="18">
        <f>PRODUCT(M388:M397)</f>
        <v>6535.3070262270494</v>
      </c>
      <c r="N398" s="35"/>
      <c r="O398" s="18">
        <f>PRODUCT(O388:O397)</f>
        <v>9111.9323956858716</v>
      </c>
      <c r="P398" s="35"/>
      <c r="Q398" s="18">
        <f>PRODUCT(Q388:Q397)</f>
        <v>2389.2852047319629</v>
      </c>
      <c r="R398" s="18">
        <f>PRODUCT(R388:R397)</f>
        <v>16346.377830017078</v>
      </c>
      <c r="S398" s="34"/>
      <c r="T398" s="79">
        <f>PRODUCT(T388:T397)</f>
        <v>17048.627024940128</v>
      </c>
      <c r="V398" s="79">
        <f>PRODUCT(V388:V397)</f>
        <v>22038.58634591891</v>
      </c>
    </row>
    <row r="399" spans="1:22" ht="15.75" thickBot="1" x14ac:dyDescent="0.3">
      <c r="F399" s="18">
        <f t="shared" ref="F399:K400" si="269">F388*F390*F392*F394*F396</f>
        <v>1441.379948904</v>
      </c>
      <c r="G399" s="18">
        <f t="shared" si="269"/>
        <v>37.030731444000004</v>
      </c>
      <c r="H399" s="18">
        <f t="shared" si="269"/>
        <v>28.476163736999997</v>
      </c>
      <c r="I399" s="18">
        <f t="shared" si="269"/>
        <v>43.732676699863852</v>
      </c>
      <c r="J399" s="18">
        <f t="shared" si="269"/>
        <v>25.336526021287959</v>
      </c>
      <c r="K399" s="18">
        <f t="shared" si="269"/>
        <v>151.36087032</v>
      </c>
      <c r="L399" s="35"/>
      <c r="M399" s="18">
        <f>M388*M390*M392*M394*M396</f>
        <v>38.671333469999993</v>
      </c>
      <c r="N399" s="35"/>
      <c r="O399" s="18">
        <f>O388*O390*O392*O394*O396</f>
        <v>37.030731444000004</v>
      </c>
      <c r="P399" s="35"/>
      <c r="Q399" s="18">
        <f>Q388*Q390*Q392*Q394*Q396</f>
        <v>37.030731444000004</v>
      </c>
      <c r="R399" s="18">
        <f>R388*R390*R392*R394*R396</f>
        <v>74.593762244999994</v>
      </c>
      <c r="S399" s="34"/>
      <c r="T399" s="79">
        <f>T388*T390*T392*T394*T396</f>
        <v>99.440571779999971</v>
      </c>
      <c r="V399" s="18">
        <f>V388*V390*V392*V394*V396</f>
        <v>86.443615691999995</v>
      </c>
    </row>
    <row r="400" spans="1:22" ht="15.75" thickBot="1" x14ac:dyDescent="0.3">
      <c r="F400" s="49">
        <f t="shared" si="269"/>
        <v>105.21638190000002</v>
      </c>
      <c r="G400" s="49">
        <f t="shared" si="269"/>
        <v>265.98178530000001</v>
      </c>
      <c r="H400" s="49">
        <f t="shared" si="269"/>
        <v>31.601196081000005</v>
      </c>
      <c r="I400" s="49">
        <f t="shared" si="269"/>
        <v>28.63748548422377</v>
      </c>
      <c r="J400" s="49">
        <f t="shared" si="269"/>
        <v>29.769720729345767</v>
      </c>
      <c r="K400" s="49">
        <f t="shared" si="269"/>
        <v>135.63983706000002</v>
      </c>
      <c r="L400" s="202"/>
      <c r="M400" s="49">
        <f>M389*M391*M393*M395*M397</f>
        <v>168.99616433700001</v>
      </c>
      <c r="N400" s="202"/>
      <c r="O400" s="49">
        <f>O389*O391*O393*O395*O397</f>
        <v>246.06406733999998</v>
      </c>
      <c r="P400" s="202"/>
      <c r="Q400" s="49">
        <f>Q389*Q391*Q393*Q395*Q397</f>
        <v>64.521685410000003</v>
      </c>
      <c r="R400" s="49">
        <f>R389*R391*R393*R395*R397</f>
        <v>219.13866975000005</v>
      </c>
      <c r="S400" s="201"/>
      <c r="T400" s="203">
        <f>T389*T391*T393*T395*T397</f>
        <v>171.44538411000002</v>
      </c>
      <c r="V400" s="18">
        <f>V389*V391*V393*V395*V397</f>
        <v>254.94753047399999</v>
      </c>
    </row>
    <row r="403" spans="1:22" ht="15.75" thickBot="1" x14ac:dyDescent="0.3"/>
    <row r="404" spans="1:22" ht="15.75" thickBot="1" x14ac:dyDescent="0.3">
      <c r="A404" t="s">
        <v>298</v>
      </c>
      <c r="B404" s="3" t="s">
        <v>0</v>
      </c>
      <c r="C404" s="4" t="s">
        <v>201</v>
      </c>
      <c r="D404" s="5" t="s">
        <v>202</v>
      </c>
      <c r="E404" s="5" t="s">
        <v>23</v>
      </c>
      <c r="F404" s="5" t="s">
        <v>310</v>
      </c>
      <c r="G404" s="33" t="s">
        <v>309</v>
      </c>
      <c r="H404" s="77" t="s">
        <v>201</v>
      </c>
      <c r="I404" s="77" t="s">
        <v>201</v>
      </c>
      <c r="J404" s="10" t="s">
        <v>202</v>
      </c>
      <c r="K404" s="77" t="s">
        <v>5</v>
      </c>
      <c r="L404" s="75" t="s">
        <v>918</v>
      </c>
      <c r="M404" s="75" t="s">
        <v>11</v>
      </c>
      <c r="N404" s="75" t="s">
        <v>919</v>
      </c>
      <c r="O404" s="75"/>
      <c r="P404" s="75" t="s">
        <v>921</v>
      </c>
      <c r="Q404" s="78" t="s">
        <v>922</v>
      </c>
      <c r="R404" s="75" t="s">
        <v>923</v>
      </c>
      <c r="S404" s="209"/>
      <c r="T404" s="210" t="s">
        <v>920</v>
      </c>
      <c r="V404" s="1" t="s">
        <v>232</v>
      </c>
    </row>
    <row r="405" spans="1:22" x14ac:dyDescent="0.25">
      <c r="B405" t="s">
        <v>261</v>
      </c>
      <c r="C405" s="8">
        <v>5.54</v>
      </c>
      <c r="D405" s="1">
        <v>3.59</v>
      </c>
      <c r="E405" s="1">
        <v>1.74</v>
      </c>
      <c r="F405" s="1">
        <f>IF(E405=C405,D405,E405)</f>
        <v>1.74</v>
      </c>
      <c r="G405" s="7">
        <f>IF(C405&lt;3.55,C405,D405)</f>
        <v>3.59</v>
      </c>
      <c r="H405" s="219">
        <f t="shared" ref="H405:H414" si="270">SMALL(C405:E405,1)</f>
        <v>1.74</v>
      </c>
      <c r="I405" s="152">
        <f t="shared" ref="I405:I414" si="271">((C405+D405+E405)/3+(C405+D405)/2+E405)/5</f>
        <v>1.9856666666666665</v>
      </c>
      <c r="J405" s="207">
        <f t="shared" ref="J405:J414" si="272">((C405+D405+E405)/3+(D405+E405)/2+C405)/5</f>
        <v>2.3656666666666668</v>
      </c>
      <c r="K405" s="198">
        <f>IF(SMALL(I405:J405,1)&gt;SMALL(C405:E405,1),SMALL(C405:E405,1),SMALL(C405:E405,3))</f>
        <v>1.74</v>
      </c>
      <c r="L405" s="197" t="str">
        <f>IF(K405=C405,C404,IF(K405=D405,D404,E404))</f>
        <v>AA</v>
      </c>
      <c r="M405" s="205">
        <f>IF(SMALL(C405:E405,2)&lt;E405,C405,D405)</f>
        <v>3.59</v>
      </c>
      <c r="N405" s="197" t="str">
        <f>IF(K405=I405,J404,I404)</f>
        <v>HH</v>
      </c>
      <c r="O405" s="205">
        <f>IF(N405=C404,C405,IF(N405=D404,D405,E405))</f>
        <v>5.54</v>
      </c>
      <c r="P405" s="205" t="str">
        <f t="shared" ref="P405:P414" si="273">IF(K405&lt;M405,L405,N405)</f>
        <v>AA</v>
      </c>
      <c r="Q405" s="206">
        <f>IF(P405=C404,C405,IF(P405=D404,D405,E405))</f>
        <v>1.74</v>
      </c>
      <c r="R405" s="205">
        <f>IF(K405=M405,SMALL(C405:E405,1),SMALL(C405:E405,2))</f>
        <v>3.59</v>
      </c>
      <c r="S405" s="7" t="str">
        <f>IF(K405=M405,K404,M404)</f>
        <v>NG</v>
      </c>
      <c r="T405" s="21">
        <f t="shared" ref="T405:T414" si="274">IF(U405=S405,K405,M405)</f>
        <v>1.74</v>
      </c>
      <c r="U405" t="s">
        <v>11</v>
      </c>
      <c r="V405" s="1">
        <v>5.54</v>
      </c>
    </row>
    <row r="406" spans="1:22" x14ac:dyDescent="0.25">
      <c r="B406" t="s">
        <v>262</v>
      </c>
      <c r="C406" s="8">
        <v>3.93</v>
      </c>
      <c r="D406" s="1">
        <v>3.35</v>
      </c>
      <c r="E406" s="1">
        <v>2.08</v>
      </c>
      <c r="F406">
        <f>IF(SMALL(C406:E406,1)=C406,D406,E406)</f>
        <v>2.08</v>
      </c>
      <c r="G406" s="7">
        <f>IF(E406&lt;D406,E406,D406)</f>
        <v>2.08</v>
      </c>
      <c r="H406" s="220">
        <f t="shared" si="270"/>
        <v>2.08</v>
      </c>
      <c r="I406" s="155">
        <f t="shared" si="271"/>
        <v>1.768</v>
      </c>
      <c r="J406" s="208">
        <f t="shared" si="272"/>
        <v>1.9529999999999998</v>
      </c>
      <c r="K406" s="198">
        <f t="shared" ref="K406:K414" si="275">IF(SMALL(I406:J406,1)&gt;SMALL(C406:E406,1),SMALL(C406:E406,1),SMALL(C406:E406,3))</f>
        <v>3.93</v>
      </c>
      <c r="L406" s="197" t="str">
        <f>IF(K406=C406,C404,IF(K406=D406,D404,E404))</f>
        <v>HH</v>
      </c>
      <c r="M406" s="205">
        <f t="shared" ref="M406:M414" si="276">IF(SMALL(C406:E406,2)&lt;E406,C406,D406)</f>
        <v>3.35</v>
      </c>
      <c r="N406" s="197" t="str">
        <f>IF(K406=I406,J404,I404)</f>
        <v>HH</v>
      </c>
      <c r="O406" s="205">
        <f>IF(N406=C404,C406,IF(N406=D404,D406,E406))</f>
        <v>3.93</v>
      </c>
      <c r="P406" s="205" t="str">
        <f t="shared" si="273"/>
        <v>HH</v>
      </c>
      <c r="Q406" s="206">
        <f>IF(P406=C404,C406,IF(P406=D404,D406,E406))</f>
        <v>3.93</v>
      </c>
      <c r="R406" s="205">
        <f t="shared" ref="R406:R414" si="277">IF(K406=M406,SMALL(C406:E406,1),SMALL(C406:E406,2))</f>
        <v>3.35</v>
      </c>
      <c r="S406" s="7" t="str">
        <f>IF(K406=M406,K404,M404)</f>
        <v>NG</v>
      </c>
      <c r="T406" s="21">
        <f t="shared" si="274"/>
        <v>3.93</v>
      </c>
      <c r="U406" t="s">
        <v>11</v>
      </c>
      <c r="V406" s="1">
        <v>2.08</v>
      </c>
    </row>
    <row r="407" spans="1:22" x14ac:dyDescent="0.25">
      <c r="B407" t="s">
        <v>263</v>
      </c>
      <c r="C407" s="8">
        <v>2.16</v>
      </c>
      <c r="D407" s="1">
        <v>3.23</v>
      </c>
      <c r="E407" s="1">
        <v>3.82</v>
      </c>
      <c r="F407" s="1">
        <f>IF(E407=C407,D407,E407)</f>
        <v>3.82</v>
      </c>
      <c r="G407" s="7">
        <f>IF(C407&lt;3.55,C407,D407)</f>
        <v>2.16</v>
      </c>
      <c r="H407" s="220">
        <f t="shared" si="270"/>
        <v>2.16</v>
      </c>
      <c r="I407" s="155">
        <f t="shared" si="271"/>
        <v>1.9170000000000003</v>
      </c>
      <c r="J407" s="208">
        <f t="shared" si="272"/>
        <v>1.7510000000000001</v>
      </c>
      <c r="K407" s="198">
        <f t="shared" si="275"/>
        <v>3.82</v>
      </c>
      <c r="L407" s="197" t="str">
        <f>IF(K407=C407,C404,IF(K407=D407,D404,E404))</f>
        <v>AA</v>
      </c>
      <c r="M407" s="205">
        <f t="shared" si="276"/>
        <v>2.16</v>
      </c>
      <c r="N407" s="197" t="str">
        <f>IF(K407=I407,J404,I404)</f>
        <v>HH</v>
      </c>
      <c r="O407" s="205">
        <f>IF(N407=C404,C407,IF(N407=D404,D407,E407))</f>
        <v>2.16</v>
      </c>
      <c r="P407" s="205" t="str">
        <f t="shared" si="273"/>
        <v>HH</v>
      </c>
      <c r="Q407" s="206">
        <f>IF(P407=C404,C407,IF(P407=D404,D407,E407))</f>
        <v>2.16</v>
      </c>
      <c r="R407" s="205">
        <f t="shared" si="277"/>
        <v>3.23</v>
      </c>
      <c r="S407" s="7" t="str">
        <f>IF(K407=M407,K404,M404)</f>
        <v>NG</v>
      </c>
      <c r="T407" s="21">
        <f t="shared" si="274"/>
        <v>3.82</v>
      </c>
      <c r="U407" t="s">
        <v>11</v>
      </c>
      <c r="V407" s="1">
        <v>2.16</v>
      </c>
    </row>
    <row r="408" spans="1:22" x14ac:dyDescent="0.25">
      <c r="B408" t="s">
        <v>264</v>
      </c>
      <c r="C408" s="8">
        <v>1.99</v>
      </c>
      <c r="D408" s="1">
        <v>3.43</v>
      </c>
      <c r="E408" s="1">
        <v>4.16</v>
      </c>
      <c r="F408">
        <f>IF(SMALL(C408:E408,1)=C408,D408,E408)</f>
        <v>3.43</v>
      </c>
      <c r="G408" s="7">
        <f>IF(C408&lt;D408,E408,D408)</f>
        <v>4.16</v>
      </c>
      <c r="H408" s="220">
        <f t="shared" si="270"/>
        <v>1.99</v>
      </c>
      <c r="I408" s="155">
        <f t="shared" si="271"/>
        <v>2.0126666666666666</v>
      </c>
      <c r="J408" s="208">
        <f t="shared" si="272"/>
        <v>1.7956666666666667</v>
      </c>
      <c r="K408" s="198">
        <f t="shared" si="275"/>
        <v>4.16</v>
      </c>
      <c r="L408" s="197" t="str">
        <f>IF(K408=C408,C404,IF(K408=D408,D404,E404))</f>
        <v>AA</v>
      </c>
      <c r="M408" s="205">
        <f t="shared" si="276"/>
        <v>1.99</v>
      </c>
      <c r="N408" s="197" t="str">
        <f>IF(K408=I408,J404,I404)</f>
        <v>HH</v>
      </c>
      <c r="O408" s="205">
        <f>IF(N408=C404,C408,IF(N408=D404,D408,E408))</f>
        <v>1.99</v>
      </c>
      <c r="P408" s="205" t="str">
        <f t="shared" si="273"/>
        <v>HH</v>
      </c>
      <c r="Q408" s="206">
        <f>IF(P408=C404,C408,IF(P408=D404,D408,E408))</f>
        <v>1.99</v>
      </c>
      <c r="R408" s="205">
        <f t="shared" si="277"/>
        <v>3.43</v>
      </c>
      <c r="S408" s="7" t="str">
        <f>IF(K408=M408,K404,M404)</f>
        <v>NG</v>
      </c>
      <c r="T408" s="21">
        <f t="shared" si="274"/>
        <v>4.16</v>
      </c>
      <c r="U408" t="s">
        <v>11</v>
      </c>
      <c r="V408" s="1">
        <v>1.99</v>
      </c>
    </row>
    <row r="409" spans="1:22" x14ac:dyDescent="0.25">
      <c r="B409" t="s">
        <v>260</v>
      </c>
      <c r="C409" s="8">
        <v>1.39</v>
      </c>
      <c r="D409" s="1">
        <v>5.2</v>
      </c>
      <c r="E409" s="1">
        <v>8.09</v>
      </c>
      <c r="F409" s="1">
        <f>IF(E409=C409,D409,E409)</f>
        <v>8.09</v>
      </c>
      <c r="G409" s="7">
        <f>IF(C409&lt;3.55,C409,D409)</f>
        <v>1.39</v>
      </c>
      <c r="H409" s="220">
        <f t="shared" si="270"/>
        <v>1.39</v>
      </c>
      <c r="I409" s="155">
        <f t="shared" si="271"/>
        <v>3.2556666666666665</v>
      </c>
      <c r="J409" s="208">
        <f t="shared" si="272"/>
        <v>2.585666666666667</v>
      </c>
      <c r="K409" s="198">
        <f t="shared" si="275"/>
        <v>1.39</v>
      </c>
      <c r="L409" s="197" t="str">
        <f>IF(K409=C409,D404,IF(K409=D409,D404,E404))</f>
        <v>DD</v>
      </c>
      <c r="M409" s="205">
        <f t="shared" si="276"/>
        <v>1.39</v>
      </c>
      <c r="N409" s="197" t="str">
        <f>IF(K409=I409,J404,I404)</f>
        <v>HH</v>
      </c>
      <c r="O409" s="205">
        <f>IF(N409=C404,C409,IF(N409=D404,D409,E409))</f>
        <v>1.39</v>
      </c>
      <c r="P409" s="205" t="str">
        <f t="shared" si="273"/>
        <v>HH</v>
      </c>
      <c r="Q409" s="206">
        <f>IF(P409=C404,C409,IF(P409=D404,D409,E409))</f>
        <v>1.39</v>
      </c>
      <c r="R409" s="205">
        <f t="shared" si="277"/>
        <v>1.39</v>
      </c>
      <c r="S409" s="7" t="str">
        <f>IF(K409=M409,K404,M404)</f>
        <v>GG</v>
      </c>
      <c r="T409" s="21">
        <f t="shared" si="274"/>
        <v>1.39</v>
      </c>
      <c r="U409" t="s">
        <v>5</v>
      </c>
      <c r="V409" s="1">
        <v>1.39</v>
      </c>
    </row>
    <row r="410" spans="1:22" x14ac:dyDescent="0.25">
      <c r="B410" t="s">
        <v>265</v>
      </c>
      <c r="C410" s="8">
        <v>1.1100000000000001</v>
      </c>
      <c r="D410" s="1">
        <v>11.34</v>
      </c>
      <c r="E410" s="1">
        <v>23.48</v>
      </c>
      <c r="F410">
        <f>IF(SMALL(C410:E410,1)=C410,D410,E410)</f>
        <v>11.34</v>
      </c>
      <c r="G410" s="7">
        <f>IF(E410&lt;D410,E410,D410)</f>
        <v>11.34</v>
      </c>
      <c r="H410" s="220">
        <f t="shared" si="270"/>
        <v>1.1100000000000001</v>
      </c>
      <c r="I410" s="155">
        <f t="shared" si="271"/>
        <v>8.336333333333334</v>
      </c>
      <c r="J410" s="208">
        <f t="shared" si="272"/>
        <v>6.0993333333333331</v>
      </c>
      <c r="K410" s="198">
        <f t="shared" si="275"/>
        <v>1.1100000000000001</v>
      </c>
      <c r="L410" s="197" t="str">
        <f>IF(K410=C410,C404,IF(K410=D410,D404,E404))</f>
        <v>HH</v>
      </c>
      <c r="M410" s="205">
        <f t="shared" si="276"/>
        <v>1.1100000000000001</v>
      </c>
      <c r="N410" s="197" t="str">
        <f>IF(J410=I410,J404,I404)</f>
        <v>HH</v>
      </c>
      <c r="O410" s="205">
        <f>IF(N410=C404,C410,IF(N410=D404,D410,E410))</f>
        <v>1.1100000000000001</v>
      </c>
      <c r="P410" s="205" t="str">
        <f t="shared" si="273"/>
        <v>HH</v>
      </c>
      <c r="Q410" s="206">
        <f>IF(P410=C404,C410,IF(P410=D404,D410,E410))</f>
        <v>1.1100000000000001</v>
      </c>
      <c r="R410" s="205">
        <f t="shared" si="277"/>
        <v>1.1100000000000001</v>
      </c>
      <c r="S410" s="7" t="str">
        <f>IF(K410=M410,K404,M404)</f>
        <v>GG</v>
      </c>
      <c r="T410" s="21">
        <f t="shared" si="274"/>
        <v>1.1100000000000001</v>
      </c>
      <c r="U410" t="s">
        <v>11</v>
      </c>
      <c r="V410" s="1">
        <v>1.1100000000000001</v>
      </c>
    </row>
    <row r="411" spans="1:22" x14ac:dyDescent="0.25">
      <c r="B411" t="s">
        <v>266</v>
      </c>
      <c r="C411" s="8">
        <v>1.27</v>
      </c>
      <c r="D411" s="1">
        <v>5.95</v>
      </c>
      <c r="E411" s="1">
        <v>12.48</v>
      </c>
      <c r="F411" s="1">
        <f>IF(E411=C411,D411,E411)</f>
        <v>12.48</v>
      </c>
      <c r="G411" s="7">
        <f>IF(C411&lt;3.55,C411,D411)</f>
        <v>1.27</v>
      </c>
      <c r="H411" s="220">
        <f t="shared" si="270"/>
        <v>1.27</v>
      </c>
      <c r="I411" s="155">
        <f t="shared" si="271"/>
        <v>4.5313333333333334</v>
      </c>
      <c r="J411" s="208">
        <f t="shared" si="272"/>
        <v>3.410333333333333</v>
      </c>
      <c r="K411" s="198">
        <f t="shared" si="275"/>
        <v>1.27</v>
      </c>
      <c r="L411" s="197" t="str">
        <f>IF(K411=C411,C404,IF(K411=D411,D404,E404))</f>
        <v>HH</v>
      </c>
      <c r="M411" s="205">
        <f t="shared" si="276"/>
        <v>1.27</v>
      </c>
      <c r="N411" s="197" t="str">
        <f>IF(K411=I411,J404,I404)</f>
        <v>HH</v>
      </c>
      <c r="O411" s="205">
        <f>IF(N411=C404,C411,IF(N411=D404,D411,E411))</f>
        <v>1.27</v>
      </c>
      <c r="P411" s="205" t="str">
        <f t="shared" si="273"/>
        <v>HH</v>
      </c>
      <c r="Q411" s="206">
        <f>IF(P411=C404,C411,IF(P411=D404,D411,E411))</f>
        <v>1.27</v>
      </c>
      <c r="R411" s="205">
        <f t="shared" si="277"/>
        <v>1.27</v>
      </c>
      <c r="S411" s="7" t="str">
        <f>IF(K411=M411,K404,M404)</f>
        <v>GG</v>
      </c>
      <c r="T411" s="21">
        <f t="shared" si="274"/>
        <v>1.27</v>
      </c>
      <c r="U411" t="s">
        <v>11</v>
      </c>
      <c r="V411" s="1">
        <v>1.27</v>
      </c>
    </row>
    <row r="412" spans="1:22" x14ac:dyDescent="0.25">
      <c r="B412" t="s">
        <v>267</v>
      </c>
      <c r="C412" s="8">
        <v>3.35</v>
      </c>
      <c r="D412" s="1">
        <v>3.28</v>
      </c>
      <c r="E412" s="1">
        <v>2.33</v>
      </c>
      <c r="F412">
        <f>IF(SMALL(C412:E412,1)=C412,D412,E412)</f>
        <v>2.33</v>
      </c>
      <c r="G412" s="7">
        <f>IF(E412&lt;D412,E412,D412)</f>
        <v>2.33</v>
      </c>
      <c r="H412" s="220">
        <f t="shared" si="270"/>
        <v>2.33</v>
      </c>
      <c r="I412" s="155">
        <f t="shared" si="271"/>
        <v>1.7263333333333335</v>
      </c>
      <c r="J412" s="208">
        <f t="shared" si="272"/>
        <v>1.8283333333333331</v>
      </c>
      <c r="K412" s="198">
        <f t="shared" si="275"/>
        <v>3.35</v>
      </c>
      <c r="L412" s="197" t="str">
        <f>IF(K412=C412,C404,IF(K412=D412,D404,E404))</f>
        <v>HH</v>
      </c>
      <c r="M412" s="205">
        <f t="shared" si="276"/>
        <v>3.28</v>
      </c>
      <c r="N412" s="197" t="str">
        <f>IF(K412=I412,J404,I404)</f>
        <v>HH</v>
      </c>
      <c r="O412" s="205">
        <f>IF(N412=C404,C412,IF(N412=D404,D412,E412))</f>
        <v>3.35</v>
      </c>
      <c r="P412" s="205" t="str">
        <f t="shared" si="273"/>
        <v>HH</v>
      </c>
      <c r="Q412" s="206">
        <f>IF(P412=C404,C412,IF(P412=D404,D412,E412))</f>
        <v>3.35</v>
      </c>
      <c r="R412" s="205">
        <f t="shared" si="277"/>
        <v>3.28</v>
      </c>
      <c r="S412" s="7" t="str">
        <f>IF(K412=M412,K404,M404)</f>
        <v>NG</v>
      </c>
      <c r="T412" s="21">
        <f t="shared" si="274"/>
        <v>3.28</v>
      </c>
      <c r="U412" t="s">
        <v>5</v>
      </c>
      <c r="V412" s="1">
        <v>2.33</v>
      </c>
    </row>
    <row r="413" spans="1:22" x14ac:dyDescent="0.25">
      <c r="B413" t="s">
        <v>268</v>
      </c>
      <c r="C413" s="8">
        <v>2.37</v>
      </c>
      <c r="D413" s="1">
        <v>3.26</v>
      </c>
      <c r="E413" s="1">
        <v>3.29</v>
      </c>
      <c r="F413" s="1">
        <f>IF(E413=C413,D413,E413)</f>
        <v>3.29</v>
      </c>
      <c r="G413" s="7">
        <f>IF(C413&lt;3.55,C413,D413)</f>
        <v>2.37</v>
      </c>
      <c r="H413" s="220">
        <f t="shared" si="270"/>
        <v>2.37</v>
      </c>
      <c r="I413" s="155">
        <f t="shared" si="271"/>
        <v>1.8156666666666665</v>
      </c>
      <c r="J413" s="208">
        <f t="shared" si="272"/>
        <v>1.7236666666666665</v>
      </c>
      <c r="K413" s="198">
        <f t="shared" si="275"/>
        <v>3.29</v>
      </c>
      <c r="L413" s="197" t="str">
        <f>IF(K413=C413,C404,IF(K413=D413,D404,E404))</f>
        <v>AA</v>
      </c>
      <c r="M413" s="205">
        <f t="shared" si="276"/>
        <v>2.37</v>
      </c>
      <c r="N413" s="197" t="str">
        <f>IF(K413=I413,J404,I404)</f>
        <v>HH</v>
      </c>
      <c r="O413" s="205">
        <f>IF(N413=C404,C413,IF(N413=D404,D413,E413))</f>
        <v>2.37</v>
      </c>
      <c r="P413" s="205" t="str">
        <f t="shared" si="273"/>
        <v>HH</v>
      </c>
      <c r="Q413" s="206">
        <f>IF(P413=C404,C413,IF(P413=D404,D413,E413))</f>
        <v>2.37</v>
      </c>
      <c r="R413" s="205">
        <f t="shared" si="277"/>
        <v>3.26</v>
      </c>
      <c r="S413" s="7" t="str">
        <f>IF(K413=M413,K404,M404)</f>
        <v>NG</v>
      </c>
      <c r="T413" s="21">
        <f t="shared" si="274"/>
        <v>3.29</v>
      </c>
      <c r="U413" t="s">
        <v>11</v>
      </c>
      <c r="V413" s="1">
        <v>2.37</v>
      </c>
    </row>
    <row r="414" spans="1:22" ht="15.75" thickBot="1" x14ac:dyDescent="0.3">
      <c r="B414" t="s">
        <v>269</v>
      </c>
      <c r="C414" s="8">
        <v>2</v>
      </c>
      <c r="D414" s="1">
        <v>3.56</v>
      </c>
      <c r="E414" s="1">
        <v>3.97</v>
      </c>
      <c r="F414">
        <f>IF(SMALL(C414:E414,1)=C414,D414,E414)</f>
        <v>3.56</v>
      </c>
      <c r="G414" s="7">
        <f>IF(E414&lt;D414,E414,D414)</f>
        <v>3.56</v>
      </c>
      <c r="H414" s="221">
        <f t="shared" si="270"/>
        <v>2</v>
      </c>
      <c r="I414" s="156">
        <f t="shared" si="271"/>
        <v>1.9853333333333336</v>
      </c>
      <c r="J414" s="211">
        <f t="shared" si="272"/>
        <v>1.7883333333333333</v>
      </c>
      <c r="K414" s="198">
        <f t="shared" si="275"/>
        <v>3.97</v>
      </c>
      <c r="L414" s="197" t="str">
        <f>IF(K414=C414,C404,IF(K414=D414,D404,E404))</f>
        <v>AA</v>
      </c>
      <c r="M414" s="205">
        <f t="shared" si="276"/>
        <v>2</v>
      </c>
      <c r="N414" s="197" t="str">
        <f>IF(K414=I414,J404,I404)</f>
        <v>HH</v>
      </c>
      <c r="O414" s="205">
        <f>IF(N414=C404,C414,IF(N414=D404,D414,E414))</f>
        <v>2</v>
      </c>
      <c r="P414" s="205" t="str">
        <f t="shared" si="273"/>
        <v>HH</v>
      </c>
      <c r="Q414" s="206">
        <f>IF(P414=C404,C414,IF(P414=D404,D414,E414))</f>
        <v>2</v>
      </c>
      <c r="R414" s="205">
        <f t="shared" si="277"/>
        <v>3.56</v>
      </c>
      <c r="S414" s="7" t="str">
        <f>IF(K414=M414,K404,M404)</f>
        <v>NG</v>
      </c>
      <c r="T414" s="21">
        <f t="shared" si="274"/>
        <v>2</v>
      </c>
      <c r="U414" t="s">
        <v>5</v>
      </c>
      <c r="V414" s="1">
        <v>3.56</v>
      </c>
    </row>
    <row r="415" spans="1:22" ht="15.75" thickBot="1" x14ac:dyDescent="0.3">
      <c r="C415" s="80">
        <f>SUM(C405:E414)/30</f>
        <v>4.5580000000000016</v>
      </c>
      <c r="F415" s="5">
        <f t="shared" ref="F415:K415" si="278">PRODUCT(F405:F414)</f>
        <v>1481658.2537932643</v>
      </c>
      <c r="G415" s="5">
        <f t="shared" si="278"/>
        <v>26405.275683974964</v>
      </c>
      <c r="H415" s="49">
        <f t="shared" si="278"/>
        <v>336.66283287221211</v>
      </c>
      <c r="I415" s="18">
        <f t="shared" si="278"/>
        <v>10366.157421906531</v>
      </c>
      <c r="J415" s="18">
        <f t="shared" si="278"/>
        <v>4403.2822819690491</v>
      </c>
      <c r="K415" s="18">
        <f t="shared" si="278"/>
        <v>9316.8950613522502</v>
      </c>
      <c r="L415" s="35"/>
      <c r="M415" s="18">
        <f>PRODUCT(M405:M414)</f>
        <v>1574.8520806632055</v>
      </c>
      <c r="N415" s="35"/>
      <c r="O415" s="18">
        <f>PRODUCT(O405:O414)</f>
        <v>2911.8821311413353</v>
      </c>
      <c r="P415" s="35"/>
      <c r="Q415" s="18">
        <f>PRODUCT(Q405:Q414)</f>
        <v>914.56225779529302</v>
      </c>
      <c r="R415" s="18">
        <f>PRODUCT(R405:R414)</f>
        <v>9938.4541786004283</v>
      </c>
      <c r="S415" s="34"/>
      <c r="T415" s="79">
        <f>PRODUCT(T405:T414)</f>
        <v>4595.5736382924733</v>
      </c>
      <c r="V415" s="79">
        <f>PRODUCT(V405:V414)</f>
        <v>1907.988234206586</v>
      </c>
    </row>
    <row r="416" spans="1:22" ht="15.75" thickBot="1" x14ac:dyDescent="0.3">
      <c r="F416" s="18">
        <f t="shared" ref="F416:K417" si="279">F405*F407*F409*F411*F413</f>
        <v>2207.8604306304001</v>
      </c>
      <c r="G416" s="18">
        <f t="shared" si="279"/>
        <v>32.4425562984</v>
      </c>
      <c r="H416" s="18">
        <f t="shared" si="279"/>
        <v>15.724247342400002</v>
      </c>
      <c r="I416" s="18">
        <f t="shared" si="279"/>
        <v>101.96016337278293</v>
      </c>
      <c r="J416" s="18">
        <f t="shared" si="279"/>
        <v>62.959655980234047</v>
      </c>
      <c r="K416" s="18">
        <f t="shared" si="279"/>
        <v>38.603530971599994</v>
      </c>
      <c r="L416" s="35"/>
      <c r="M416" s="18">
        <f>M405*M407*M409*M411*M413</f>
        <v>32.4425562984</v>
      </c>
      <c r="N416" s="35"/>
      <c r="O416" s="30">
        <f>O405*O407*O409*O411*O413</f>
        <v>50.064557630399996</v>
      </c>
      <c r="P416" s="35"/>
      <c r="Q416" s="18">
        <f>Q405*Q407*Q409*Q411*Q413</f>
        <v>15.724247342400002</v>
      </c>
      <c r="R416" s="18">
        <f>R405*R407*R409*R411*R413</f>
        <v>66.73183882459999</v>
      </c>
      <c r="S416" s="34"/>
      <c r="T416" s="79">
        <f>T405*T407*T409*T411*T413</f>
        <v>38.603530971599994</v>
      </c>
      <c r="V416" s="18">
        <f>V405*V407*V409*V411*V413</f>
        <v>50.064557630399996</v>
      </c>
    </row>
    <row r="417" spans="1:22" ht="15.75" thickBot="1" x14ac:dyDescent="0.3">
      <c r="F417" s="49">
        <f t="shared" si="279"/>
        <v>671.08329550079998</v>
      </c>
      <c r="G417" s="49">
        <f t="shared" si="279"/>
        <v>813.90860328960002</v>
      </c>
      <c r="H417" s="49">
        <f t="shared" si="279"/>
        <v>21.410425920000002</v>
      </c>
      <c r="I417" s="49">
        <f t="shared" si="279"/>
        <v>101.66870156931955</v>
      </c>
      <c r="J417" s="49">
        <f t="shared" si="279"/>
        <v>69.938156640364156</v>
      </c>
      <c r="K417" s="49">
        <f t="shared" si="279"/>
        <v>241.34826081600005</v>
      </c>
      <c r="L417" s="202"/>
      <c r="M417" s="49">
        <f>M406*M408*M410*M412*M414</f>
        <v>48.542786400000004</v>
      </c>
      <c r="N417" s="202"/>
      <c r="O417" s="49">
        <f>O406*O408*O410*O412*O414</f>
        <v>58.162545900000005</v>
      </c>
      <c r="P417" s="202"/>
      <c r="Q417" s="49">
        <f>Q406*Q408*Q410*Q412*Q414</f>
        <v>58.162545900000005</v>
      </c>
      <c r="R417" s="49">
        <f>R406*R408*R410*R412*R414</f>
        <v>148.93122014400001</v>
      </c>
      <c r="S417" s="201"/>
      <c r="T417" s="203">
        <f>T406*T408*T410*T412*T414</f>
        <v>119.04542207999999</v>
      </c>
      <c r="V417" s="18">
        <f>V406*V408*V410*V412*V414</f>
        <v>38.110558137600002</v>
      </c>
    </row>
    <row r="422" spans="1:22" ht="15.75" thickBot="1" x14ac:dyDescent="0.3"/>
    <row r="423" spans="1:22" ht="15.75" thickBot="1" x14ac:dyDescent="0.3">
      <c r="A423" t="s">
        <v>299</v>
      </c>
      <c r="B423" s="3" t="s">
        <v>0</v>
      </c>
      <c r="C423" s="4" t="s">
        <v>201</v>
      </c>
      <c r="D423" s="5" t="s">
        <v>202</v>
      </c>
      <c r="E423" s="5" t="s">
        <v>23</v>
      </c>
      <c r="F423" s="5" t="s">
        <v>310</v>
      </c>
      <c r="G423" s="33" t="s">
        <v>309</v>
      </c>
      <c r="H423" s="77" t="s">
        <v>201</v>
      </c>
      <c r="I423" s="77" t="s">
        <v>201</v>
      </c>
      <c r="J423" s="10" t="s">
        <v>202</v>
      </c>
      <c r="K423" s="77" t="s">
        <v>5</v>
      </c>
      <c r="L423" s="75" t="s">
        <v>918</v>
      </c>
      <c r="M423" s="75" t="s">
        <v>11</v>
      </c>
      <c r="N423" s="75" t="s">
        <v>919</v>
      </c>
      <c r="O423" s="75"/>
      <c r="P423" s="75" t="s">
        <v>921</v>
      </c>
      <c r="Q423" s="78" t="s">
        <v>922</v>
      </c>
      <c r="R423" s="75" t="s">
        <v>923</v>
      </c>
      <c r="S423" s="209"/>
      <c r="T423" s="210" t="s">
        <v>920</v>
      </c>
      <c r="V423" s="1" t="s">
        <v>232</v>
      </c>
    </row>
    <row r="424" spans="1:22" x14ac:dyDescent="0.25">
      <c r="B424" t="s">
        <v>261</v>
      </c>
      <c r="C424" s="8">
        <v>1.75</v>
      </c>
      <c r="D424" s="1">
        <v>3.54</v>
      </c>
      <c r="E424" s="1">
        <v>5.64</v>
      </c>
      <c r="F424" s="1">
        <f>IF(E424=C424,D424,E424)</f>
        <v>5.64</v>
      </c>
      <c r="G424" s="7">
        <f>IF(C424&lt;3.55,C424,D424)</f>
        <v>1.75</v>
      </c>
      <c r="H424" s="219">
        <f t="shared" ref="H424:H433" si="280">SMALL(C424:E424,1)</f>
        <v>1.75</v>
      </c>
      <c r="I424" s="152">
        <f t="shared" ref="I424:I433" si="281">((C424+D424+E424)/3+(C424+D424)/2+E424)/5</f>
        <v>2.3856666666666664</v>
      </c>
      <c r="J424" s="207">
        <f t="shared" ref="J424:J433" si="282">((C424+D424+E424)/3+(D424+E424)/2+C424)/5</f>
        <v>1.9966666666666666</v>
      </c>
      <c r="K424" s="198">
        <f>IF(SMALL(I424:J424,1)&gt;SMALL(C424:E424,1),SMALL(C424:E424,1),SMALL(C424:E424,3))</f>
        <v>1.75</v>
      </c>
      <c r="L424" s="197" t="str">
        <f>IF(K424=C424,C423,IF(K424=D424,D423,E423))</f>
        <v>HH</v>
      </c>
      <c r="M424" s="205">
        <f>IF(SMALL(C424:E424,2)&lt;E424,C424,D424)</f>
        <v>1.75</v>
      </c>
      <c r="N424" s="197" t="str">
        <f>IF(K424=I424,J423,I423)</f>
        <v>HH</v>
      </c>
      <c r="O424" s="205">
        <f>IF(N424=C423,C424,IF(N424=D423,D424,E424))</f>
        <v>1.75</v>
      </c>
      <c r="P424" s="205" t="str">
        <f t="shared" ref="P424:P433" si="283">IF(K424&lt;M424,L424,N424)</f>
        <v>HH</v>
      </c>
      <c r="Q424" s="206">
        <f>IF(P424=C423,C424,IF(P424=D423,D424,E424))</f>
        <v>1.75</v>
      </c>
      <c r="R424" s="205">
        <f>IF(K424=M424,SMALL(C424:E424,1),SMALL(C424:E424,2))</f>
        <v>1.75</v>
      </c>
      <c r="S424" s="7" t="str">
        <f>IF(K424=M424,K423,M423)</f>
        <v>GG</v>
      </c>
      <c r="T424" s="21">
        <f t="shared" ref="T424:T433" si="284">IF(U424=S424,K424,M424)</f>
        <v>1.75</v>
      </c>
      <c r="U424" t="s">
        <v>11</v>
      </c>
      <c r="V424" s="1">
        <v>1.75</v>
      </c>
    </row>
    <row r="425" spans="1:22" x14ac:dyDescent="0.25">
      <c r="B425" t="s">
        <v>262</v>
      </c>
      <c r="C425" s="8">
        <v>1.45</v>
      </c>
      <c r="D425" s="1">
        <v>4.54</v>
      </c>
      <c r="E425" s="1">
        <v>8.08</v>
      </c>
      <c r="F425">
        <f>IF(SMALL(C425:E425,1)=C425,D425,E425)</f>
        <v>4.54</v>
      </c>
      <c r="G425" s="7">
        <f>IF(E425&lt;D425,E425,D425)</f>
        <v>4.54</v>
      </c>
      <c r="H425" s="220">
        <f t="shared" si="280"/>
        <v>1.45</v>
      </c>
      <c r="I425" s="155">
        <f t="shared" si="281"/>
        <v>3.153</v>
      </c>
      <c r="J425" s="208">
        <f t="shared" si="282"/>
        <v>2.4899999999999998</v>
      </c>
      <c r="K425" s="198">
        <f t="shared" ref="K425:K433" si="285">IF(SMALL(I425:J425,1)&gt;SMALL(C425:E425,1),SMALL(C425:E425,1),SMALL(C425:E425,3))</f>
        <v>1.45</v>
      </c>
      <c r="L425" s="197" t="str">
        <f>IF(K425=C425,C423,IF(K425=D425,D423,E423))</f>
        <v>HH</v>
      </c>
      <c r="M425" s="205">
        <f t="shared" ref="M425:M433" si="286">IF(SMALL(C425:E425,2)&lt;E425,C425,D425)</f>
        <v>1.45</v>
      </c>
      <c r="N425" s="197" t="str">
        <f>IF(K425=I425,J423,I423)</f>
        <v>HH</v>
      </c>
      <c r="O425" s="205">
        <f>IF(N425=C423,C425,IF(N425=D423,D425,E425))</f>
        <v>1.45</v>
      </c>
      <c r="P425" s="205" t="str">
        <f t="shared" si="283"/>
        <v>HH</v>
      </c>
      <c r="Q425" s="206">
        <f>IF(P425=C423,C425,IF(P425=D423,D425,E425))</f>
        <v>1.45</v>
      </c>
      <c r="R425" s="205">
        <f t="shared" ref="R425:R433" si="287">IF(K425=M425,SMALL(C425:E425,1),SMALL(C425:E425,2))</f>
        <v>1.45</v>
      </c>
      <c r="S425" s="7" t="str">
        <f>IF(K425=M425,K423,M423)</f>
        <v>GG</v>
      </c>
      <c r="T425" s="21">
        <f t="shared" si="284"/>
        <v>1.45</v>
      </c>
      <c r="U425" t="s">
        <v>5</v>
      </c>
      <c r="V425" s="1">
        <v>1.45</v>
      </c>
    </row>
    <row r="426" spans="1:22" x14ac:dyDescent="0.25">
      <c r="B426" t="s">
        <v>263</v>
      </c>
      <c r="C426" s="8">
        <v>2.91</v>
      </c>
      <c r="D426" s="1">
        <v>3.24</v>
      </c>
      <c r="E426" s="1">
        <v>2.62</v>
      </c>
      <c r="F426" s="1">
        <f>IF(E426=C426,D426,E426)</f>
        <v>2.62</v>
      </c>
      <c r="G426" s="7">
        <f>IF(C426&lt;3.55,C426,D426)</f>
        <v>2.91</v>
      </c>
      <c r="H426" s="220">
        <f t="shared" si="280"/>
        <v>2.62</v>
      </c>
      <c r="I426" s="155">
        <f t="shared" si="281"/>
        <v>1.7236666666666665</v>
      </c>
      <c r="J426" s="208">
        <f t="shared" si="282"/>
        <v>1.7526666666666668</v>
      </c>
      <c r="K426" s="198">
        <f t="shared" si="285"/>
        <v>3.24</v>
      </c>
      <c r="L426" s="197" t="str">
        <f>IF(K426=C426,C423,IF(K426=D426,D423,E423))</f>
        <v>DD</v>
      </c>
      <c r="M426" s="205">
        <f t="shared" si="286"/>
        <v>3.24</v>
      </c>
      <c r="N426" s="197" t="str">
        <f>IF(K426=I426,J423,I423)</f>
        <v>HH</v>
      </c>
      <c r="O426" s="205">
        <f>IF(N426=C423,C426,IF(N426=D423,D426,E426))</f>
        <v>2.91</v>
      </c>
      <c r="P426" s="205" t="str">
        <f t="shared" si="283"/>
        <v>HH</v>
      </c>
      <c r="Q426" s="206">
        <f>IF(P426=C423,C426,IF(P426=D423,D426,E426))</f>
        <v>2.91</v>
      </c>
      <c r="R426" s="205">
        <f t="shared" si="287"/>
        <v>2.62</v>
      </c>
      <c r="S426" s="7" t="str">
        <f>IF(K426=M426,K423,M423)</f>
        <v>GG</v>
      </c>
      <c r="T426" s="21">
        <f t="shared" si="284"/>
        <v>3.24</v>
      </c>
      <c r="U426" t="s">
        <v>5</v>
      </c>
      <c r="V426" s="1">
        <v>2.62</v>
      </c>
    </row>
    <row r="427" spans="1:22" x14ac:dyDescent="0.25">
      <c r="B427" t="s">
        <v>264</v>
      </c>
      <c r="C427" s="8">
        <v>1.78</v>
      </c>
      <c r="D427" s="1">
        <v>3.38</v>
      </c>
      <c r="E427" s="1">
        <v>5.67</v>
      </c>
      <c r="F427">
        <f>IF(SMALL(C427:E427,1)=C427,D427,E427)</f>
        <v>3.38</v>
      </c>
      <c r="G427" s="7">
        <f>IF(C427&lt;D427,E427,D427)</f>
        <v>5.67</v>
      </c>
      <c r="H427" s="220">
        <f t="shared" si="280"/>
        <v>1.78</v>
      </c>
      <c r="I427" s="155">
        <f t="shared" si="281"/>
        <v>2.3719999999999999</v>
      </c>
      <c r="J427" s="208">
        <f t="shared" si="282"/>
        <v>1.9829999999999999</v>
      </c>
      <c r="K427" s="198">
        <f t="shared" si="285"/>
        <v>1.78</v>
      </c>
      <c r="L427" s="197" t="str">
        <f>IF(K427=C427,C423,IF(K427=D427,D423,E423))</f>
        <v>HH</v>
      </c>
      <c r="M427" s="205">
        <f t="shared" si="286"/>
        <v>1.78</v>
      </c>
      <c r="N427" s="197" t="str">
        <f>IF(K427=I427,J423,I423)</f>
        <v>HH</v>
      </c>
      <c r="O427" s="205">
        <f>IF(N427=C423,C427,IF(N427=D423,D427,E427))</f>
        <v>1.78</v>
      </c>
      <c r="P427" s="205" t="str">
        <f t="shared" si="283"/>
        <v>HH</v>
      </c>
      <c r="Q427" s="206">
        <f>IF(P427=C423,C427,IF(P427=D423,D427,E427))</f>
        <v>1.78</v>
      </c>
      <c r="R427" s="205">
        <f t="shared" si="287"/>
        <v>1.78</v>
      </c>
      <c r="S427" s="7" t="str">
        <f>IF(K427=M427,K423,M423)</f>
        <v>GG</v>
      </c>
      <c r="T427" s="21">
        <f t="shared" si="284"/>
        <v>1.78</v>
      </c>
      <c r="U427" t="s">
        <v>11</v>
      </c>
      <c r="V427" s="1">
        <v>1.78</v>
      </c>
    </row>
    <row r="428" spans="1:22" x14ac:dyDescent="0.25">
      <c r="B428" t="s">
        <v>260</v>
      </c>
      <c r="C428" s="8">
        <v>14.54</v>
      </c>
      <c r="D428" s="1">
        <v>8.3800000000000008</v>
      </c>
      <c r="E428" s="1">
        <v>1.18</v>
      </c>
      <c r="F428" s="1">
        <f>IF(E428=C428,D428,E428)</f>
        <v>1.18</v>
      </c>
      <c r="G428" s="7">
        <f>IF(C428&lt;3.55,C428,D428)</f>
        <v>8.3800000000000008</v>
      </c>
      <c r="H428" s="220">
        <f t="shared" si="280"/>
        <v>1.18</v>
      </c>
      <c r="I428" s="155">
        <f t="shared" si="281"/>
        <v>4.134666666666666</v>
      </c>
      <c r="J428" s="208">
        <f t="shared" si="282"/>
        <v>5.4706666666666663</v>
      </c>
      <c r="K428" s="198">
        <f t="shared" si="285"/>
        <v>1.18</v>
      </c>
      <c r="L428" s="197" t="str">
        <f>IF(K428=C428,D423,IF(K428=D428,D423,E423))</f>
        <v>AA</v>
      </c>
      <c r="M428" s="205">
        <f t="shared" si="286"/>
        <v>8.3800000000000008</v>
      </c>
      <c r="N428" s="197" t="str">
        <f>IF(K428=I428,J423,I423)</f>
        <v>HH</v>
      </c>
      <c r="O428" s="205">
        <f>IF(N428=C423,C428,IF(N428=D423,D428,E428))</f>
        <v>14.54</v>
      </c>
      <c r="P428" s="205" t="str">
        <f t="shared" si="283"/>
        <v>AA</v>
      </c>
      <c r="Q428" s="206">
        <f>IF(P428=C423,C428,IF(P428=D423,D428,E428))</f>
        <v>1.18</v>
      </c>
      <c r="R428" s="205">
        <f t="shared" si="287"/>
        <v>8.3800000000000008</v>
      </c>
      <c r="S428" s="7" t="str">
        <f>IF(K428=M428,K423,M423)</f>
        <v>NG</v>
      </c>
      <c r="T428" s="21">
        <f t="shared" si="284"/>
        <v>1.18</v>
      </c>
      <c r="U428" t="s">
        <v>11</v>
      </c>
      <c r="V428" s="1">
        <v>1.18</v>
      </c>
    </row>
    <row r="429" spans="1:22" x14ac:dyDescent="0.25">
      <c r="B429" t="s">
        <v>265</v>
      </c>
      <c r="C429" s="8">
        <v>2.1800000000000002</v>
      </c>
      <c r="D429" s="1">
        <v>3.35</v>
      </c>
      <c r="E429" s="1">
        <v>3.63</v>
      </c>
      <c r="F429">
        <f>IF(SMALL(C429:E429,1)=C429,D429,E429)</f>
        <v>3.35</v>
      </c>
      <c r="G429" s="7">
        <f>IF(E429&lt;D429,E429,D429)</f>
        <v>3.35</v>
      </c>
      <c r="H429" s="220">
        <f t="shared" si="280"/>
        <v>2.1800000000000002</v>
      </c>
      <c r="I429" s="155">
        <f t="shared" si="281"/>
        <v>1.8896666666666668</v>
      </c>
      <c r="J429" s="208">
        <f t="shared" si="282"/>
        <v>1.7446666666666666</v>
      </c>
      <c r="K429" s="198">
        <f t="shared" si="285"/>
        <v>3.63</v>
      </c>
      <c r="L429" s="197" t="str">
        <f>IF(K429=C429,C423,IF(K429=D429,D423,E423))</f>
        <v>AA</v>
      </c>
      <c r="M429" s="205">
        <f t="shared" si="286"/>
        <v>2.1800000000000002</v>
      </c>
      <c r="N429" s="197" t="str">
        <f>IF(J429=I429,J423,I423)</f>
        <v>HH</v>
      </c>
      <c r="O429" s="205">
        <f>IF(N429=C423,C429,IF(N429=D423,D429,E429))</f>
        <v>2.1800000000000002</v>
      </c>
      <c r="P429" s="205" t="str">
        <f t="shared" si="283"/>
        <v>HH</v>
      </c>
      <c r="Q429" s="206">
        <f>IF(P429=C423,C429,IF(P429=D423,D429,E429))</f>
        <v>2.1800000000000002</v>
      </c>
      <c r="R429" s="205">
        <f t="shared" si="287"/>
        <v>3.35</v>
      </c>
      <c r="S429" s="7" t="str">
        <f>IF(K429=M429,K423,M423)</f>
        <v>NG</v>
      </c>
      <c r="T429" s="21">
        <f t="shared" si="284"/>
        <v>2.1800000000000002</v>
      </c>
      <c r="U429" t="s">
        <v>5</v>
      </c>
      <c r="V429" s="1">
        <v>2.1800000000000002</v>
      </c>
    </row>
    <row r="430" spans="1:22" x14ac:dyDescent="0.25">
      <c r="B430" t="s">
        <v>266</v>
      </c>
      <c r="C430" s="8">
        <v>2.75</v>
      </c>
      <c r="D430" s="1">
        <v>3.29</v>
      </c>
      <c r="E430" s="1">
        <v>2.74</v>
      </c>
      <c r="F430" s="1">
        <f>IF(E430=C430,D430,E430)</f>
        <v>2.74</v>
      </c>
      <c r="G430" s="7">
        <f>IF(C430&lt;3.55,C430,D430)</f>
        <v>2.75</v>
      </c>
      <c r="H430" s="220">
        <f t="shared" si="280"/>
        <v>2.74</v>
      </c>
      <c r="I430" s="155">
        <f t="shared" si="281"/>
        <v>1.7373333333333334</v>
      </c>
      <c r="J430" s="208">
        <f t="shared" si="282"/>
        <v>1.7383333333333333</v>
      </c>
      <c r="K430" s="198">
        <f t="shared" si="285"/>
        <v>3.29</v>
      </c>
      <c r="L430" s="197" t="str">
        <f>IF(K430=C430,C423,IF(K430=D430,D423,E423))</f>
        <v>DD</v>
      </c>
      <c r="M430" s="205">
        <f t="shared" si="286"/>
        <v>3.29</v>
      </c>
      <c r="N430" s="197" t="str">
        <f>IF(K430=I430,J423,I423)</f>
        <v>HH</v>
      </c>
      <c r="O430" s="205">
        <f>IF(N430=C423,C430,IF(N430=D423,D430,E430))</f>
        <v>2.75</v>
      </c>
      <c r="P430" s="205" t="str">
        <f t="shared" si="283"/>
        <v>HH</v>
      </c>
      <c r="Q430" s="206">
        <f>IF(P430=C423,C430,IF(P430=D423,D430,E430))</f>
        <v>2.75</v>
      </c>
      <c r="R430" s="205">
        <f t="shared" si="287"/>
        <v>2.74</v>
      </c>
      <c r="S430" s="7" t="str">
        <f>IF(K430=M430,K423,M423)</f>
        <v>GG</v>
      </c>
      <c r="T430" s="21">
        <f t="shared" si="284"/>
        <v>3.29</v>
      </c>
      <c r="U430" t="s">
        <v>5</v>
      </c>
      <c r="V430" s="1">
        <v>2.75</v>
      </c>
    </row>
    <row r="431" spans="1:22" x14ac:dyDescent="0.25">
      <c r="B431" t="s">
        <v>267</v>
      </c>
      <c r="C431" s="8">
        <v>8.4</v>
      </c>
      <c r="D431" s="1">
        <v>4.79</v>
      </c>
      <c r="E431" s="1">
        <v>1.42</v>
      </c>
      <c r="F431">
        <f>IF(SMALL(C431:E431,1)=C431,D431,E431)</f>
        <v>1.42</v>
      </c>
      <c r="G431" s="7">
        <f>IF(E431&lt;D431,E431,D431)</f>
        <v>1.42</v>
      </c>
      <c r="H431" s="220">
        <f t="shared" si="280"/>
        <v>1.42</v>
      </c>
      <c r="I431" s="155">
        <f t="shared" si="281"/>
        <v>2.577</v>
      </c>
      <c r="J431" s="208">
        <f t="shared" si="282"/>
        <v>3.2749999999999999</v>
      </c>
      <c r="K431" s="198">
        <f t="shared" si="285"/>
        <v>1.42</v>
      </c>
      <c r="L431" s="197" t="str">
        <f>IF(K431=C431,C423,IF(K431=D431,D423,E423))</f>
        <v>AA</v>
      </c>
      <c r="M431" s="205">
        <f t="shared" si="286"/>
        <v>4.79</v>
      </c>
      <c r="N431" s="197" t="str">
        <f>IF(K431=I431,J423,I423)</f>
        <v>HH</v>
      </c>
      <c r="O431" s="205">
        <f>IF(N431=C423,C431,IF(N431=D423,D431,E431))</f>
        <v>8.4</v>
      </c>
      <c r="P431" s="205" t="str">
        <f t="shared" si="283"/>
        <v>AA</v>
      </c>
      <c r="Q431" s="206">
        <f>IF(P431=C423,C431,IF(P431=D423,D431,E431))</f>
        <v>1.42</v>
      </c>
      <c r="R431" s="205">
        <f t="shared" si="287"/>
        <v>4.79</v>
      </c>
      <c r="S431" s="7" t="str">
        <f>IF(K431=M431,K423,M423)</f>
        <v>NG</v>
      </c>
      <c r="T431" s="21">
        <f t="shared" si="284"/>
        <v>4.79</v>
      </c>
      <c r="U431" t="s">
        <v>5</v>
      </c>
      <c r="V431" s="1">
        <v>1.42</v>
      </c>
    </row>
    <row r="432" spans="1:22" x14ac:dyDescent="0.25">
      <c r="B432" t="s">
        <v>268</v>
      </c>
      <c r="C432" s="8">
        <v>6.37</v>
      </c>
      <c r="D432" s="1">
        <v>4.0199999999999996</v>
      </c>
      <c r="E432" s="1">
        <v>1.59</v>
      </c>
      <c r="F432" s="1">
        <f>IF(E432=C432,D432,E432)</f>
        <v>1.59</v>
      </c>
      <c r="G432" s="7">
        <f>IF(C432&lt;3.55,C432,D432)</f>
        <v>4.0199999999999996</v>
      </c>
      <c r="H432" s="220">
        <f t="shared" si="280"/>
        <v>1.59</v>
      </c>
      <c r="I432" s="155">
        <f t="shared" si="281"/>
        <v>2.1556666666666668</v>
      </c>
      <c r="J432" s="208">
        <f t="shared" si="282"/>
        <v>2.6336666666666666</v>
      </c>
      <c r="K432" s="198">
        <f t="shared" si="285"/>
        <v>1.59</v>
      </c>
      <c r="L432" s="197" t="str">
        <f>IF(K432=C432,C423,IF(K432=D432,D423,E423))</f>
        <v>AA</v>
      </c>
      <c r="M432" s="205">
        <f t="shared" si="286"/>
        <v>4.0199999999999996</v>
      </c>
      <c r="N432" s="197" t="str">
        <f>IF(K432=I432,J423,I423)</f>
        <v>HH</v>
      </c>
      <c r="O432" s="205">
        <f>IF(N432=C423,C432,IF(N432=D423,D432,E432))</f>
        <v>6.37</v>
      </c>
      <c r="P432" s="205" t="str">
        <f t="shared" si="283"/>
        <v>AA</v>
      </c>
      <c r="Q432" s="206">
        <f>IF(P432=C423,C432,IF(P432=D423,D432,E432))</f>
        <v>1.59</v>
      </c>
      <c r="R432" s="205">
        <f t="shared" si="287"/>
        <v>4.0199999999999996</v>
      </c>
      <c r="S432" s="7" t="str">
        <f>IF(K432=M432,K423,M423)</f>
        <v>NG</v>
      </c>
      <c r="T432" s="21">
        <f t="shared" si="284"/>
        <v>1.59</v>
      </c>
      <c r="U432" t="s">
        <v>11</v>
      </c>
      <c r="V432" s="1">
        <v>4.0199999999999996</v>
      </c>
    </row>
    <row r="433" spans="1:22" ht="15.75" thickBot="1" x14ac:dyDescent="0.3">
      <c r="B433" t="s">
        <v>269</v>
      </c>
      <c r="C433" s="8">
        <v>1.89</v>
      </c>
      <c r="D433" s="1">
        <v>3.29</v>
      </c>
      <c r="E433" s="1">
        <v>5.0599999999999996</v>
      </c>
      <c r="F433">
        <f>IF(SMALL(C433:E433,1)=C433,D433,E433)</f>
        <v>3.29</v>
      </c>
      <c r="G433" s="7">
        <f>IF(E433&lt;D433,E433,D433)</f>
        <v>3.29</v>
      </c>
      <c r="H433" s="221">
        <f t="shared" si="280"/>
        <v>1.89</v>
      </c>
      <c r="I433" s="156">
        <f t="shared" si="281"/>
        <v>2.2126666666666663</v>
      </c>
      <c r="J433" s="211">
        <f t="shared" si="282"/>
        <v>1.8956666666666666</v>
      </c>
      <c r="K433" s="198">
        <f t="shared" si="285"/>
        <v>1.89</v>
      </c>
      <c r="L433" s="197" t="str">
        <f>IF(K433=C433,C423,IF(K433=D433,D423,E423))</f>
        <v>HH</v>
      </c>
      <c r="M433" s="205">
        <f t="shared" si="286"/>
        <v>1.89</v>
      </c>
      <c r="N433" s="197" t="str">
        <f>IF(K433=I433,J423,I423)</f>
        <v>HH</v>
      </c>
      <c r="O433" s="205">
        <f>IF(N433=C423,C433,IF(N433=D423,D433,E433))</f>
        <v>1.89</v>
      </c>
      <c r="P433" s="205" t="str">
        <f t="shared" si="283"/>
        <v>HH</v>
      </c>
      <c r="Q433" s="206">
        <f>IF(P433=C423,C433,IF(P433=D423,D433,E433))</f>
        <v>1.89</v>
      </c>
      <c r="R433" s="205">
        <f t="shared" si="287"/>
        <v>1.89</v>
      </c>
      <c r="S433" s="7" t="str">
        <f>IF(K433=M433,K423,M423)</f>
        <v>GG</v>
      </c>
      <c r="T433" s="21">
        <f t="shared" si="284"/>
        <v>1.89</v>
      </c>
      <c r="U433" t="s">
        <v>5</v>
      </c>
      <c r="V433" s="1">
        <v>5.0599999999999996</v>
      </c>
    </row>
    <row r="434" spans="1:22" ht="15.75" thickBot="1" x14ac:dyDescent="0.3">
      <c r="C434" s="80">
        <f>SUM(C424:E433)/30</f>
        <v>4.1156666666666677</v>
      </c>
      <c r="F434" s="5">
        <f t="shared" ref="F434:K434" si="288">PRODUCT(F424:F433)</f>
        <v>18243.648338187722</v>
      </c>
      <c r="G434" s="5">
        <f t="shared" si="288"/>
        <v>190064.83123023296</v>
      </c>
      <c r="H434" s="49">
        <f t="shared" si="288"/>
        <v>355.92925138597008</v>
      </c>
      <c r="I434" s="18">
        <f t="shared" si="288"/>
        <v>5131.2429356430175</v>
      </c>
      <c r="J434" s="18">
        <f t="shared" si="288"/>
        <v>4687.5597462572796</v>
      </c>
      <c r="K434" s="18">
        <f t="shared" si="288"/>
        <v>880.04092046945834</v>
      </c>
      <c r="L434" s="35"/>
      <c r="M434" s="18">
        <f>PRODUCT(M424:M433)</f>
        <v>32010.381072029075</v>
      </c>
      <c r="N434" s="35"/>
      <c r="O434" s="18">
        <f>PRODUCT(O424:O433)</f>
        <v>115865.23818312139</v>
      </c>
      <c r="P434" s="35"/>
      <c r="Q434" s="18">
        <f>PRODUCT(Q424:Q433)</f>
        <v>396.76879620775401</v>
      </c>
      <c r="R434" s="18">
        <f>PRODUCT(R424:R433)</f>
        <v>33127.609922606091</v>
      </c>
      <c r="S434" s="34"/>
      <c r="T434" s="79">
        <f>PRODUCT(T424:T433)</f>
        <v>1782.7888293419819</v>
      </c>
      <c r="V434" s="79">
        <f>PRODUCT(V424:V433)</f>
        <v>2418.0398484138768</v>
      </c>
    </row>
    <row r="435" spans="1:22" ht="15.75" thickBot="1" x14ac:dyDescent="0.3">
      <c r="F435" s="18">
        <f t="shared" ref="F435:K436" si="289">F424*F426*F428*F430*F432</f>
        <v>75.964396118400003</v>
      </c>
      <c r="G435" s="18">
        <f t="shared" si="289"/>
        <v>471.77378325000006</v>
      </c>
      <c r="H435" s="18">
        <f t="shared" si="289"/>
        <v>23.57051298</v>
      </c>
      <c r="I435" s="18">
        <f t="shared" si="289"/>
        <v>63.674905183521304</v>
      </c>
      <c r="J435" s="18">
        <f t="shared" si="289"/>
        <v>87.647395124579191</v>
      </c>
      <c r="K435" s="30">
        <f t="shared" si="289"/>
        <v>34.99919766</v>
      </c>
      <c r="L435" s="35"/>
      <c r="M435" s="18">
        <f>M424*M426*M428*M430*M432</f>
        <v>628.41859667999995</v>
      </c>
      <c r="N435" s="35"/>
      <c r="O435" s="18">
        <f>O424*O426*O428*O430*O432</f>
        <v>1297.0824116250001</v>
      </c>
      <c r="P435" s="35"/>
      <c r="Q435" s="18">
        <f>Q424*Q426*Q428*Q430*Q432</f>
        <v>26.275008375000002</v>
      </c>
      <c r="R435" s="18">
        <f>R424*R426*R428*R430*R432</f>
        <v>423.21395003999999</v>
      </c>
      <c r="S435" s="34"/>
      <c r="T435" s="213">
        <f>T424*T426*T428*T430*T432</f>
        <v>34.99919766</v>
      </c>
      <c r="V435" s="18">
        <f>V424*V426*V428*V430*V432</f>
        <v>59.810866499999989</v>
      </c>
    </row>
    <row r="436" spans="1:22" ht="15.75" thickBot="1" x14ac:dyDescent="0.3">
      <c r="F436" s="49">
        <f t="shared" si="289"/>
        <v>240.16051295599999</v>
      </c>
      <c r="G436" s="49">
        <f t="shared" si="289"/>
        <v>402.87281315400003</v>
      </c>
      <c r="H436" s="49">
        <f t="shared" si="289"/>
        <v>15.100615404000001</v>
      </c>
      <c r="I436" s="49">
        <f t="shared" si="289"/>
        <v>80.585011015783252</v>
      </c>
      <c r="J436" s="49">
        <f t="shared" si="289"/>
        <v>53.482020082793483</v>
      </c>
      <c r="K436" s="49">
        <f t="shared" si="289"/>
        <v>25.144602713999998</v>
      </c>
      <c r="L436" s="202"/>
      <c r="M436" s="56">
        <f>M425*M427*M429*M431*M433</f>
        <v>50.937991398000001</v>
      </c>
      <c r="N436" s="202"/>
      <c r="O436" s="49">
        <f>O425*O427*O429*O431*O433</f>
        <v>89.327584080000008</v>
      </c>
      <c r="P436" s="202"/>
      <c r="Q436" s="49">
        <f>Q425*Q427*Q429*Q431*Q433</f>
        <v>15.100615404000001</v>
      </c>
      <c r="R436" s="49">
        <f>R425*R427*R429*R431*R433</f>
        <v>78.276271184999999</v>
      </c>
      <c r="S436" s="201"/>
      <c r="T436" s="214">
        <f>T425*T427*T429*T431*T433</f>
        <v>50.937991398000001</v>
      </c>
      <c r="V436" s="18">
        <f>V425*V427*V429*V431*V433</f>
        <v>40.428102615999997</v>
      </c>
    </row>
    <row r="439" spans="1:22" ht="15.75" thickBot="1" x14ac:dyDescent="0.3"/>
    <row r="440" spans="1:22" ht="15.75" thickBot="1" x14ac:dyDescent="0.3">
      <c r="A440" t="s">
        <v>300</v>
      </c>
      <c r="B440" s="3" t="s">
        <v>0</v>
      </c>
      <c r="C440" s="4" t="s">
        <v>201</v>
      </c>
      <c r="D440" s="5" t="s">
        <v>202</v>
      </c>
      <c r="E440" s="5" t="s">
        <v>23</v>
      </c>
      <c r="F440" s="5" t="s">
        <v>310</v>
      </c>
      <c r="G440" s="33" t="s">
        <v>309</v>
      </c>
      <c r="H440" s="77" t="s">
        <v>201</v>
      </c>
      <c r="I440" s="77" t="s">
        <v>201</v>
      </c>
      <c r="J440" s="10" t="s">
        <v>202</v>
      </c>
      <c r="K440" s="77" t="s">
        <v>5</v>
      </c>
      <c r="L440" s="75" t="s">
        <v>918</v>
      </c>
      <c r="M440" s="75" t="s">
        <v>11</v>
      </c>
      <c r="N440" s="75" t="s">
        <v>919</v>
      </c>
      <c r="O440" s="75"/>
      <c r="P440" s="75" t="s">
        <v>921</v>
      </c>
      <c r="Q440" s="78" t="s">
        <v>922</v>
      </c>
      <c r="R440" s="75" t="s">
        <v>923</v>
      </c>
      <c r="S440" s="209"/>
      <c r="T440" s="210" t="s">
        <v>920</v>
      </c>
      <c r="V440" s="1" t="s">
        <v>232</v>
      </c>
    </row>
    <row r="441" spans="1:22" x14ac:dyDescent="0.25">
      <c r="B441" t="s">
        <v>261</v>
      </c>
      <c r="C441" s="8">
        <v>4.53</v>
      </c>
      <c r="D441" s="1">
        <v>3.83</v>
      </c>
      <c r="E441" s="1">
        <v>1.82</v>
      </c>
      <c r="F441" s="1">
        <f>IF(E441=C441,D441,E441)</f>
        <v>1.82</v>
      </c>
      <c r="G441" s="7">
        <f>IF(C441&lt;3.55,C441,D441)</f>
        <v>3.83</v>
      </c>
      <c r="H441" s="219">
        <f t="shared" ref="H441:H450" si="290">SMALL(C441:E441,1)</f>
        <v>1.82</v>
      </c>
      <c r="I441" s="152">
        <f t="shared" ref="I441:I450" si="291">((C441+D441+E441)/3+(C441+D441)/2+E441)/5</f>
        <v>1.8786666666666665</v>
      </c>
      <c r="J441" s="207">
        <f t="shared" ref="J441:J450" si="292">((C441+D441+E441)/3+(D441+E441)/2+C441)/5</f>
        <v>2.1496666666666671</v>
      </c>
      <c r="K441" s="198">
        <f>IF(SMALL(I441:J441,1)&gt;SMALL(C441:E441,1),SMALL(C441:E441,1),SMALL(C441:E441,3))</f>
        <v>1.82</v>
      </c>
      <c r="L441" s="197" t="str">
        <f>IF(K441=C441,C440,IF(K441=D441,D440,E440))</f>
        <v>AA</v>
      </c>
      <c r="M441" s="205">
        <f>IF(SMALL(C441:E441,2)&lt;E441,C441,D441)</f>
        <v>3.83</v>
      </c>
      <c r="N441" s="197" t="str">
        <f>IF(K441=I441,J440,I440)</f>
        <v>HH</v>
      </c>
      <c r="O441" s="205">
        <f>IF(N441=C440,C441,IF(N441=D440,D441,E441))</f>
        <v>4.53</v>
      </c>
      <c r="P441" s="205" t="str">
        <f t="shared" ref="P441:P450" si="293">IF(K441&lt;M441,L441,N441)</f>
        <v>AA</v>
      </c>
      <c r="Q441" s="206">
        <f>IF(P441=C440,C441,IF(P441=D440,D441,E441))</f>
        <v>1.82</v>
      </c>
      <c r="R441" s="205">
        <f>IF(K441=M441,SMALL(C441:E441,1),SMALL(C441:E441,2))</f>
        <v>3.83</v>
      </c>
      <c r="S441" s="7" t="str">
        <f>IF(K441=M441,K440,M440)</f>
        <v>NG</v>
      </c>
      <c r="T441" s="21">
        <f t="shared" ref="T441:T450" si="294">IF(U441=S441,K441,M441)</f>
        <v>3.83</v>
      </c>
      <c r="U441" t="s">
        <v>5</v>
      </c>
      <c r="V441" s="1">
        <v>4.53</v>
      </c>
    </row>
    <row r="442" spans="1:22" x14ac:dyDescent="0.25">
      <c r="B442" t="s">
        <v>262</v>
      </c>
      <c r="C442" s="8">
        <v>2.72</v>
      </c>
      <c r="D442" s="1">
        <v>3.12</v>
      </c>
      <c r="E442" s="1">
        <v>2.92</v>
      </c>
      <c r="F442">
        <f>IF(SMALL(C442:E442,1)=C442,D442,E442)</f>
        <v>3.12</v>
      </c>
      <c r="G442" s="7">
        <f>IF(E442&lt;D442,E442,D442)</f>
        <v>2.92</v>
      </c>
      <c r="H442" s="220">
        <f t="shared" si="290"/>
        <v>2.72</v>
      </c>
      <c r="I442" s="155">
        <f t="shared" si="291"/>
        <v>1.752</v>
      </c>
      <c r="J442" s="208">
        <f t="shared" si="292"/>
        <v>1.732</v>
      </c>
      <c r="K442" s="198">
        <f t="shared" ref="K442:K450" si="295">IF(SMALL(I442:J442,1)&gt;SMALL(C442:E442,1),SMALL(C442:E442,1),SMALL(C442:E442,3))</f>
        <v>3.12</v>
      </c>
      <c r="L442" s="197" t="str">
        <f>IF(K442=C442,C440,IF(K442=D442,D440,E440))</f>
        <v>DD</v>
      </c>
      <c r="M442" s="205">
        <f t="shared" ref="M442:M450" si="296">IF(SMALL(C442:E442,2)&lt;E442,C442,D442)</f>
        <v>3.12</v>
      </c>
      <c r="N442" s="197" t="str">
        <f>IF(K442=I442,J440,I440)</f>
        <v>HH</v>
      </c>
      <c r="O442" s="205">
        <f>IF(N442=C440,C442,IF(N442=D440,D442,E442))</f>
        <v>2.72</v>
      </c>
      <c r="P442" s="205" t="str">
        <f t="shared" si="293"/>
        <v>HH</v>
      </c>
      <c r="Q442" s="206">
        <f>IF(P442=C440,C442,IF(P442=D440,D442,E442))</f>
        <v>2.72</v>
      </c>
      <c r="R442" s="205">
        <f t="shared" ref="R442:R450" si="297">IF(K442=M442,SMALL(C442:E442,1),SMALL(C442:E442,2))</f>
        <v>2.72</v>
      </c>
      <c r="S442" s="7" t="str">
        <f>IF(K442=M442,K440,M440)</f>
        <v>GG</v>
      </c>
      <c r="T442" s="21">
        <f t="shared" si="294"/>
        <v>3.12</v>
      </c>
      <c r="U442" t="s">
        <v>5</v>
      </c>
      <c r="V442" s="1">
        <v>2.72</v>
      </c>
    </row>
    <row r="443" spans="1:22" x14ac:dyDescent="0.25">
      <c r="B443" t="s">
        <v>263</v>
      </c>
      <c r="C443" s="8">
        <v>1.59</v>
      </c>
      <c r="D443" s="1">
        <v>4.34</v>
      </c>
      <c r="E443" s="1">
        <v>5.84</v>
      </c>
      <c r="F443" s="1">
        <f>IF(E443=C443,D443,E443)</f>
        <v>5.84</v>
      </c>
      <c r="G443" s="7">
        <f>IF(C443&lt;3.55,C443,D443)</f>
        <v>1.59</v>
      </c>
      <c r="H443" s="220">
        <f t="shared" si="290"/>
        <v>1.59</v>
      </c>
      <c r="I443" s="155">
        <f t="shared" si="291"/>
        <v>2.5456666666666665</v>
      </c>
      <c r="J443" s="208">
        <f t="shared" si="292"/>
        <v>2.1206666666666667</v>
      </c>
      <c r="K443" s="198">
        <f t="shared" si="295"/>
        <v>1.59</v>
      </c>
      <c r="L443" s="197" t="str">
        <f>IF(K443=C443,C440,IF(K443=D443,D440,E440))</f>
        <v>HH</v>
      </c>
      <c r="M443" s="205">
        <f t="shared" si="296"/>
        <v>1.59</v>
      </c>
      <c r="N443" s="197" t="str">
        <f>IF(K443=I443,J440,I440)</f>
        <v>HH</v>
      </c>
      <c r="O443" s="205">
        <f>IF(N443=C440,C443,IF(N443=D440,D443,E443))</f>
        <v>1.59</v>
      </c>
      <c r="P443" s="205" t="str">
        <f t="shared" si="293"/>
        <v>HH</v>
      </c>
      <c r="Q443" s="206">
        <f>IF(P443=C440,C443,IF(P443=D440,D443,E443))</f>
        <v>1.59</v>
      </c>
      <c r="R443" s="205">
        <f t="shared" si="297"/>
        <v>1.59</v>
      </c>
      <c r="S443" s="7" t="str">
        <f>IF(K443=M443,K440,M440)</f>
        <v>GG</v>
      </c>
      <c r="T443" s="21">
        <f t="shared" si="294"/>
        <v>1.59</v>
      </c>
      <c r="U443" t="s">
        <v>5</v>
      </c>
      <c r="V443" s="1">
        <v>1.59</v>
      </c>
    </row>
    <row r="444" spans="1:22" x14ac:dyDescent="0.25">
      <c r="B444" t="s">
        <v>264</v>
      </c>
      <c r="C444" s="8">
        <v>3.12</v>
      </c>
      <c r="D444" s="1">
        <v>3.3</v>
      </c>
      <c r="E444" s="1">
        <v>2.46</v>
      </c>
      <c r="F444">
        <f>IF(SMALL(C444:E444,1)=C444,D444,E444)</f>
        <v>2.46</v>
      </c>
      <c r="G444" s="7">
        <f>IF(C444&lt;D444,E444,D444)</f>
        <v>2.46</v>
      </c>
      <c r="H444" s="220">
        <f t="shared" si="290"/>
        <v>2.46</v>
      </c>
      <c r="I444" s="155">
        <f t="shared" si="291"/>
        <v>1.7259999999999998</v>
      </c>
      <c r="J444" s="208">
        <f t="shared" si="292"/>
        <v>1.7920000000000003</v>
      </c>
      <c r="K444" s="198">
        <f t="shared" si="295"/>
        <v>3.3</v>
      </c>
      <c r="L444" s="197" t="str">
        <f>IF(K444=C444,C440,IF(K444=D444,D440,E440))</f>
        <v>DD</v>
      </c>
      <c r="M444" s="205">
        <f t="shared" si="296"/>
        <v>3.3</v>
      </c>
      <c r="N444" s="197" t="str">
        <f>IF(K444=I444,J440,I440)</f>
        <v>HH</v>
      </c>
      <c r="O444" s="205">
        <f>IF(N444=C440,C444,IF(N444=D440,D444,E444))</f>
        <v>3.12</v>
      </c>
      <c r="P444" s="205" t="str">
        <f t="shared" si="293"/>
        <v>HH</v>
      </c>
      <c r="Q444" s="206">
        <f>IF(P444=C440,C444,IF(P444=D440,D444,E444))</f>
        <v>3.12</v>
      </c>
      <c r="R444" s="205">
        <f t="shared" si="297"/>
        <v>2.46</v>
      </c>
      <c r="S444" s="7" t="str">
        <f>IF(K444=M444,K440,M440)</f>
        <v>GG</v>
      </c>
      <c r="T444" s="21">
        <f t="shared" si="294"/>
        <v>3.3</v>
      </c>
      <c r="U444" t="s">
        <v>11</v>
      </c>
      <c r="V444" s="1">
        <v>2.46</v>
      </c>
    </row>
    <row r="445" spans="1:22" x14ac:dyDescent="0.25">
      <c r="B445" t="s">
        <v>260</v>
      </c>
      <c r="C445" s="8">
        <v>3.01</v>
      </c>
      <c r="D445" s="1">
        <v>3.43</v>
      </c>
      <c r="E445" s="1">
        <v>2.46</v>
      </c>
      <c r="F445" s="1">
        <f>IF(E445=C445,D445,E445)</f>
        <v>2.46</v>
      </c>
      <c r="G445" s="7">
        <f>IF(C445&lt;3.55,C445,D445)</f>
        <v>3.01</v>
      </c>
      <c r="H445" s="220">
        <f t="shared" si="290"/>
        <v>2.46</v>
      </c>
      <c r="I445" s="155">
        <f t="shared" si="291"/>
        <v>1.7293333333333329</v>
      </c>
      <c r="J445" s="208">
        <f t="shared" si="292"/>
        <v>1.7843333333333333</v>
      </c>
      <c r="K445" s="198">
        <f t="shared" si="295"/>
        <v>3.43</v>
      </c>
      <c r="L445" s="197" t="str">
        <f>IF(K445=C445,D440,IF(K445=D445,D440,E440))</f>
        <v>DD</v>
      </c>
      <c r="M445" s="205">
        <f t="shared" si="296"/>
        <v>3.43</v>
      </c>
      <c r="N445" s="197" t="str">
        <f>IF(K445=I445,J440,I440)</f>
        <v>HH</v>
      </c>
      <c r="O445" s="205">
        <f>IF(N445=C440,C445,IF(N445=D440,D445,E445))</f>
        <v>3.01</v>
      </c>
      <c r="P445" s="205" t="str">
        <f t="shared" si="293"/>
        <v>HH</v>
      </c>
      <c r="Q445" s="206">
        <f>IF(P445=C440,C445,IF(P445=D440,D445,E445))</f>
        <v>3.01</v>
      </c>
      <c r="R445" s="205">
        <f t="shared" si="297"/>
        <v>2.46</v>
      </c>
      <c r="S445" s="7" t="str">
        <f>IF(K445=M445,K440,M440)</f>
        <v>GG</v>
      </c>
      <c r="T445" s="21">
        <f t="shared" si="294"/>
        <v>3.43</v>
      </c>
      <c r="U445" t="s">
        <v>11</v>
      </c>
      <c r="V445" s="1">
        <v>3.01</v>
      </c>
    </row>
    <row r="446" spans="1:22" x14ac:dyDescent="0.25">
      <c r="B446" t="s">
        <v>265</v>
      </c>
      <c r="C446" s="8">
        <v>1.1100000000000001</v>
      </c>
      <c r="D446" s="1">
        <v>10.74</v>
      </c>
      <c r="E446" s="1">
        <v>23.42</v>
      </c>
      <c r="F446">
        <f>IF(SMALL(C446:E446,1)=C446,D446,E446)</f>
        <v>10.74</v>
      </c>
      <c r="G446" s="7">
        <f>IF(E446&lt;D446,E446,D446)</f>
        <v>10.74</v>
      </c>
      <c r="H446" s="220">
        <f t="shared" si="290"/>
        <v>1.1100000000000001</v>
      </c>
      <c r="I446" s="155">
        <f t="shared" si="291"/>
        <v>8.2203333333333344</v>
      </c>
      <c r="J446" s="208">
        <f t="shared" si="292"/>
        <v>5.9893333333333336</v>
      </c>
      <c r="K446" s="198">
        <f t="shared" si="295"/>
        <v>1.1100000000000001</v>
      </c>
      <c r="L446" s="197" t="str">
        <f>IF(K446=C446,C440,IF(K446=D446,D440,E440))</f>
        <v>HH</v>
      </c>
      <c r="M446" s="205">
        <f t="shared" si="296"/>
        <v>1.1100000000000001</v>
      </c>
      <c r="N446" s="197" t="str">
        <f>IF(J446=I446,J440,I440)</f>
        <v>HH</v>
      </c>
      <c r="O446" s="205">
        <f>IF(N446=C440,C446,IF(N446=D440,D446,E446))</f>
        <v>1.1100000000000001</v>
      </c>
      <c r="P446" s="205" t="str">
        <f t="shared" si="293"/>
        <v>HH</v>
      </c>
      <c r="Q446" s="206">
        <f>IF(P446=C440,C446,IF(P446=D440,D446,E446))</f>
        <v>1.1100000000000001</v>
      </c>
      <c r="R446" s="205">
        <f t="shared" si="297"/>
        <v>1.1100000000000001</v>
      </c>
      <c r="S446" s="7" t="str">
        <f>IF(K446=M446,K440,M440)</f>
        <v>GG</v>
      </c>
      <c r="T446" s="21">
        <f t="shared" si="294"/>
        <v>1.1100000000000001</v>
      </c>
      <c r="U446" t="s">
        <v>5</v>
      </c>
      <c r="V446" s="1">
        <v>1.1100000000000001</v>
      </c>
    </row>
    <row r="447" spans="1:22" x14ac:dyDescent="0.25">
      <c r="B447" t="s">
        <v>266</v>
      </c>
      <c r="C447" s="8">
        <v>1.17</v>
      </c>
      <c r="D447" s="1">
        <v>7.96</v>
      </c>
      <c r="E447" s="1">
        <v>18.46</v>
      </c>
      <c r="F447" s="1">
        <f>IF(E447=C447,D447,E447)</f>
        <v>18.46</v>
      </c>
      <c r="G447" s="7">
        <f>IF(C447&lt;3.55,C447,D447)</f>
        <v>1.17</v>
      </c>
      <c r="H447" s="220">
        <f t="shared" si="290"/>
        <v>1.17</v>
      </c>
      <c r="I447" s="155">
        <f t="shared" si="291"/>
        <v>6.4443333333333328</v>
      </c>
      <c r="J447" s="208">
        <f t="shared" si="292"/>
        <v>4.7153333333333336</v>
      </c>
      <c r="K447" s="198">
        <f t="shared" si="295"/>
        <v>1.17</v>
      </c>
      <c r="L447" s="197" t="str">
        <f>IF(K447=C447,C440,IF(K447=D447,D440,E440))</f>
        <v>HH</v>
      </c>
      <c r="M447" s="205">
        <f t="shared" si="296"/>
        <v>1.17</v>
      </c>
      <c r="N447" s="197" t="str">
        <f>IF(K447=I447,J440,I440)</f>
        <v>HH</v>
      </c>
      <c r="O447" s="205">
        <f>IF(N447=C440,C447,IF(N447=D440,D447,E447))</f>
        <v>1.17</v>
      </c>
      <c r="P447" s="205" t="str">
        <f t="shared" si="293"/>
        <v>HH</v>
      </c>
      <c r="Q447" s="206">
        <f>IF(P447=C440,C447,IF(P447=D440,D447,E447))</f>
        <v>1.17</v>
      </c>
      <c r="R447" s="205">
        <f t="shared" si="297"/>
        <v>1.17</v>
      </c>
      <c r="S447" s="7" t="str">
        <f>IF(K447=M447,K440,M440)</f>
        <v>GG</v>
      </c>
      <c r="T447" s="21">
        <f t="shared" si="294"/>
        <v>1.17</v>
      </c>
      <c r="U447" t="s">
        <v>5</v>
      </c>
      <c r="V447" s="1">
        <v>1.17</v>
      </c>
    </row>
    <row r="448" spans="1:22" x14ac:dyDescent="0.25">
      <c r="B448" t="s">
        <v>267</v>
      </c>
      <c r="C448" s="8">
        <v>1.58</v>
      </c>
      <c r="D448" s="1">
        <v>3.91</v>
      </c>
      <c r="E448" s="1">
        <v>6.96</v>
      </c>
      <c r="F448">
        <f>IF(SMALL(C448:E448,1)=C448,D448,E448)</f>
        <v>3.91</v>
      </c>
      <c r="G448" s="7">
        <f>IF(E448&lt;D448,E448,D448)</f>
        <v>3.91</v>
      </c>
      <c r="H448" s="220">
        <f t="shared" si="290"/>
        <v>1.58</v>
      </c>
      <c r="I448" s="155">
        <f t="shared" si="291"/>
        <v>2.7709999999999999</v>
      </c>
      <c r="J448" s="208">
        <f t="shared" si="292"/>
        <v>2.2330000000000001</v>
      </c>
      <c r="K448" s="198">
        <f t="shared" si="295"/>
        <v>1.58</v>
      </c>
      <c r="L448" s="197" t="str">
        <f>IF(K448=C448,C440,IF(K448=D448,D440,E440))</f>
        <v>HH</v>
      </c>
      <c r="M448" s="205">
        <f t="shared" si="296"/>
        <v>1.58</v>
      </c>
      <c r="N448" s="197" t="str">
        <f>IF(K448=I448,J440,I440)</f>
        <v>HH</v>
      </c>
      <c r="O448" s="205">
        <f>IF(N448=C440,C448,IF(N448=D440,D448,E448))</f>
        <v>1.58</v>
      </c>
      <c r="P448" s="205" t="str">
        <f t="shared" si="293"/>
        <v>HH</v>
      </c>
      <c r="Q448" s="206">
        <f>IF(P448=C440,C448,IF(P448=D440,D448,E448))</f>
        <v>1.58</v>
      </c>
      <c r="R448" s="205">
        <f t="shared" si="297"/>
        <v>1.58</v>
      </c>
      <c r="S448" s="7" t="str">
        <f>IF(K448=M448,K440,M440)</f>
        <v>GG</v>
      </c>
      <c r="T448" s="21">
        <f t="shared" si="294"/>
        <v>1.58</v>
      </c>
      <c r="U448" t="s">
        <v>5</v>
      </c>
      <c r="V448" s="1">
        <v>3.91</v>
      </c>
    </row>
    <row r="449" spans="1:22" x14ac:dyDescent="0.25">
      <c r="B449" t="s">
        <v>268</v>
      </c>
      <c r="C449" s="8">
        <v>2.39</v>
      </c>
      <c r="D449" s="1">
        <v>3.54</v>
      </c>
      <c r="E449" s="1">
        <v>3.03</v>
      </c>
      <c r="F449" s="1">
        <f>IF(E449=C449,D449,E449)</f>
        <v>3.03</v>
      </c>
      <c r="G449" s="7">
        <f>IF(C449&lt;3.55,C449,D449)</f>
        <v>2.39</v>
      </c>
      <c r="H449" s="220">
        <f t="shared" si="290"/>
        <v>2.39</v>
      </c>
      <c r="I449" s="155">
        <f t="shared" si="291"/>
        <v>1.7963333333333331</v>
      </c>
      <c r="J449" s="208">
        <f t="shared" si="292"/>
        <v>1.7323333333333335</v>
      </c>
      <c r="K449" s="198">
        <f t="shared" si="295"/>
        <v>3.54</v>
      </c>
      <c r="L449" s="197" t="str">
        <f>IF(K449=C449,C440,IF(K449=D449,D440,E440))</f>
        <v>DD</v>
      </c>
      <c r="M449" s="205">
        <f t="shared" si="296"/>
        <v>3.54</v>
      </c>
      <c r="N449" s="197" t="str">
        <f>IF(K449=I449,J440,I440)</f>
        <v>HH</v>
      </c>
      <c r="O449" s="205">
        <f>IF(N449=C440,C449,IF(N449=D440,D449,E449))</f>
        <v>2.39</v>
      </c>
      <c r="P449" s="205" t="str">
        <f t="shared" si="293"/>
        <v>HH</v>
      </c>
      <c r="Q449" s="206">
        <f>IF(P449=C440,C449,IF(P449=D440,D449,E449))</f>
        <v>2.39</v>
      </c>
      <c r="R449" s="205">
        <f t="shared" si="297"/>
        <v>2.39</v>
      </c>
      <c r="S449" s="7" t="str">
        <f>IF(K449=M449,K440,M440)</f>
        <v>GG</v>
      </c>
      <c r="T449" s="21">
        <f t="shared" si="294"/>
        <v>3.54</v>
      </c>
      <c r="U449" t="s">
        <v>11</v>
      </c>
      <c r="V449" s="1">
        <v>2.39</v>
      </c>
    </row>
    <row r="450" spans="1:22" ht="15.75" thickBot="1" x14ac:dyDescent="0.3">
      <c r="B450" t="s">
        <v>269</v>
      </c>
      <c r="C450" s="8">
        <v>1.54</v>
      </c>
      <c r="D450" s="1">
        <v>4.25</v>
      </c>
      <c r="E450" s="1">
        <v>6.75</v>
      </c>
      <c r="F450">
        <f>IF(SMALL(C450:E450,1)=C450,D450,E450)</f>
        <v>4.25</v>
      </c>
      <c r="G450" s="7">
        <f>IF(E450&lt;D450,E450,D450)</f>
        <v>4.25</v>
      </c>
      <c r="H450" s="221">
        <f t="shared" si="290"/>
        <v>1.54</v>
      </c>
      <c r="I450" s="156">
        <f t="shared" si="291"/>
        <v>2.7649999999999997</v>
      </c>
      <c r="J450" s="211">
        <f t="shared" si="292"/>
        <v>2.2439999999999998</v>
      </c>
      <c r="K450" s="198">
        <f t="shared" si="295"/>
        <v>1.54</v>
      </c>
      <c r="L450" s="197" t="str">
        <f>IF(K450=C450,C440,IF(K450=D450,D440,E440))</f>
        <v>HH</v>
      </c>
      <c r="M450" s="205">
        <f t="shared" si="296"/>
        <v>1.54</v>
      </c>
      <c r="N450" s="197" t="str">
        <f>IF(K450=I450,J440,I440)</f>
        <v>HH</v>
      </c>
      <c r="O450" s="205">
        <f>IF(N450=C440,C450,IF(N450=D440,D450,E450))</f>
        <v>1.54</v>
      </c>
      <c r="P450" s="205" t="str">
        <f t="shared" si="293"/>
        <v>HH</v>
      </c>
      <c r="Q450" s="206">
        <f>IF(P450=C440,C450,IF(P450=D440,D450,E450))</f>
        <v>1.54</v>
      </c>
      <c r="R450" s="205">
        <f t="shared" si="297"/>
        <v>1.54</v>
      </c>
      <c r="S450" s="7" t="str">
        <f>IF(K450=M450,K440,M440)</f>
        <v>GG</v>
      </c>
      <c r="T450" s="21">
        <f t="shared" si="294"/>
        <v>1.54</v>
      </c>
      <c r="U450" t="s">
        <v>5</v>
      </c>
      <c r="V450" s="1">
        <v>1.54</v>
      </c>
    </row>
    <row r="451" spans="1:22" ht="15.75" thickBot="1" x14ac:dyDescent="0.3">
      <c r="C451" s="80">
        <f>SUM(C441:E450)/30</f>
        <v>4.8433333333333328</v>
      </c>
      <c r="F451" s="5">
        <f t="shared" ref="F451:K451" si="298">PRODUCT(F441:F450)</f>
        <v>2003333.8870663531</v>
      </c>
      <c r="G451" s="5">
        <f t="shared" si="298"/>
        <v>65710.395922698372</v>
      </c>
      <c r="H451" s="49">
        <f t="shared" si="298"/>
        <v>359.74285733954514</v>
      </c>
      <c r="I451" s="18">
        <f t="shared" si="298"/>
        <v>18234.375186463116</v>
      </c>
      <c r="J451" s="18">
        <f t="shared" si="298"/>
        <v>6189.2686633031917</v>
      </c>
      <c r="K451" s="18">
        <f t="shared" si="298"/>
        <v>1143.1970012998654</v>
      </c>
      <c r="L451" s="35"/>
      <c r="M451" s="18">
        <f>PRODUCT(M441:M450)</f>
        <v>2405.738744493673</v>
      </c>
      <c r="N451" s="35"/>
      <c r="O451" s="18">
        <f>PRODUCT(O441:O450)</f>
        <v>1389.5362121984933</v>
      </c>
      <c r="P451" s="35"/>
      <c r="Q451" s="18">
        <f>PRODUCT(Q441:Q450)</f>
        <v>558.26841196495752</v>
      </c>
      <c r="R451" s="18">
        <f>PRODUCT(R441:R450)</f>
        <v>757.04128769805402</v>
      </c>
      <c r="S451" s="34"/>
      <c r="T451" s="79">
        <f>PRODUCT(T441:T450)</f>
        <v>2405.738744493673</v>
      </c>
      <c r="V451" s="79">
        <f>PRODUCT(V441:V450)</f>
        <v>2711.253045004144</v>
      </c>
    </row>
    <row r="452" spans="1:22" ht="15.75" thickBot="1" x14ac:dyDescent="0.3">
      <c r="F452" s="18">
        <f t="shared" ref="F452:K453" si="299">F441*F443*F445*F447*F449</f>
        <v>1462.4925666623999</v>
      </c>
      <c r="G452" s="18">
        <f t="shared" si="299"/>
        <v>51.256170611099996</v>
      </c>
      <c r="H452" s="18">
        <f t="shared" si="299"/>
        <v>19.906155032400001</v>
      </c>
      <c r="I452" s="18">
        <f t="shared" si="299"/>
        <v>95.74032632016808</v>
      </c>
      <c r="J452" s="18">
        <f t="shared" si="299"/>
        <v>66.44516466968615</v>
      </c>
      <c r="K452" s="18">
        <f t="shared" si="299"/>
        <v>41.1104050812</v>
      </c>
      <c r="L452" s="35"/>
      <c r="M452" s="18">
        <f>M441*M443*M445*M447*M449</f>
        <v>86.512555747800008</v>
      </c>
      <c r="N452" s="35"/>
      <c r="O452" s="30">
        <f>O441*O443*O445*O447*O449</f>
        <v>60.624139130100012</v>
      </c>
      <c r="P452" s="35"/>
      <c r="Q452" s="18">
        <f>Q441*Q443*Q445*Q447*Q449</f>
        <v>24.356718149399999</v>
      </c>
      <c r="R452" s="18">
        <f>R441*R443*R445*R447*R449</f>
        <v>41.890425150600002</v>
      </c>
      <c r="S452" s="34"/>
      <c r="T452" s="79">
        <f>T441*T443*T445*T447*T449</f>
        <v>86.512555747800008</v>
      </c>
      <c r="V452" s="18">
        <f>V441*V443*V445*V447*V449</f>
        <v>60.624139130100012</v>
      </c>
    </row>
    <row r="453" spans="1:22" ht="15.75" thickBot="1" x14ac:dyDescent="0.3">
      <c r="F453" s="49">
        <f t="shared" si="299"/>
        <v>1369.8079106400003</v>
      </c>
      <c r="G453" s="49">
        <f t="shared" si="299"/>
        <v>1281.9997112399999</v>
      </c>
      <c r="H453" s="49">
        <f t="shared" si="299"/>
        <v>18.071940902400002</v>
      </c>
      <c r="I453" s="49">
        <f t="shared" si="299"/>
        <v>190.4565807044045</v>
      </c>
      <c r="J453" s="49">
        <f t="shared" si="299"/>
        <v>93.148518693142549</v>
      </c>
      <c r="K453" s="56">
        <f t="shared" si="299"/>
        <v>27.807972192000008</v>
      </c>
      <c r="L453" s="202"/>
      <c r="M453" s="56">
        <f>M442*M444*M446*M448*M450</f>
        <v>27.807972192000008</v>
      </c>
      <c r="N453" s="202"/>
      <c r="O453" s="49">
        <f>O442*O444*O446*O448*O450</f>
        <v>22.920510412800009</v>
      </c>
      <c r="P453" s="202"/>
      <c r="Q453" s="49">
        <f>Q442*Q444*Q446*Q448*Q450</f>
        <v>22.920510412800009</v>
      </c>
      <c r="R453" s="49">
        <f>R442*R444*R446*R448*R450</f>
        <v>18.071940902400002</v>
      </c>
      <c r="S453" s="201"/>
      <c r="T453" s="214">
        <f>T442*T444*T446*T448*T450</f>
        <v>27.807972192000008</v>
      </c>
      <c r="V453" s="18">
        <f>V442*V444*V446*V448*V450</f>
        <v>44.72233476480001</v>
      </c>
    </row>
    <row r="456" spans="1:22" ht="15.75" thickBot="1" x14ac:dyDescent="0.3"/>
    <row r="457" spans="1:22" ht="15.75" thickBot="1" x14ac:dyDescent="0.3">
      <c r="A457" t="s">
        <v>301</v>
      </c>
      <c r="B457" s="3" t="s">
        <v>0</v>
      </c>
      <c r="C457" s="4" t="s">
        <v>201</v>
      </c>
      <c r="D457" s="5" t="s">
        <v>202</v>
      </c>
      <c r="E457" s="5" t="s">
        <v>23</v>
      </c>
      <c r="F457" s="5" t="s">
        <v>310</v>
      </c>
      <c r="G457" s="33" t="s">
        <v>309</v>
      </c>
      <c r="H457" s="77" t="s">
        <v>201</v>
      </c>
      <c r="I457" s="77" t="s">
        <v>201</v>
      </c>
      <c r="J457" s="10" t="s">
        <v>202</v>
      </c>
      <c r="K457" s="77" t="s">
        <v>5</v>
      </c>
      <c r="L457" s="75" t="s">
        <v>918</v>
      </c>
      <c r="M457" s="75" t="s">
        <v>11</v>
      </c>
      <c r="N457" s="75" t="s">
        <v>919</v>
      </c>
      <c r="O457" s="75"/>
      <c r="P457" s="75" t="s">
        <v>921</v>
      </c>
      <c r="Q457" s="78" t="s">
        <v>922</v>
      </c>
      <c r="R457" s="75" t="s">
        <v>923</v>
      </c>
      <c r="S457" s="209"/>
      <c r="T457" s="210" t="s">
        <v>920</v>
      </c>
      <c r="V457" s="1" t="s">
        <v>232</v>
      </c>
    </row>
    <row r="458" spans="1:22" x14ac:dyDescent="0.25">
      <c r="B458" t="s">
        <v>261</v>
      </c>
      <c r="C458" s="8">
        <v>3.12</v>
      </c>
      <c r="D458" s="1">
        <v>3.4</v>
      </c>
      <c r="E458" s="1">
        <v>2.37</v>
      </c>
      <c r="F458" s="1">
        <f>IF(E458=C458,D458,E458)</f>
        <v>2.37</v>
      </c>
      <c r="G458" s="7">
        <f>IF(C458&lt;3.55,C458,D458)</f>
        <v>3.12</v>
      </c>
      <c r="H458" s="219">
        <f t="shared" ref="H458:H467" si="300">SMALL(C458:E458,1)</f>
        <v>2.37</v>
      </c>
      <c r="I458" s="152">
        <f t="shared" ref="I458:I467" si="301">((C458+D458+E458)/3+(C458+D458)/2+E458)/5</f>
        <v>1.7186666666666668</v>
      </c>
      <c r="J458" s="207">
        <f t="shared" ref="J458:J467" si="302">((C458+D458+E458)/3+(D458+E458)/2+C458)/5</f>
        <v>1.7936666666666667</v>
      </c>
      <c r="K458" s="198">
        <f>IF(SMALL(I458:J458,1)&gt;SMALL(C458:E458,1),SMALL(C458:E458,1),SMALL(C458:E458,3))</f>
        <v>3.4</v>
      </c>
      <c r="L458" s="197" t="str">
        <f>IF(K458=C458,C457,IF(K458=D458,D457,E457))</f>
        <v>DD</v>
      </c>
      <c r="M458" s="205">
        <f>IF(SMALL(C458:E458,2)&lt;E458,C458,D458)</f>
        <v>3.4</v>
      </c>
      <c r="N458" s="197" t="str">
        <f>IF(K458=I458,J457,I457)</f>
        <v>HH</v>
      </c>
      <c r="O458" s="205">
        <f>IF(N458=C457,C458,IF(N458=D457,D458,E458))</f>
        <v>3.12</v>
      </c>
      <c r="P458" s="205" t="str">
        <f t="shared" ref="P458:P467" si="303">IF(K458&lt;M458,L458,N458)</f>
        <v>HH</v>
      </c>
      <c r="Q458" s="206">
        <f>IF(P458=C457,C458,IF(P458=D457,D458,E458))</f>
        <v>3.12</v>
      </c>
      <c r="R458" s="205">
        <f>IF(K458=M458,SMALL(C458:E458,1),SMALL(C458:E458,2))</f>
        <v>2.37</v>
      </c>
      <c r="S458" s="7" t="str">
        <f>IF(K458=M458,K457,M457)</f>
        <v>GG</v>
      </c>
      <c r="T458" s="21">
        <f t="shared" ref="T458:T467" si="304">IF(U458=S458,K458,M458)</f>
        <v>3.4</v>
      </c>
      <c r="U458" t="s">
        <v>5</v>
      </c>
      <c r="V458" s="1">
        <v>2.37</v>
      </c>
    </row>
    <row r="459" spans="1:22" x14ac:dyDescent="0.25">
      <c r="B459" t="s">
        <v>262</v>
      </c>
      <c r="C459" s="8">
        <v>2.12</v>
      </c>
      <c r="D459" s="1">
        <v>3.51</v>
      </c>
      <c r="E459" s="1">
        <v>3.59</v>
      </c>
      <c r="F459">
        <f>IF(SMALL(C459:E459,1)=C459,D459,E459)</f>
        <v>3.51</v>
      </c>
      <c r="G459" s="7">
        <f>IF(E459&lt;D459,E459,D459)</f>
        <v>3.51</v>
      </c>
      <c r="H459" s="220">
        <f t="shared" si="300"/>
        <v>2.12</v>
      </c>
      <c r="I459" s="155">
        <f t="shared" si="301"/>
        <v>1.8956666666666664</v>
      </c>
      <c r="J459" s="208">
        <f t="shared" si="302"/>
        <v>1.7486666666666664</v>
      </c>
      <c r="K459" s="198">
        <f t="shared" ref="K459:K467" si="305">IF(SMALL(I459:J459,1)&gt;SMALL(C459:E459,1),SMALL(C459:E459,1),SMALL(C459:E459,3))</f>
        <v>3.59</v>
      </c>
      <c r="L459" s="197" t="str">
        <f>IF(K459=C459,C457,IF(K459=D459,D457,E457))</f>
        <v>AA</v>
      </c>
      <c r="M459" s="205">
        <f t="shared" ref="M459:M467" si="306">IF(SMALL(C459:E459,2)&lt;E459,C459,D459)</f>
        <v>2.12</v>
      </c>
      <c r="N459" s="197" t="str">
        <f>IF(K459=I459,J457,I457)</f>
        <v>HH</v>
      </c>
      <c r="O459" s="205">
        <f>IF(N459=C457,C459,IF(N459=D457,D459,E459))</f>
        <v>2.12</v>
      </c>
      <c r="P459" s="205" t="str">
        <f t="shared" si="303"/>
        <v>HH</v>
      </c>
      <c r="Q459" s="206">
        <f>IF(P459=C457,C459,IF(P459=D457,D459,E459))</f>
        <v>2.12</v>
      </c>
      <c r="R459" s="205">
        <f t="shared" ref="R459:R467" si="307">IF(K459=M459,SMALL(C459:E459,1),SMALL(C459:E459,2))</f>
        <v>3.51</v>
      </c>
      <c r="S459" s="7" t="str">
        <f>IF(K459=M459,K457,M457)</f>
        <v>NG</v>
      </c>
      <c r="T459" s="21">
        <f t="shared" si="304"/>
        <v>2.12</v>
      </c>
      <c r="U459" t="s">
        <v>5</v>
      </c>
      <c r="V459" s="1">
        <v>3.51</v>
      </c>
    </row>
    <row r="460" spans="1:22" x14ac:dyDescent="0.25">
      <c r="B460" t="s">
        <v>263</v>
      </c>
      <c r="C460" s="8">
        <v>12.7</v>
      </c>
      <c r="D460" s="1">
        <v>7.71</v>
      </c>
      <c r="E460" s="1">
        <v>1.21</v>
      </c>
      <c r="F460" s="1">
        <f>IF(E460=C460,D460,E460)</f>
        <v>1.21</v>
      </c>
      <c r="G460" s="7">
        <f>IF(C460&lt;3.55,C460,D460)</f>
        <v>7.71</v>
      </c>
      <c r="H460" s="220">
        <f t="shared" si="300"/>
        <v>1.21</v>
      </c>
      <c r="I460" s="155">
        <f t="shared" si="301"/>
        <v>3.7243333333333339</v>
      </c>
      <c r="J460" s="208">
        <f t="shared" si="302"/>
        <v>4.8733333333333331</v>
      </c>
      <c r="K460" s="198">
        <f t="shared" si="305"/>
        <v>1.21</v>
      </c>
      <c r="L460" s="197" t="str">
        <f>IF(K460=C460,C457,IF(K460=D460,D457,E457))</f>
        <v>AA</v>
      </c>
      <c r="M460" s="205">
        <f t="shared" si="306"/>
        <v>7.71</v>
      </c>
      <c r="N460" s="197" t="str">
        <f>IF(K460=I460,J457,I457)</f>
        <v>HH</v>
      </c>
      <c r="O460" s="205">
        <f>IF(N460=C457,C460,IF(N460=D457,D460,E460))</f>
        <v>12.7</v>
      </c>
      <c r="P460" s="205" t="str">
        <f t="shared" si="303"/>
        <v>AA</v>
      </c>
      <c r="Q460" s="206">
        <f>IF(P460=C457,C460,IF(P460=D457,D460,E460))</f>
        <v>1.21</v>
      </c>
      <c r="R460" s="205">
        <f t="shared" si="307"/>
        <v>7.71</v>
      </c>
      <c r="S460" s="7" t="str">
        <f>IF(K460=M460,K457,M457)</f>
        <v>NG</v>
      </c>
      <c r="T460" s="21">
        <f t="shared" si="304"/>
        <v>7.71</v>
      </c>
      <c r="U460" t="s">
        <v>5</v>
      </c>
      <c r="V460" s="1">
        <v>1.21</v>
      </c>
    </row>
    <row r="461" spans="1:22" x14ac:dyDescent="0.25">
      <c r="B461" t="s">
        <v>264</v>
      </c>
      <c r="C461" s="8">
        <v>4.3899999999999997</v>
      </c>
      <c r="D461" s="1">
        <v>3.73</v>
      </c>
      <c r="E461" s="1">
        <v>1.89</v>
      </c>
      <c r="F461">
        <f>IF(SMALL(C461:E461,1)=C461,D461,E461)</f>
        <v>1.89</v>
      </c>
      <c r="G461" s="7">
        <f>IF(C461&lt;D461,E461,D461)</f>
        <v>3.73</v>
      </c>
      <c r="H461" s="220">
        <f t="shared" si="300"/>
        <v>1.89</v>
      </c>
      <c r="I461" s="155">
        <f t="shared" si="301"/>
        <v>1.8573333333333335</v>
      </c>
      <c r="J461" s="208">
        <f t="shared" si="302"/>
        <v>2.1073333333333331</v>
      </c>
      <c r="K461" s="198">
        <f t="shared" si="305"/>
        <v>4.3899999999999997</v>
      </c>
      <c r="L461" s="197" t="str">
        <f>IF(K461=C461,C457,IF(K461=D461,D457,E457))</f>
        <v>HH</v>
      </c>
      <c r="M461" s="205">
        <f t="shared" si="306"/>
        <v>3.73</v>
      </c>
      <c r="N461" s="197" t="str">
        <f>IF(K461=I461,J457,I457)</f>
        <v>HH</v>
      </c>
      <c r="O461" s="205">
        <f>IF(N461=C457,C461,IF(N461=D457,D461,E461))</f>
        <v>4.3899999999999997</v>
      </c>
      <c r="P461" s="205" t="str">
        <f t="shared" si="303"/>
        <v>HH</v>
      </c>
      <c r="Q461" s="206">
        <f>IF(P461=C457,C461,IF(P461=D457,D461,E461))</f>
        <v>4.3899999999999997</v>
      </c>
      <c r="R461" s="205">
        <f t="shared" si="307"/>
        <v>3.73</v>
      </c>
      <c r="S461" s="7" t="str">
        <f>IF(K461=M461,K457,M457)</f>
        <v>NG</v>
      </c>
      <c r="T461" s="21">
        <f t="shared" si="304"/>
        <v>4.3899999999999997</v>
      </c>
      <c r="U461" t="s">
        <v>11</v>
      </c>
      <c r="V461" s="1">
        <v>4.3899999999999997</v>
      </c>
    </row>
    <row r="462" spans="1:22" x14ac:dyDescent="0.25">
      <c r="B462" t="s">
        <v>260</v>
      </c>
      <c r="C462" s="8">
        <v>20.34</v>
      </c>
      <c r="D462" s="1">
        <v>11.18</v>
      </c>
      <c r="E462" s="1">
        <v>1.1200000000000001</v>
      </c>
      <c r="F462" s="1">
        <f>IF(E462=C462,D462,E462)</f>
        <v>1.1200000000000001</v>
      </c>
      <c r="G462" s="7">
        <f>IF(C462&lt;3.55,C462,D462)</f>
        <v>11.18</v>
      </c>
      <c r="H462" s="220">
        <f t="shared" si="300"/>
        <v>1.1200000000000001</v>
      </c>
      <c r="I462" s="155">
        <f t="shared" si="301"/>
        <v>5.5520000000000005</v>
      </c>
      <c r="J462" s="208">
        <f t="shared" si="302"/>
        <v>7.4740000000000011</v>
      </c>
      <c r="K462" s="198">
        <f t="shared" si="305"/>
        <v>1.1200000000000001</v>
      </c>
      <c r="L462" s="197" t="str">
        <f>IF(K462=C462,D457,IF(K462=D462,D457,E457))</f>
        <v>AA</v>
      </c>
      <c r="M462" s="205">
        <f t="shared" si="306"/>
        <v>11.18</v>
      </c>
      <c r="N462" s="197" t="str">
        <f>IF(K462=I462,J457,I457)</f>
        <v>HH</v>
      </c>
      <c r="O462" s="205">
        <f>IF(N462=C457,C462,IF(N462=D457,D462,E462))</f>
        <v>20.34</v>
      </c>
      <c r="P462" s="205" t="str">
        <f t="shared" si="303"/>
        <v>AA</v>
      </c>
      <c r="Q462" s="206">
        <f>IF(P462=C457,C462,IF(P462=D457,D462,E462))</f>
        <v>1.1200000000000001</v>
      </c>
      <c r="R462" s="205">
        <f t="shared" si="307"/>
        <v>11.18</v>
      </c>
      <c r="S462" s="7" t="str">
        <f>IF(K462=M462,K457,M457)</f>
        <v>NG</v>
      </c>
      <c r="T462" s="21">
        <f t="shared" si="304"/>
        <v>1.1200000000000001</v>
      </c>
      <c r="U462" t="s">
        <v>11</v>
      </c>
      <c r="V462" s="1">
        <v>1.1200000000000001</v>
      </c>
    </row>
    <row r="463" spans="1:22" x14ac:dyDescent="0.25">
      <c r="B463" t="s">
        <v>265</v>
      </c>
      <c r="C463" s="8">
        <v>1.4</v>
      </c>
      <c r="D463" s="1">
        <v>5.12</v>
      </c>
      <c r="E463" s="1">
        <v>8.2799999999999994</v>
      </c>
      <c r="F463">
        <f>IF(SMALL(C463:E463,1)=C463,D463,E463)</f>
        <v>5.12</v>
      </c>
      <c r="G463" s="7">
        <f>IF(E463&lt;D463,E463,D463)</f>
        <v>5.12</v>
      </c>
      <c r="H463" s="220">
        <f t="shared" si="300"/>
        <v>1.4</v>
      </c>
      <c r="I463" s="155">
        <f t="shared" si="301"/>
        <v>3.2946666666666657</v>
      </c>
      <c r="J463" s="208">
        <f t="shared" si="302"/>
        <v>2.6066666666666665</v>
      </c>
      <c r="K463" s="198">
        <f t="shared" si="305"/>
        <v>1.4</v>
      </c>
      <c r="L463" s="197" t="str">
        <f>IF(K463=C463,C457,IF(K463=D463,D457,E457))</f>
        <v>HH</v>
      </c>
      <c r="M463" s="205">
        <f t="shared" si="306"/>
        <v>1.4</v>
      </c>
      <c r="N463" s="197" t="str">
        <f>IF(J463=I463,J457,I457)</f>
        <v>HH</v>
      </c>
      <c r="O463" s="205">
        <f>IF(N463=C457,C463,IF(N463=D457,D463,E463))</f>
        <v>1.4</v>
      </c>
      <c r="P463" s="205" t="str">
        <f t="shared" si="303"/>
        <v>HH</v>
      </c>
      <c r="Q463" s="206">
        <f>IF(P463=C457,C463,IF(P463=D457,D463,E463))</f>
        <v>1.4</v>
      </c>
      <c r="R463" s="205">
        <f t="shared" si="307"/>
        <v>1.4</v>
      </c>
      <c r="S463" s="7" t="str">
        <f>IF(K463=M463,K457,M457)</f>
        <v>GG</v>
      </c>
      <c r="T463" s="21">
        <f t="shared" si="304"/>
        <v>1.4</v>
      </c>
      <c r="U463" t="s">
        <v>5</v>
      </c>
      <c r="V463" s="1">
        <v>1.4</v>
      </c>
    </row>
    <row r="464" spans="1:22" x14ac:dyDescent="0.25">
      <c r="B464" t="s">
        <v>266</v>
      </c>
      <c r="C464" s="8">
        <v>1.8</v>
      </c>
      <c r="D464" s="1">
        <v>3.9</v>
      </c>
      <c r="E464" s="1">
        <v>4.5199999999999996</v>
      </c>
      <c r="F464" s="1">
        <f>IF(E464=C464,D464,E464)</f>
        <v>4.5199999999999996</v>
      </c>
      <c r="G464" s="7">
        <f>IF(C464&lt;3.55,C464,D464)</f>
        <v>1.8</v>
      </c>
      <c r="H464" s="220">
        <f t="shared" si="300"/>
        <v>1.8</v>
      </c>
      <c r="I464" s="155">
        <f t="shared" si="301"/>
        <v>2.1553333333333331</v>
      </c>
      <c r="J464" s="208">
        <f t="shared" si="302"/>
        <v>1.8833333333333333</v>
      </c>
      <c r="K464" s="198">
        <f t="shared" si="305"/>
        <v>1.8</v>
      </c>
      <c r="L464" s="197" t="str">
        <f>IF(K464=C464,C457,IF(K464=D464,D457,E457))</f>
        <v>HH</v>
      </c>
      <c r="M464" s="205">
        <f t="shared" si="306"/>
        <v>1.8</v>
      </c>
      <c r="N464" s="197" t="str">
        <f>IF(K464=I464,J457,I457)</f>
        <v>HH</v>
      </c>
      <c r="O464" s="205">
        <f>IF(N464=C457,C464,IF(N464=D457,D464,E464))</f>
        <v>1.8</v>
      </c>
      <c r="P464" s="205" t="str">
        <f t="shared" si="303"/>
        <v>HH</v>
      </c>
      <c r="Q464" s="206">
        <f>IF(P464=C457,C464,IF(P464=D457,D464,E464))</f>
        <v>1.8</v>
      </c>
      <c r="R464" s="205">
        <f t="shared" si="307"/>
        <v>1.8</v>
      </c>
      <c r="S464" s="7" t="str">
        <f>IF(K464=M464,K457,M457)</f>
        <v>GG</v>
      </c>
      <c r="T464" s="21">
        <f t="shared" si="304"/>
        <v>1.8</v>
      </c>
      <c r="U464" t="s">
        <v>11</v>
      </c>
      <c r="V464" s="1">
        <v>1.8</v>
      </c>
    </row>
    <row r="465" spans="1:22" x14ac:dyDescent="0.25">
      <c r="B465" t="s">
        <v>267</v>
      </c>
      <c r="C465" s="8">
        <v>1.46</v>
      </c>
      <c r="D465" s="1">
        <v>4.37</v>
      </c>
      <c r="E465" s="1">
        <v>8.2200000000000006</v>
      </c>
      <c r="F465">
        <f>IF(SMALL(C465:E465,1)=C465,D465,E465)</f>
        <v>4.37</v>
      </c>
      <c r="G465" s="7">
        <f>IF(E465&lt;D465,E465,D465)</f>
        <v>4.37</v>
      </c>
      <c r="H465" s="220">
        <f t="shared" si="300"/>
        <v>1.46</v>
      </c>
      <c r="I465" s="155">
        <f t="shared" si="301"/>
        <v>3.1636666666666668</v>
      </c>
      <c r="J465" s="208">
        <f t="shared" si="302"/>
        <v>2.4876666666666667</v>
      </c>
      <c r="K465" s="198">
        <f t="shared" si="305"/>
        <v>1.46</v>
      </c>
      <c r="L465" s="197" t="str">
        <f>IF(K465=C465,C457,IF(K465=D465,D457,E457))</f>
        <v>HH</v>
      </c>
      <c r="M465" s="205">
        <f t="shared" si="306"/>
        <v>1.46</v>
      </c>
      <c r="N465" s="197" t="str">
        <f>IF(K465=I465,J457,I457)</f>
        <v>HH</v>
      </c>
      <c r="O465" s="205">
        <f>IF(N465=C457,C465,IF(N465=D457,D465,E465))</f>
        <v>1.46</v>
      </c>
      <c r="P465" s="205" t="str">
        <f t="shared" si="303"/>
        <v>HH</v>
      </c>
      <c r="Q465" s="206">
        <f>IF(P465=C457,C465,IF(P465=D457,D465,E465))</f>
        <v>1.46</v>
      </c>
      <c r="R465" s="205">
        <f t="shared" si="307"/>
        <v>1.46</v>
      </c>
      <c r="S465" s="7" t="str">
        <f>IF(K465=M465,K457,M457)</f>
        <v>GG</v>
      </c>
      <c r="T465" s="21">
        <f t="shared" si="304"/>
        <v>1.46</v>
      </c>
      <c r="U465" t="s">
        <v>11</v>
      </c>
      <c r="V465" s="1">
        <v>1.46</v>
      </c>
    </row>
    <row r="466" spans="1:22" x14ac:dyDescent="0.25">
      <c r="B466" t="s">
        <v>268</v>
      </c>
      <c r="C466" s="8">
        <v>2.9</v>
      </c>
      <c r="D466" s="1">
        <v>3.15</v>
      </c>
      <c r="E466" s="1">
        <v>2.71</v>
      </c>
      <c r="F466" s="1">
        <f>IF(E466=C466,D466,E466)</f>
        <v>2.71</v>
      </c>
      <c r="G466" s="7">
        <f>IF(C466&lt;3.55,C466,D466)</f>
        <v>2.9</v>
      </c>
      <c r="H466" s="220">
        <f t="shared" si="300"/>
        <v>2.71</v>
      </c>
      <c r="I466" s="155">
        <f t="shared" si="301"/>
        <v>1.7310000000000003</v>
      </c>
      <c r="J466" s="208">
        <f t="shared" si="302"/>
        <v>1.75</v>
      </c>
      <c r="K466" s="198">
        <f t="shared" si="305"/>
        <v>3.15</v>
      </c>
      <c r="L466" s="197" t="str">
        <f>IF(K466=C466,C457,IF(K466=D466,D457,E457))</f>
        <v>DD</v>
      </c>
      <c r="M466" s="205">
        <f t="shared" si="306"/>
        <v>3.15</v>
      </c>
      <c r="N466" s="197" t="str">
        <f>IF(K466=I466,J457,I457)</f>
        <v>HH</v>
      </c>
      <c r="O466" s="205">
        <f>IF(N466=C457,C466,IF(N466=D457,D466,E466))</f>
        <v>2.9</v>
      </c>
      <c r="P466" s="205" t="str">
        <f t="shared" si="303"/>
        <v>HH</v>
      </c>
      <c r="Q466" s="206">
        <f>IF(P466=C457,C466,IF(P466=D457,D466,E466))</f>
        <v>2.9</v>
      </c>
      <c r="R466" s="205">
        <f t="shared" si="307"/>
        <v>2.71</v>
      </c>
      <c r="S466" s="7" t="str">
        <f>IF(K466=M466,K457,M457)</f>
        <v>GG</v>
      </c>
      <c r="T466" s="21">
        <f t="shared" si="304"/>
        <v>3.15</v>
      </c>
      <c r="U466" t="s">
        <v>11</v>
      </c>
      <c r="V466" s="1">
        <v>2.9</v>
      </c>
    </row>
    <row r="467" spans="1:22" ht="15.75" thickBot="1" x14ac:dyDescent="0.3">
      <c r="B467" t="s">
        <v>269</v>
      </c>
      <c r="C467" s="8">
        <v>2.54</v>
      </c>
      <c r="D467" s="1">
        <v>3.11</v>
      </c>
      <c r="E467" s="1">
        <v>3.16</v>
      </c>
      <c r="F467">
        <f>IF(SMALL(C467:E467,1)=C467,D467,E467)</f>
        <v>3.11</v>
      </c>
      <c r="G467" s="7">
        <f>IF(E467&lt;D467,E467,D467)</f>
        <v>3.11</v>
      </c>
      <c r="H467" s="221">
        <f t="shared" si="300"/>
        <v>2.54</v>
      </c>
      <c r="I467" s="156">
        <f t="shared" si="301"/>
        <v>1.7843333333333333</v>
      </c>
      <c r="J467" s="211">
        <f t="shared" si="302"/>
        <v>1.7223333333333337</v>
      </c>
      <c r="K467" s="198">
        <f t="shared" si="305"/>
        <v>3.16</v>
      </c>
      <c r="L467" s="197" t="str">
        <f>IF(K467=C467,C457,IF(K467=D467,D457,E457))</f>
        <v>AA</v>
      </c>
      <c r="M467" s="205">
        <f t="shared" si="306"/>
        <v>2.54</v>
      </c>
      <c r="N467" s="197" t="str">
        <f>IF(K467=I467,J457,I457)</f>
        <v>HH</v>
      </c>
      <c r="O467" s="205">
        <f>IF(N467=C457,C467,IF(N467=D457,D467,E467))</f>
        <v>2.54</v>
      </c>
      <c r="P467" s="205" t="str">
        <f t="shared" si="303"/>
        <v>HH</v>
      </c>
      <c r="Q467" s="206">
        <f>IF(P467=C457,C467,IF(P467=D457,D467,E467))</f>
        <v>2.54</v>
      </c>
      <c r="R467" s="205">
        <f t="shared" si="307"/>
        <v>3.11</v>
      </c>
      <c r="S467" s="7" t="str">
        <f>IF(K467=M467,K457,M457)</f>
        <v>NG</v>
      </c>
      <c r="T467" s="21">
        <f t="shared" si="304"/>
        <v>3.16</v>
      </c>
      <c r="U467" t="s">
        <v>11</v>
      </c>
      <c r="V467" s="1">
        <v>3.16</v>
      </c>
    </row>
    <row r="468" spans="1:22" ht="15.75" thickBot="1" x14ac:dyDescent="0.3">
      <c r="C468" s="80">
        <f>SUM(C458:E467)/30</f>
        <v>4.6340000000000003</v>
      </c>
      <c r="F468" s="5">
        <f t="shared" ref="F468:K468" si="308">PRODUCT(F458:F467)</f>
        <v>18161.017307065802</v>
      </c>
      <c r="G468" s="5">
        <f t="shared" si="308"/>
        <v>1278936.5937918916</v>
      </c>
      <c r="H468" s="49">
        <f t="shared" si="308"/>
        <v>325.91609501464154</v>
      </c>
      <c r="I468" s="18">
        <f t="shared" si="308"/>
        <v>8682.2279668548654</v>
      </c>
      <c r="J468" s="18">
        <f t="shared" si="308"/>
        <v>8861.7878917319176</v>
      </c>
      <c r="K468" s="18">
        <f t="shared" si="308"/>
        <v>2659.4529528574558</v>
      </c>
      <c r="L468" s="35"/>
      <c r="M468" s="18">
        <f>PRODUCT(M458:M467)</f>
        <v>68220.902174729767</v>
      </c>
      <c r="N468" s="35"/>
      <c r="O468" s="18">
        <f>PRODUCT(O458:O467)</f>
        <v>203280.04857371227</v>
      </c>
      <c r="P468" s="35"/>
      <c r="Q468" s="18">
        <f>PRODUCT(Q458:Q467)</f>
        <v>1066.4573193780336</v>
      </c>
      <c r="R468" s="18">
        <f>PRODUCT(R458:R467)</f>
        <v>82936.08914846112</v>
      </c>
      <c r="S468" s="34"/>
      <c r="T468" s="79">
        <f>PRODUCT(T458:T467)</f>
        <v>10006.973089860652</v>
      </c>
      <c r="V468" s="79">
        <f>PRODUCT(V458:V467)</f>
        <v>1668.6369365290661</v>
      </c>
    </row>
    <row r="469" spans="1:22" ht="15.75" thickBot="1" x14ac:dyDescent="0.3">
      <c r="F469" s="18">
        <f t="shared" ref="F469:K470" si="309">F458*F460*F462*F464*F466</f>
        <v>39.342274540799998</v>
      </c>
      <c r="G469" s="18">
        <f t="shared" si="309"/>
        <v>1403.8518499200002</v>
      </c>
      <c r="H469" s="18">
        <f t="shared" si="309"/>
        <v>15.667277472000002</v>
      </c>
      <c r="I469" s="18">
        <f t="shared" si="309"/>
        <v>132.58706862833668</v>
      </c>
      <c r="J469" s="18">
        <f t="shared" si="309"/>
        <v>215.32090203957407</v>
      </c>
      <c r="K469" s="18">
        <f t="shared" si="309"/>
        <v>26.125545600000002</v>
      </c>
      <c r="L469" s="35"/>
      <c r="M469" s="18">
        <f>M458*M460*M462*M464*M466</f>
        <v>1661.7211883999998</v>
      </c>
      <c r="N469" s="35"/>
      <c r="O469" s="18">
        <f>O458*O460*O462*O464*O466</f>
        <v>4207.0702752000007</v>
      </c>
      <c r="P469" s="35"/>
      <c r="Q469" s="18">
        <f>Q458*Q460*Q462*Q464*Q466</f>
        <v>22.07132928</v>
      </c>
      <c r="R469" s="18">
        <f>R458*R460*R462*R464*R466</f>
        <v>996.52069810799992</v>
      </c>
      <c r="S469" s="34"/>
      <c r="T469" s="79">
        <f>T458*T460*T462*T464*T466</f>
        <v>166.46938560000001</v>
      </c>
      <c r="V469" s="18">
        <f>V458*V460*V462*V464*V466</f>
        <v>16.765721280000001</v>
      </c>
    </row>
    <row r="470" spans="1:22" ht="15.75" thickBot="1" x14ac:dyDescent="0.3">
      <c r="F470" s="49">
        <f t="shared" si="309"/>
        <v>461.6158450175999</v>
      </c>
      <c r="G470" s="49">
        <f t="shared" si="309"/>
        <v>911.0196306432</v>
      </c>
      <c r="H470" s="49">
        <f t="shared" si="309"/>
        <v>20.802343967999999</v>
      </c>
      <c r="I470" s="49">
        <f t="shared" si="309"/>
        <v>65.483218361155394</v>
      </c>
      <c r="J470" s="49">
        <f t="shared" si="309"/>
        <v>41.156189704718948</v>
      </c>
      <c r="K470" s="49">
        <f t="shared" si="309"/>
        <v>101.79511630399998</v>
      </c>
      <c r="L470" s="202"/>
      <c r="M470" s="49">
        <f>M459*M461*M463*M465*M467</f>
        <v>41.054361375999996</v>
      </c>
      <c r="N470" s="202"/>
      <c r="O470" s="49">
        <f>O459*O461*O463*O465*O467</f>
        <v>48.318671967999997</v>
      </c>
      <c r="P470" s="202"/>
      <c r="Q470" s="49">
        <f>Q459*Q461*Q463*Q465*Q467</f>
        <v>48.318671967999997</v>
      </c>
      <c r="R470" s="49">
        <f>R459*R461*R463*R465*R467</f>
        <v>83.225656331999986</v>
      </c>
      <c r="S470" s="201"/>
      <c r="T470" s="203">
        <f>T459*T461*T463*T465*T467</f>
        <v>60.112993471999992</v>
      </c>
      <c r="V470" s="18">
        <f>V459*V461*V463*V465*V467</f>
        <v>99.526701455999984</v>
      </c>
    </row>
    <row r="473" spans="1:22" ht="15.75" thickBot="1" x14ac:dyDescent="0.3"/>
    <row r="474" spans="1:22" ht="15.75" thickBot="1" x14ac:dyDescent="0.3">
      <c r="A474" t="s">
        <v>302</v>
      </c>
      <c r="B474" s="3" t="s">
        <v>0</v>
      </c>
      <c r="C474" s="4" t="s">
        <v>201</v>
      </c>
      <c r="D474" s="5" t="s">
        <v>202</v>
      </c>
      <c r="E474" s="5" t="s">
        <v>23</v>
      </c>
      <c r="F474" s="5" t="s">
        <v>310</v>
      </c>
      <c r="G474" s="33" t="s">
        <v>309</v>
      </c>
      <c r="H474" s="77" t="s">
        <v>201</v>
      </c>
      <c r="I474" s="77" t="s">
        <v>201</v>
      </c>
      <c r="J474" s="10" t="s">
        <v>202</v>
      </c>
      <c r="K474" s="77" t="s">
        <v>5</v>
      </c>
      <c r="L474" s="75" t="s">
        <v>918</v>
      </c>
      <c r="M474" s="75" t="s">
        <v>11</v>
      </c>
      <c r="N474" s="75" t="s">
        <v>919</v>
      </c>
      <c r="O474" s="75"/>
      <c r="P474" s="75" t="s">
        <v>921</v>
      </c>
      <c r="Q474" s="78" t="s">
        <v>922</v>
      </c>
      <c r="R474" s="75" t="s">
        <v>923</v>
      </c>
      <c r="S474" s="209"/>
      <c r="T474" s="210" t="s">
        <v>920</v>
      </c>
      <c r="V474" s="1" t="s">
        <v>232</v>
      </c>
    </row>
    <row r="475" spans="1:22" x14ac:dyDescent="0.25">
      <c r="B475" t="s">
        <v>261</v>
      </c>
      <c r="C475" s="8">
        <v>2.67</v>
      </c>
      <c r="D475" s="1">
        <v>3.33</v>
      </c>
      <c r="E475" s="1">
        <v>2.79</v>
      </c>
      <c r="F475" s="1">
        <f>IF(E475=C475,D475,E475)</f>
        <v>2.79</v>
      </c>
      <c r="G475" s="7">
        <f>IF(C475&lt;3.55,C475,D475)</f>
        <v>2.67</v>
      </c>
      <c r="H475" s="219">
        <f t="shared" ref="H475:H484" si="310">SMALL(C475:E475,1)</f>
        <v>2.67</v>
      </c>
      <c r="I475" s="152">
        <f t="shared" ref="I475:I484" si="311">((C475+D475+E475)/3+(C475+D475)/2+E475)/5</f>
        <v>1.7439999999999998</v>
      </c>
      <c r="J475" s="207">
        <f t="shared" ref="J475:J484" si="312">((C475+D475+E475)/3+(D475+E475)/2+C475)/5</f>
        <v>1.732</v>
      </c>
      <c r="K475" s="198">
        <f>IF(SMALL(I475:J475,1)&gt;SMALL(C475:E475,1),SMALL(C475:E475,1),SMALL(C475:E475,3))</f>
        <v>3.33</v>
      </c>
      <c r="L475" s="197" t="str">
        <f>IF(K475=C475,C474,IF(K475=D475,D474,E474))</f>
        <v>DD</v>
      </c>
      <c r="M475" s="205">
        <f>IF(SMALL(C475:E475,2)&lt;E475,C475,D475)</f>
        <v>3.33</v>
      </c>
      <c r="N475" s="197" t="str">
        <f>IF(K475=I475,J474,I474)</f>
        <v>HH</v>
      </c>
      <c r="O475" s="205">
        <f>IF(N475=C474,C475,IF(N475=D474,D475,E475))</f>
        <v>2.67</v>
      </c>
      <c r="P475" s="205" t="str">
        <f t="shared" ref="P475:P484" si="313">IF(K475&lt;M475,L475,N475)</f>
        <v>HH</v>
      </c>
      <c r="Q475" s="206">
        <f>IF(P475=C474,C475,IF(P475=D474,D475,E475))</f>
        <v>2.67</v>
      </c>
      <c r="R475" s="205">
        <f>IF(K475=M475,SMALL(C475:E475,1),SMALL(C475:E475,2))</f>
        <v>2.67</v>
      </c>
      <c r="S475" s="7" t="str">
        <f>IF(K475=M475,K474,M474)</f>
        <v>GG</v>
      </c>
      <c r="T475" s="21">
        <f t="shared" ref="T475:T484" si="314">IF(U475=S475,K475,M475)</f>
        <v>3.33</v>
      </c>
      <c r="U475" t="s">
        <v>11</v>
      </c>
      <c r="V475" s="1">
        <v>2.79</v>
      </c>
    </row>
    <row r="476" spans="1:22" x14ac:dyDescent="0.25">
      <c r="B476" t="s">
        <v>262</v>
      </c>
      <c r="C476" s="8">
        <v>8.99</v>
      </c>
      <c r="D476" s="1">
        <v>4.67</v>
      </c>
      <c r="E476" s="1">
        <v>1.41</v>
      </c>
      <c r="F476">
        <f>IF(SMALL(C476:E476,1)=C476,D476,E476)</f>
        <v>1.41</v>
      </c>
      <c r="G476" s="7">
        <f>IF(E476&lt;D476,E476,D476)</f>
        <v>1.41</v>
      </c>
      <c r="H476" s="220">
        <f t="shared" si="310"/>
        <v>1.41</v>
      </c>
      <c r="I476" s="155">
        <f t="shared" si="311"/>
        <v>2.6526666666666667</v>
      </c>
      <c r="J476" s="208">
        <f t="shared" si="312"/>
        <v>3.4106666666666667</v>
      </c>
      <c r="K476" s="198">
        <f t="shared" ref="K476:K484" si="315">IF(SMALL(I476:J476,1)&gt;SMALL(C476:E476,1),SMALL(C476:E476,1),SMALL(C476:E476,3))</f>
        <v>1.41</v>
      </c>
      <c r="L476" s="197" t="str">
        <f>IF(K476=C476,C474,IF(K476=D476,D474,E474))</f>
        <v>AA</v>
      </c>
      <c r="M476" s="205">
        <f t="shared" ref="M476:M484" si="316">IF(SMALL(C476:E476,2)&lt;E476,C476,D476)</f>
        <v>4.67</v>
      </c>
      <c r="N476" s="197" t="str">
        <f>IF(K476=I476,J474,I474)</f>
        <v>HH</v>
      </c>
      <c r="O476" s="205">
        <f>IF(N476=C474,C476,IF(N476=D474,D476,E476))</f>
        <v>8.99</v>
      </c>
      <c r="P476" s="205" t="str">
        <f t="shared" si="313"/>
        <v>AA</v>
      </c>
      <c r="Q476" s="206">
        <f>IF(P476=C474,C476,IF(P476=D474,D476,E476))</f>
        <v>1.41</v>
      </c>
      <c r="R476" s="205">
        <f t="shared" ref="R476:R484" si="317">IF(K476=M476,SMALL(C476:E476,1),SMALL(C476:E476,2))</f>
        <v>4.67</v>
      </c>
      <c r="S476" s="7" t="str">
        <f>IF(K476=M476,K474,M474)</f>
        <v>NG</v>
      </c>
      <c r="T476" s="21">
        <f t="shared" si="314"/>
        <v>4.67</v>
      </c>
      <c r="U476" t="s">
        <v>5</v>
      </c>
      <c r="V476" s="1">
        <v>1.41</v>
      </c>
    </row>
    <row r="477" spans="1:22" x14ac:dyDescent="0.25">
      <c r="B477" t="s">
        <v>263</v>
      </c>
      <c r="C477" s="8">
        <v>1.57</v>
      </c>
      <c r="D477" s="1">
        <v>4.37</v>
      </c>
      <c r="E477" s="1">
        <v>6</v>
      </c>
      <c r="F477" s="1">
        <f>IF(E477=C477,D477,E477)</f>
        <v>6</v>
      </c>
      <c r="G477" s="7">
        <f>IF(C477&lt;3.55,C477,D477)</f>
        <v>1.57</v>
      </c>
      <c r="H477" s="220">
        <f t="shared" si="310"/>
        <v>1.57</v>
      </c>
      <c r="I477" s="155">
        <f t="shared" si="311"/>
        <v>2.5900000000000003</v>
      </c>
      <c r="J477" s="208">
        <f t="shared" si="312"/>
        <v>2.1470000000000002</v>
      </c>
      <c r="K477" s="198">
        <f t="shared" si="315"/>
        <v>1.57</v>
      </c>
      <c r="L477" s="197" t="str">
        <f>IF(K477=C477,C474,IF(K477=D477,D474,E474))</f>
        <v>HH</v>
      </c>
      <c r="M477" s="205">
        <f t="shared" si="316"/>
        <v>1.57</v>
      </c>
      <c r="N477" s="197" t="str">
        <f>IF(K477=I477,J474,I474)</f>
        <v>HH</v>
      </c>
      <c r="O477" s="205">
        <f>IF(N477=C474,C477,IF(N477=D474,D477,E477))</f>
        <v>1.57</v>
      </c>
      <c r="P477" s="205" t="str">
        <f t="shared" si="313"/>
        <v>HH</v>
      </c>
      <c r="Q477" s="206">
        <f>IF(P477=C474,C477,IF(P477=D474,D477,E477))</f>
        <v>1.57</v>
      </c>
      <c r="R477" s="205">
        <f t="shared" si="317"/>
        <v>1.57</v>
      </c>
      <c r="S477" s="7" t="str">
        <f>IF(K477=M477,K474,M474)</f>
        <v>GG</v>
      </c>
      <c r="T477" s="21">
        <f t="shared" si="314"/>
        <v>1.57</v>
      </c>
      <c r="U477" t="s">
        <v>5</v>
      </c>
      <c r="V477" s="1">
        <v>1.57</v>
      </c>
    </row>
    <row r="478" spans="1:22" x14ac:dyDescent="0.25">
      <c r="B478" t="s">
        <v>264</v>
      </c>
      <c r="C478" s="8">
        <v>1.43</v>
      </c>
      <c r="D478" s="1">
        <v>4.74</v>
      </c>
      <c r="E478" s="1">
        <v>8.25</v>
      </c>
      <c r="F478">
        <f>IF(SMALL(C478:E478,1)=C478,D478,E478)</f>
        <v>4.74</v>
      </c>
      <c r="G478" s="7">
        <f>IF(C478&lt;D478,E478,D478)</f>
        <v>8.25</v>
      </c>
      <c r="H478" s="220">
        <f t="shared" si="310"/>
        <v>1.43</v>
      </c>
      <c r="I478" s="155">
        <f t="shared" si="311"/>
        <v>3.2283333333333331</v>
      </c>
      <c r="J478" s="208">
        <f t="shared" si="312"/>
        <v>2.5463333333333331</v>
      </c>
      <c r="K478" s="198">
        <f t="shared" si="315"/>
        <v>1.43</v>
      </c>
      <c r="L478" s="197" t="str">
        <f>IF(K478=C478,C474,IF(K478=D478,D474,E474))</f>
        <v>HH</v>
      </c>
      <c r="M478" s="205">
        <f t="shared" si="316"/>
        <v>1.43</v>
      </c>
      <c r="N478" s="197" t="str">
        <f>IF(K478=I478,J474,I474)</f>
        <v>HH</v>
      </c>
      <c r="O478" s="205">
        <f>IF(N478=C474,C478,IF(N478=D474,D478,E478))</f>
        <v>1.43</v>
      </c>
      <c r="P478" s="205" t="str">
        <f t="shared" si="313"/>
        <v>HH</v>
      </c>
      <c r="Q478" s="206">
        <f>IF(P478=C474,C478,IF(P478=D474,D478,E478))</f>
        <v>1.43</v>
      </c>
      <c r="R478" s="205">
        <f t="shared" si="317"/>
        <v>1.43</v>
      </c>
      <c r="S478" s="7" t="str">
        <f>IF(K478=M478,K474,M474)</f>
        <v>GG</v>
      </c>
      <c r="T478" s="21">
        <f t="shared" si="314"/>
        <v>1.43</v>
      </c>
      <c r="U478" t="s">
        <v>11</v>
      </c>
      <c r="V478" s="1">
        <v>1.43</v>
      </c>
    </row>
    <row r="479" spans="1:22" x14ac:dyDescent="0.25">
      <c r="B479" t="s">
        <v>260</v>
      </c>
      <c r="C479" s="8">
        <v>3.26</v>
      </c>
      <c r="D479" s="1">
        <v>3.21</v>
      </c>
      <c r="E479" s="1">
        <v>2.42</v>
      </c>
      <c r="F479" s="1">
        <f>IF(E479=C479,D479,E479)</f>
        <v>2.42</v>
      </c>
      <c r="G479" s="7">
        <f>IF(C479&lt;3.55,C479,D479)</f>
        <v>3.26</v>
      </c>
      <c r="H479" s="220">
        <f t="shared" si="310"/>
        <v>2.42</v>
      </c>
      <c r="I479" s="155">
        <f t="shared" si="311"/>
        <v>1.7236666666666665</v>
      </c>
      <c r="J479" s="208">
        <f t="shared" si="312"/>
        <v>1.8076666666666668</v>
      </c>
      <c r="K479" s="198">
        <f t="shared" si="315"/>
        <v>3.26</v>
      </c>
      <c r="L479" s="197" t="str">
        <f>IF(K479=C479,D474,IF(K479=D479,D474,E474))</f>
        <v>DD</v>
      </c>
      <c r="M479" s="205">
        <f t="shared" si="316"/>
        <v>3.21</v>
      </c>
      <c r="N479" s="197" t="str">
        <f>IF(K479=I479,J474,I474)</f>
        <v>HH</v>
      </c>
      <c r="O479" s="205">
        <f>IF(N479=C474,C479,IF(N479=D474,D479,E479))</f>
        <v>3.26</v>
      </c>
      <c r="P479" s="205" t="str">
        <f t="shared" si="313"/>
        <v>HH</v>
      </c>
      <c r="Q479" s="206">
        <f>IF(P479=C474,C479,IF(P479=D474,D479,E479))</f>
        <v>3.26</v>
      </c>
      <c r="R479" s="205">
        <f t="shared" si="317"/>
        <v>3.21</v>
      </c>
      <c r="S479" s="7" t="str">
        <f>IF(K479=M479,K474,M474)</f>
        <v>NG</v>
      </c>
      <c r="T479" s="21">
        <f t="shared" si="314"/>
        <v>3.21</v>
      </c>
      <c r="U479" t="s">
        <v>5</v>
      </c>
      <c r="V479" s="1">
        <v>3.26</v>
      </c>
    </row>
    <row r="480" spans="1:22" x14ac:dyDescent="0.25">
      <c r="B480" t="s">
        <v>265</v>
      </c>
      <c r="C480" s="8">
        <v>1.73</v>
      </c>
      <c r="D480" s="1">
        <v>3.86</v>
      </c>
      <c r="E480" s="1">
        <v>5.16</v>
      </c>
      <c r="F480">
        <f>IF(SMALL(C480:E480,1)=C480,D480,E480)</f>
        <v>3.86</v>
      </c>
      <c r="G480" s="7">
        <f>IF(E480&lt;D480,E480,D480)</f>
        <v>3.86</v>
      </c>
      <c r="H480" s="220">
        <f t="shared" si="310"/>
        <v>1.73</v>
      </c>
      <c r="I480" s="155">
        <f t="shared" si="311"/>
        <v>2.307666666666667</v>
      </c>
      <c r="J480" s="208">
        <f t="shared" si="312"/>
        <v>1.9646666666666668</v>
      </c>
      <c r="K480" s="198">
        <f t="shared" si="315"/>
        <v>1.73</v>
      </c>
      <c r="L480" s="197" t="str">
        <f>IF(K480=C480,C474,IF(K480=D480,D474,E474))</f>
        <v>HH</v>
      </c>
      <c r="M480" s="205">
        <f t="shared" si="316"/>
        <v>1.73</v>
      </c>
      <c r="N480" s="197" t="str">
        <f>IF(J480=I480,J474,I474)</f>
        <v>HH</v>
      </c>
      <c r="O480" s="205">
        <f>IF(N480=C474,C480,IF(N480=D474,D480,E480))</f>
        <v>1.73</v>
      </c>
      <c r="P480" s="205" t="str">
        <f t="shared" si="313"/>
        <v>HH</v>
      </c>
      <c r="Q480" s="206">
        <f>IF(P480=C474,C480,IF(P480=D474,D480,E480))</f>
        <v>1.73</v>
      </c>
      <c r="R480" s="205">
        <f t="shared" si="317"/>
        <v>1.73</v>
      </c>
      <c r="S480" s="7" t="str">
        <f>IF(K480=M480,K474,M474)</f>
        <v>GG</v>
      </c>
      <c r="T480" s="21">
        <f t="shared" si="314"/>
        <v>1.73</v>
      </c>
      <c r="U480" t="s">
        <v>5</v>
      </c>
      <c r="V480" s="1">
        <v>1.73</v>
      </c>
    </row>
    <row r="481" spans="1:22" x14ac:dyDescent="0.25">
      <c r="B481" t="s">
        <v>266</v>
      </c>
      <c r="C481" s="8">
        <v>1.47</v>
      </c>
      <c r="D481" s="1">
        <v>4.58</v>
      </c>
      <c r="E481" s="1">
        <v>7.42</v>
      </c>
      <c r="F481" s="1">
        <f>IF(E481=C481,D481,E481)</f>
        <v>7.42</v>
      </c>
      <c r="G481" s="7">
        <f>IF(C481&lt;3.55,C481,D481)</f>
        <v>1.47</v>
      </c>
      <c r="H481" s="220">
        <f t="shared" si="310"/>
        <v>1.47</v>
      </c>
      <c r="I481" s="155">
        <f t="shared" si="311"/>
        <v>2.9869999999999997</v>
      </c>
      <c r="J481" s="208">
        <f t="shared" si="312"/>
        <v>2.3919999999999999</v>
      </c>
      <c r="K481" s="198">
        <f t="shared" si="315"/>
        <v>1.47</v>
      </c>
      <c r="L481" s="197" t="str">
        <f>IF(K481=C481,C474,IF(K481=D481,D474,E474))</f>
        <v>HH</v>
      </c>
      <c r="M481" s="205">
        <f t="shared" si="316"/>
        <v>1.47</v>
      </c>
      <c r="N481" s="197" t="str">
        <f>IF(K481=I481,J474,I474)</f>
        <v>HH</v>
      </c>
      <c r="O481" s="205">
        <f>IF(N481=C474,C481,IF(N481=D474,D481,E481))</f>
        <v>1.47</v>
      </c>
      <c r="P481" s="205" t="str">
        <f t="shared" si="313"/>
        <v>HH</v>
      </c>
      <c r="Q481" s="206">
        <f>IF(P481=C474,C481,IF(P481=D474,D481,E481))</f>
        <v>1.47</v>
      </c>
      <c r="R481" s="205">
        <f t="shared" si="317"/>
        <v>1.47</v>
      </c>
      <c r="S481" s="7" t="str">
        <f>IF(K481=M481,K474,M474)</f>
        <v>GG</v>
      </c>
      <c r="T481" s="21">
        <f t="shared" si="314"/>
        <v>1.47</v>
      </c>
      <c r="U481" t="s">
        <v>11</v>
      </c>
      <c r="V481" s="1">
        <v>1.47</v>
      </c>
    </row>
    <row r="482" spans="1:22" x14ac:dyDescent="0.25">
      <c r="B482" t="s">
        <v>267</v>
      </c>
      <c r="C482" s="8">
        <v>1.07</v>
      </c>
      <c r="D482" s="1">
        <v>15.04</v>
      </c>
      <c r="E482" s="1">
        <v>32.18</v>
      </c>
      <c r="F482">
        <f>IF(SMALL(C482:E482,1)=C482,D482,E482)</f>
        <v>15.04</v>
      </c>
      <c r="G482" s="7">
        <f>IF(E482&lt;D482,E482,D482)</f>
        <v>15.04</v>
      </c>
      <c r="H482" s="220">
        <f t="shared" si="310"/>
        <v>1.07</v>
      </c>
      <c r="I482" s="155">
        <f t="shared" si="311"/>
        <v>11.266333333333332</v>
      </c>
      <c r="J482" s="208">
        <f t="shared" si="312"/>
        <v>8.1553333333333331</v>
      </c>
      <c r="K482" s="198">
        <f t="shared" si="315"/>
        <v>1.07</v>
      </c>
      <c r="L482" s="197" t="str">
        <f>IF(K482=C482,C474,IF(K482=D482,D474,E474))</f>
        <v>HH</v>
      </c>
      <c r="M482" s="205">
        <f t="shared" si="316"/>
        <v>1.07</v>
      </c>
      <c r="N482" s="197" t="str">
        <f>IF(K482=I482,J474,I474)</f>
        <v>HH</v>
      </c>
      <c r="O482" s="205">
        <f>IF(N482=C474,C482,IF(N482=D474,D482,E482))</f>
        <v>1.07</v>
      </c>
      <c r="P482" s="205" t="str">
        <f t="shared" si="313"/>
        <v>HH</v>
      </c>
      <c r="Q482" s="206">
        <f>IF(P482=C474,C482,IF(P482=D474,D482,E482))</f>
        <v>1.07</v>
      </c>
      <c r="R482" s="205">
        <f t="shared" si="317"/>
        <v>1.07</v>
      </c>
      <c r="S482" s="7" t="str">
        <f>IF(K482=M482,K474,M474)</f>
        <v>GG</v>
      </c>
      <c r="T482" s="21">
        <f t="shared" si="314"/>
        <v>1.07</v>
      </c>
      <c r="U482" t="s">
        <v>11</v>
      </c>
      <c r="V482" s="1">
        <v>1.07</v>
      </c>
    </row>
    <row r="483" spans="1:22" x14ac:dyDescent="0.25">
      <c r="B483" t="s">
        <v>268</v>
      </c>
      <c r="C483" s="8">
        <v>1.29</v>
      </c>
      <c r="D483" s="1">
        <v>5.59</v>
      </c>
      <c r="E483" s="1">
        <v>12.62</v>
      </c>
      <c r="F483" s="1">
        <f>IF(E483=C483,D483,E483)</f>
        <v>12.62</v>
      </c>
      <c r="G483" s="7">
        <f>IF(C483&lt;3.55,C483,D483)</f>
        <v>1.29</v>
      </c>
      <c r="H483" s="220">
        <f t="shared" si="310"/>
        <v>1.29</v>
      </c>
      <c r="I483" s="155">
        <f t="shared" si="311"/>
        <v>4.5119999999999996</v>
      </c>
      <c r="J483" s="208">
        <f t="shared" si="312"/>
        <v>3.379</v>
      </c>
      <c r="K483" s="198">
        <f t="shared" si="315"/>
        <v>1.29</v>
      </c>
      <c r="L483" s="197" t="str">
        <f>IF(K483=C483,C474,IF(K483=D483,D474,E474))</f>
        <v>HH</v>
      </c>
      <c r="M483" s="205">
        <f t="shared" si="316"/>
        <v>1.29</v>
      </c>
      <c r="N483" s="197" t="str">
        <f>IF(K483=I483,J474,I474)</f>
        <v>HH</v>
      </c>
      <c r="O483" s="205">
        <f>IF(N483=C474,C483,IF(N483=D474,D483,E483))</f>
        <v>1.29</v>
      </c>
      <c r="P483" s="205" t="str">
        <f t="shared" si="313"/>
        <v>HH</v>
      </c>
      <c r="Q483" s="206">
        <f>IF(P483=C474,C483,IF(P483=D474,D483,E483))</f>
        <v>1.29</v>
      </c>
      <c r="R483" s="205">
        <f t="shared" si="317"/>
        <v>1.29</v>
      </c>
      <c r="S483" s="7" t="str">
        <f>IF(K483=M483,K474,M474)</f>
        <v>GG</v>
      </c>
      <c r="T483" s="21">
        <f t="shared" si="314"/>
        <v>1.29</v>
      </c>
      <c r="U483" t="s">
        <v>11</v>
      </c>
      <c r="V483" s="1">
        <v>1.29</v>
      </c>
    </row>
    <row r="484" spans="1:22" ht="15.75" thickBot="1" x14ac:dyDescent="0.3">
      <c r="B484" t="s">
        <v>269</v>
      </c>
      <c r="C484" s="8">
        <v>8.7799999999999994</v>
      </c>
      <c r="D484" s="1">
        <v>5.22</v>
      </c>
      <c r="E484" s="1">
        <v>1.37</v>
      </c>
      <c r="F484">
        <f>IF(SMALL(C484:E484,1)=C484,D484,E484)</f>
        <v>1.37</v>
      </c>
      <c r="G484" s="7">
        <f>IF(E484&lt;D484,E484,D484)</f>
        <v>1.37</v>
      </c>
      <c r="H484" s="221">
        <f t="shared" si="310"/>
        <v>1.37</v>
      </c>
      <c r="I484" s="156">
        <f t="shared" si="311"/>
        <v>2.698666666666667</v>
      </c>
      <c r="J484" s="211">
        <f t="shared" si="312"/>
        <v>3.4396666666666662</v>
      </c>
      <c r="K484" s="198">
        <f t="shared" si="315"/>
        <v>1.37</v>
      </c>
      <c r="L484" s="197" t="str">
        <f>IF(K484=C484,C474,IF(K484=D484,D474,E474))</f>
        <v>AA</v>
      </c>
      <c r="M484" s="205">
        <f t="shared" si="316"/>
        <v>5.22</v>
      </c>
      <c r="N484" s="197" t="str">
        <f>IF(K484=I484,J474,I474)</f>
        <v>HH</v>
      </c>
      <c r="O484" s="205">
        <f>IF(N484=C474,C484,IF(N484=D474,D484,E484))</f>
        <v>8.7799999999999994</v>
      </c>
      <c r="P484" s="205" t="str">
        <f t="shared" si="313"/>
        <v>AA</v>
      </c>
      <c r="Q484" s="206">
        <f>IF(P484=C474,C484,IF(P484=D474,D484,E484))</f>
        <v>1.37</v>
      </c>
      <c r="R484" s="205">
        <f t="shared" si="317"/>
        <v>5.22</v>
      </c>
      <c r="S484" s="7" t="str">
        <f>IF(K484=M484,K474,M474)</f>
        <v>NG</v>
      </c>
      <c r="T484" s="21">
        <f t="shared" si="314"/>
        <v>5.22</v>
      </c>
      <c r="U484" t="s">
        <v>5</v>
      </c>
      <c r="V484" s="1">
        <v>1.37</v>
      </c>
    </row>
    <row r="485" spans="1:22" ht="15.75" thickBot="1" x14ac:dyDescent="0.3">
      <c r="C485" s="80">
        <f>SUM(C475:E484)/30</f>
        <v>5.549666666666667</v>
      </c>
      <c r="F485" s="5">
        <f t="shared" ref="F485:K485" si="318">PRODUCT(F475:F484)</f>
        <v>2016448.999654125</v>
      </c>
      <c r="G485" s="5">
        <f t="shared" si="318"/>
        <v>23975.315348574502</v>
      </c>
      <c r="H485" s="49">
        <f t="shared" si="318"/>
        <v>98.364620986849715</v>
      </c>
      <c r="I485" s="18">
        <f t="shared" si="318"/>
        <v>63047.781561572068</v>
      </c>
      <c r="J485" s="18">
        <f t="shared" si="318"/>
        <v>26004.537385829186</v>
      </c>
      <c r="K485" s="18">
        <f t="shared" si="318"/>
        <v>165.26242803557173</v>
      </c>
      <c r="L485" s="35"/>
      <c r="M485" s="18">
        <f>PRODUCT(M475:M484)</f>
        <v>2053.5688367177536</v>
      </c>
      <c r="N485" s="35"/>
      <c r="O485" s="18">
        <f>PRODUCT(O475:O484)</f>
        <v>5414.4666718660837</v>
      </c>
      <c r="P485" s="35"/>
      <c r="Q485" s="18">
        <f>PRODUCT(Q475:Q484)</f>
        <v>132.50771256906199</v>
      </c>
      <c r="R485" s="18">
        <f>PRODUCT(R475:R484)</f>
        <v>1646.5551934043249</v>
      </c>
      <c r="S485" s="34"/>
      <c r="T485" s="79">
        <f>PRODUCT(T475:T484)</f>
        <v>2053.5688367177536</v>
      </c>
      <c r="V485" s="79">
        <f>PRODUCT(V475:V484)</f>
        <v>138.46311538115472</v>
      </c>
    </row>
    <row r="486" spans="1:22" ht="15.75" thickBot="1" x14ac:dyDescent="0.3">
      <c r="F486" s="18">
        <f t="shared" ref="F486:K487" si="319">F475*F477*F479*F481*F483</f>
        <v>3793.44751632</v>
      </c>
      <c r="G486" s="18">
        <f t="shared" si="319"/>
        <v>25.914065902200001</v>
      </c>
      <c r="H486" s="18">
        <f t="shared" si="319"/>
        <v>19.236821927400001</v>
      </c>
      <c r="I486" s="18">
        <f t="shared" si="319"/>
        <v>104.93100714439166</v>
      </c>
      <c r="J486" s="18">
        <f t="shared" si="319"/>
        <v>54.330993785458489</v>
      </c>
      <c r="K486" s="18">
        <f t="shared" si="319"/>
        <v>32.319790057799999</v>
      </c>
      <c r="L486" s="35"/>
      <c r="M486" s="30">
        <f>M475*M477*M479*M481*M483</f>
        <v>31.824087756299999</v>
      </c>
      <c r="N486" s="35"/>
      <c r="O486" s="18">
        <f>O475*O477*O479*O481*O483</f>
        <v>25.914065902200001</v>
      </c>
      <c r="P486" s="35"/>
      <c r="Q486" s="18">
        <f>Q475*Q477*Q479*Q481*Q483</f>
        <v>25.914065902200001</v>
      </c>
      <c r="R486" s="18">
        <f>R475*R477*R479*R481*R483</f>
        <v>25.516610903699998</v>
      </c>
      <c r="S486" s="34"/>
      <c r="T486" s="213">
        <f>T475*T477*T479*T481*T483</f>
        <v>31.824087756299999</v>
      </c>
      <c r="V486" s="18">
        <f>V475*V477*V479*V481*V483</f>
        <v>27.078743021399998</v>
      </c>
    </row>
    <row r="487" spans="1:22" ht="15.75" thickBot="1" x14ac:dyDescent="0.3">
      <c r="F487" s="49">
        <f t="shared" si="319"/>
        <v>531.56106443519991</v>
      </c>
      <c r="G487" s="49">
        <f t="shared" si="319"/>
        <v>925.18539695999982</v>
      </c>
      <c r="H487" s="216">
        <f t="shared" si="319"/>
        <v>5.1133509140999998</v>
      </c>
      <c r="I487" s="49">
        <f t="shared" si="319"/>
        <v>600.84986580577061</v>
      </c>
      <c r="J487" s="49">
        <f t="shared" si="319"/>
        <v>478.63172701231207</v>
      </c>
      <c r="K487" s="216">
        <f t="shared" si="319"/>
        <v>5.1133509140999998</v>
      </c>
      <c r="L487" s="202"/>
      <c r="M487" s="56">
        <f>M476*M478*M480*M482*M484</f>
        <v>64.528757350199996</v>
      </c>
      <c r="N487" s="202"/>
      <c r="O487" s="49">
        <f>O476*O478*O480*O482*O484</f>
        <v>208.93929545059999</v>
      </c>
      <c r="P487" s="202"/>
      <c r="Q487" s="216">
        <f>Q476*Q478*Q480*Q482*Q484</f>
        <v>5.1133509140999998</v>
      </c>
      <c r="R487" s="56">
        <f>R476*R478*R480*R482*R484</f>
        <v>64.528757350199996</v>
      </c>
      <c r="S487" s="201"/>
      <c r="T487" s="214">
        <f>T476*T478*T480*T482*T484</f>
        <v>64.528757350199996</v>
      </c>
      <c r="V487" s="81">
        <f>V476*V478*V480*V482*V484</f>
        <v>5.1133509140999998</v>
      </c>
    </row>
    <row r="490" spans="1:22" ht="15.75" thickBot="1" x14ac:dyDescent="0.3"/>
    <row r="491" spans="1:22" ht="15.75" thickBot="1" x14ac:dyDescent="0.3">
      <c r="A491" t="s">
        <v>303</v>
      </c>
      <c r="B491" s="3" t="s">
        <v>0</v>
      </c>
      <c r="C491" s="4" t="s">
        <v>201</v>
      </c>
      <c r="D491" s="5" t="s">
        <v>202</v>
      </c>
      <c r="E491" s="5" t="s">
        <v>23</v>
      </c>
      <c r="F491" s="5" t="s">
        <v>310</v>
      </c>
      <c r="G491" s="33" t="s">
        <v>309</v>
      </c>
      <c r="H491" s="77" t="s">
        <v>201</v>
      </c>
      <c r="I491" s="77" t="s">
        <v>201</v>
      </c>
      <c r="J491" s="10" t="s">
        <v>202</v>
      </c>
      <c r="K491" s="77" t="s">
        <v>5</v>
      </c>
      <c r="L491" s="75" t="s">
        <v>918</v>
      </c>
      <c r="M491" s="75" t="s">
        <v>11</v>
      </c>
      <c r="N491" s="75" t="s">
        <v>919</v>
      </c>
      <c r="O491" s="75"/>
      <c r="P491" s="75" t="s">
        <v>921</v>
      </c>
      <c r="Q491" s="78" t="s">
        <v>922</v>
      </c>
      <c r="R491" s="75" t="s">
        <v>923</v>
      </c>
      <c r="S491" s="209"/>
      <c r="T491" s="210" t="s">
        <v>920</v>
      </c>
      <c r="V491" s="1" t="s">
        <v>232</v>
      </c>
    </row>
    <row r="492" spans="1:22" x14ac:dyDescent="0.25">
      <c r="B492" t="s">
        <v>261</v>
      </c>
      <c r="C492" s="8">
        <v>2.72</v>
      </c>
      <c r="D492" s="1">
        <v>3.13</v>
      </c>
      <c r="E492" s="1">
        <v>2.89</v>
      </c>
      <c r="F492" s="1">
        <f>IF(E492=C492,D492,E492)</f>
        <v>2.89</v>
      </c>
      <c r="G492" s="7">
        <f>IF(C492&lt;3.55,C492,D492)</f>
        <v>2.72</v>
      </c>
      <c r="H492" s="219">
        <f t="shared" ref="H492:H501" si="320">SMALL(C492:E492,1)</f>
        <v>2.72</v>
      </c>
      <c r="I492" s="152">
        <f t="shared" ref="I492:I501" si="321">((C492+D492+E492)/3+(C492+D492)/2+E492)/5</f>
        <v>1.7456666666666667</v>
      </c>
      <c r="J492" s="207">
        <f t="shared" ref="J492:J501" si="322">((C492+D492+E492)/3+(D492+E492)/2+C492)/5</f>
        <v>1.7286666666666668</v>
      </c>
      <c r="K492" s="198">
        <f>IF(SMALL(I492:J492,1)&gt;SMALL(C492:E492,1),SMALL(C492:E492,1),SMALL(C492:E492,3))</f>
        <v>3.13</v>
      </c>
      <c r="L492" s="197" t="str">
        <f>IF(K492=C492,C491,IF(K492=D492,D491,E491))</f>
        <v>DD</v>
      </c>
      <c r="M492" s="205">
        <f>IF(SMALL(C492:E492,2)&lt;E492,C492,D492)</f>
        <v>3.13</v>
      </c>
      <c r="N492" s="197" t="str">
        <f>IF(K492=I492,J491,I491)</f>
        <v>HH</v>
      </c>
      <c r="O492" s="205">
        <f>IF(N492=C491,C492,IF(N492=D491,D492,E492))</f>
        <v>2.72</v>
      </c>
      <c r="P492" s="205" t="str">
        <f t="shared" ref="P492:P501" si="323">IF(K492&lt;M492,L492,N492)</f>
        <v>HH</v>
      </c>
      <c r="Q492" s="206">
        <f>IF(P492=C491,C492,IF(P492=D491,D492,E492))</f>
        <v>2.72</v>
      </c>
      <c r="R492" s="205">
        <f>IF(K492=M492,SMALL(C492:E492,1),SMALL(C492:E492,2))</f>
        <v>2.72</v>
      </c>
      <c r="S492" s="7" t="str">
        <f>IF(K492=M492,K491,M491)</f>
        <v>GG</v>
      </c>
      <c r="T492" s="21">
        <f t="shared" ref="T492:T501" si="324">IF(U492=S492,K492,M492)</f>
        <v>3.13</v>
      </c>
      <c r="U492" t="s">
        <v>11</v>
      </c>
      <c r="V492" s="1">
        <v>2.89</v>
      </c>
    </row>
    <row r="493" spans="1:22" x14ac:dyDescent="0.25">
      <c r="B493" t="s">
        <v>262</v>
      </c>
      <c r="C493" s="8">
        <v>5.42</v>
      </c>
      <c r="D493" s="1">
        <v>4.05</v>
      </c>
      <c r="E493" s="1">
        <v>1.66</v>
      </c>
      <c r="F493">
        <f>IF(SMALL(C493:E493,1)=C493,D493,E493)</f>
        <v>1.66</v>
      </c>
      <c r="G493" s="7">
        <f>IF(E493&lt;D493,E493,D493)</f>
        <v>1.66</v>
      </c>
      <c r="H493" s="220">
        <f t="shared" si="320"/>
        <v>1.66</v>
      </c>
      <c r="I493" s="155">
        <f t="shared" si="321"/>
        <v>2.0209999999999999</v>
      </c>
      <c r="J493" s="208">
        <f t="shared" si="322"/>
        <v>2.3969999999999998</v>
      </c>
      <c r="K493" s="198">
        <f t="shared" ref="K493:K501" si="325">IF(SMALL(I493:J493,1)&gt;SMALL(C493:E493,1),SMALL(C493:E493,1),SMALL(C493:E493,3))</f>
        <v>1.66</v>
      </c>
      <c r="L493" s="197" t="str">
        <f>IF(K493=C493,C491,IF(K493=D493,D491,E491))</f>
        <v>AA</v>
      </c>
      <c r="M493" s="205">
        <f t="shared" ref="M493:M501" si="326">IF(SMALL(C493:E493,2)&lt;E493,C493,D493)</f>
        <v>4.05</v>
      </c>
      <c r="N493" s="197" t="str">
        <f>IF(K493=I493,J491,I491)</f>
        <v>HH</v>
      </c>
      <c r="O493" s="205">
        <f>IF(N493=C491,C493,IF(N493=D491,D493,E493))</f>
        <v>5.42</v>
      </c>
      <c r="P493" s="205" t="str">
        <f t="shared" si="323"/>
        <v>AA</v>
      </c>
      <c r="Q493" s="206">
        <f>IF(P493=C491,C493,IF(P493=D491,D493,E493))</f>
        <v>1.66</v>
      </c>
      <c r="R493" s="205">
        <f t="shared" ref="R493:R501" si="327">IF(K493=M493,SMALL(C493:E493,1),SMALL(C493:E493,2))</f>
        <v>4.05</v>
      </c>
      <c r="S493" s="7" t="str">
        <f>IF(K493=M493,K491,M491)</f>
        <v>NG</v>
      </c>
      <c r="T493" s="21">
        <f t="shared" si="324"/>
        <v>4.05</v>
      </c>
      <c r="U493" t="s">
        <v>5</v>
      </c>
      <c r="V493" s="1">
        <v>1.66</v>
      </c>
    </row>
    <row r="494" spans="1:22" x14ac:dyDescent="0.25">
      <c r="B494" t="s">
        <v>263</v>
      </c>
      <c r="C494" s="8">
        <v>2.06</v>
      </c>
      <c r="D494" s="1">
        <v>3.52</v>
      </c>
      <c r="E494" s="1">
        <v>3.78</v>
      </c>
      <c r="F494" s="1">
        <f>IF(E494=C494,D494,E494)</f>
        <v>3.78</v>
      </c>
      <c r="G494" s="7">
        <f>IF(C494&lt;3.55,C494,D494)</f>
        <v>2.06</v>
      </c>
      <c r="H494" s="220">
        <f t="shared" si="320"/>
        <v>2.06</v>
      </c>
      <c r="I494" s="155">
        <f t="shared" si="321"/>
        <v>1.9379999999999999</v>
      </c>
      <c r="J494" s="208">
        <f t="shared" si="322"/>
        <v>1.766</v>
      </c>
      <c r="K494" s="198">
        <f t="shared" si="325"/>
        <v>3.78</v>
      </c>
      <c r="L494" s="197" t="str">
        <f>IF(K494=C494,C491,IF(K494=D494,D491,E491))</f>
        <v>AA</v>
      </c>
      <c r="M494" s="205">
        <f t="shared" si="326"/>
        <v>2.06</v>
      </c>
      <c r="N494" s="197" t="str">
        <f>IF(K494=I494,J491,I491)</f>
        <v>HH</v>
      </c>
      <c r="O494" s="205">
        <f>IF(N494=C491,C494,IF(N494=D491,D494,E494))</f>
        <v>2.06</v>
      </c>
      <c r="P494" s="205" t="str">
        <f t="shared" si="323"/>
        <v>HH</v>
      </c>
      <c r="Q494" s="206">
        <f>IF(P494=C491,C494,IF(P494=D491,D494,E494))</f>
        <v>2.06</v>
      </c>
      <c r="R494" s="205">
        <f t="shared" si="327"/>
        <v>3.52</v>
      </c>
      <c r="S494" s="7" t="str">
        <f>IF(K494=M494,K491,M491)</f>
        <v>NG</v>
      </c>
      <c r="T494" s="21">
        <f t="shared" si="324"/>
        <v>2.06</v>
      </c>
      <c r="U494" t="s">
        <v>5</v>
      </c>
      <c r="V494" s="1">
        <v>3.78</v>
      </c>
    </row>
    <row r="495" spans="1:22" x14ac:dyDescent="0.25">
      <c r="B495" t="s">
        <v>264</v>
      </c>
      <c r="C495" s="8">
        <v>2.86</v>
      </c>
      <c r="D495" s="1">
        <v>3.52</v>
      </c>
      <c r="E495" s="1">
        <v>2.5099999999999998</v>
      </c>
      <c r="F495">
        <f>IF(SMALL(C495:E495,1)=C495,D495,E495)</f>
        <v>2.5099999999999998</v>
      </c>
      <c r="G495" s="7">
        <f>IF(C495&lt;D495,E495,D495)</f>
        <v>2.5099999999999998</v>
      </c>
      <c r="H495" s="220">
        <f t="shared" si="320"/>
        <v>2.5099999999999998</v>
      </c>
      <c r="I495" s="155">
        <f t="shared" si="321"/>
        <v>1.7326666666666668</v>
      </c>
      <c r="J495" s="208">
        <f t="shared" si="322"/>
        <v>1.7676666666666665</v>
      </c>
      <c r="K495" s="198">
        <f t="shared" si="325"/>
        <v>3.52</v>
      </c>
      <c r="L495" s="197" t="str">
        <f>IF(K495=C495,C491,IF(K495=D495,D491,E491))</f>
        <v>DD</v>
      </c>
      <c r="M495" s="205">
        <f t="shared" si="326"/>
        <v>3.52</v>
      </c>
      <c r="N495" s="197" t="str">
        <f>IF(K495=I495,J491,I491)</f>
        <v>HH</v>
      </c>
      <c r="O495" s="205">
        <f>IF(N495=C491,C495,IF(N495=D491,D495,E495))</f>
        <v>2.86</v>
      </c>
      <c r="P495" s="205" t="str">
        <f t="shared" si="323"/>
        <v>HH</v>
      </c>
      <c r="Q495" s="206">
        <f>IF(P495=C491,C495,IF(P495=D491,D495,E495))</f>
        <v>2.86</v>
      </c>
      <c r="R495" s="205">
        <f t="shared" si="327"/>
        <v>2.5099999999999998</v>
      </c>
      <c r="S495" s="7" t="str">
        <f>IF(K495=M495,K491,M491)</f>
        <v>GG</v>
      </c>
      <c r="T495" s="21">
        <f t="shared" si="324"/>
        <v>3.52</v>
      </c>
      <c r="U495" t="s">
        <v>11</v>
      </c>
      <c r="V495" s="1">
        <v>2.86</v>
      </c>
    </row>
    <row r="496" spans="1:22" x14ac:dyDescent="0.25">
      <c r="B496" t="s">
        <v>260</v>
      </c>
      <c r="C496" s="8">
        <v>1.24</v>
      </c>
      <c r="D496" s="1">
        <v>6.75</v>
      </c>
      <c r="E496" s="1">
        <v>13.18</v>
      </c>
      <c r="F496" s="1">
        <f>IF(E496=C496,D496,E496)</f>
        <v>13.18</v>
      </c>
      <c r="G496" s="7">
        <f>IF(C496&lt;3.55,C496,D496)</f>
        <v>1.24</v>
      </c>
      <c r="H496" s="220">
        <f t="shared" si="320"/>
        <v>1.24</v>
      </c>
      <c r="I496" s="155">
        <f t="shared" si="321"/>
        <v>4.8463333333333338</v>
      </c>
      <c r="J496" s="208">
        <f t="shared" si="322"/>
        <v>3.6523333333333334</v>
      </c>
      <c r="K496" s="198">
        <f t="shared" si="325"/>
        <v>1.24</v>
      </c>
      <c r="L496" s="197" t="str">
        <f>IF(K496=C496,D491,IF(K496=D496,D491,E491))</f>
        <v>DD</v>
      </c>
      <c r="M496" s="205">
        <f t="shared" si="326"/>
        <v>1.24</v>
      </c>
      <c r="N496" s="197" t="str">
        <f>IF(K496=I496,J491,I491)</f>
        <v>HH</v>
      </c>
      <c r="O496" s="205">
        <f>IF(N496=C491,C496,IF(N496=D491,D496,E496))</f>
        <v>1.24</v>
      </c>
      <c r="P496" s="205" t="str">
        <f t="shared" si="323"/>
        <v>HH</v>
      </c>
      <c r="Q496" s="206">
        <f>IF(P496=C491,C496,IF(P496=D491,D496,E496))</f>
        <v>1.24</v>
      </c>
      <c r="R496" s="205">
        <f t="shared" si="327"/>
        <v>1.24</v>
      </c>
      <c r="S496" s="7" t="str">
        <f>IF(K496=M496,K491,M491)</f>
        <v>GG</v>
      </c>
      <c r="T496" s="21">
        <f t="shared" si="324"/>
        <v>1.24</v>
      </c>
      <c r="U496" t="s">
        <v>11</v>
      </c>
      <c r="V496" s="1">
        <v>1.24</v>
      </c>
    </row>
    <row r="497" spans="1:22" x14ac:dyDescent="0.25">
      <c r="B497" t="s">
        <v>265</v>
      </c>
      <c r="C497" s="8">
        <v>1.66</v>
      </c>
      <c r="D497" s="1">
        <v>3.84</v>
      </c>
      <c r="E497" s="1">
        <v>5.85</v>
      </c>
      <c r="F497">
        <f>IF(SMALL(C497:E497,1)=C497,D497,E497)</f>
        <v>3.84</v>
      </c>
      <c r="G497" s="7">
        <f>IF(E497&lt;D497,E497,D497)</f>
        <v>3.84</v>
      </c>
      <c r="H497" s="220">
        <f t="shared" si="320"/>
        <v>1.66</v>
      </c>
      <c r="I497" s="155">
        <f t="shared" si="321"/>
        <v>2.4766666666666666</v>
      </c>
      <c r="J497" s="208">
        <f t="shared" si="322"/>
        <v>2.057666666666667</v>
      </c>
      <c r="K497" s="198">
        <f t="shared" si="325"/>
        <v>1.66</v>
      </c>
      <c r="L497" s="197" t="str">
        <f>IF(K497=C497,C491,IF(K497=D497,D491,E491))</f>
        <v>HH</v>
      </c>
      <c r="M497" s="205">
        <f t="shared" si="326"/>
        <v>1.66</v>
      </c>
      <c r="N497" s="197" t="str">
        <f>IF(J497=I497,J491,I491)</f>
        <v>HH</v>
      </c>
      <c r="O497" s="205">
        <f>IF(N497=C491,C497,IF(N497=D491,D497,E497))</f>
        <v>1.66</v>
      </c>
      <c r="P497" s="205" t="str">
        <f t="shared" si="323"/>
        <v>HH</v>
      </c>
      <c r="Q497" s="206">
        <f>IF(P497=C491,C497,IF(P497=D491,D497,E497))</f>
        <v>1.66</v>
      </c>
      <c r="R497" s="205">
        <f t="shared" si="327"/>
        <v>1.66</v>
      </c>
      <c r="S497" s="7" t="str">
        <f>IF(K497=M497,K491,M491)</f>
        <v>GG</v>
      </c>
      <c r="T497" s="21">
        <f t="shared" si="324"/>
        <v>1.66</v>
      </c>
      <c r="U497" t="s">
        <v>11</v>
      </c>
      <c r="V497" s="1">
        <v>5.85</v>
      </c>
    </row>
    <row r="498" spans="1:22" x14ac:dyDescent="0.25">
      <c r="B498" t="s">
        <v>266</v>
      </c>
      <c r="C498" s="8">
        <v>1.2</v>
      </c>
      <c r="D498" s="1">
        <v>6.96</v>
      </c>
      <c r="E498" s="1">
        <v>16.87</v>
      </c>
      <c r="F498" s="1">
        <f>IF(E498=C498,D498,E498)</f>
        <v>16.87</v>
      </c>
      <c r="G498" s="7">
        <f>IF(C498&lt;3.55,C498,D498)</f>
        <v>1.2</v>
      </c>
      <c r="H498" s="220">
        <f t="shared" si="320"/>
        <v>1.2</v>
      </c>
      <c r="I498" s="155">
        <f t="shared" si="321"/>
        <v>5.8586666666666671</v>
      </c>
      <c r="J498" s="208">
        <f t="shared" si="322"/>
        <v>4.2916666666666661</v>
      </c>
      <c r="K498" s="198">
        <f t="shared" si="325"/>
        <v>1.2</v>
      </c>
      <c r="L498" s="197" t="str">
        <f>IF(K498=C498,C491,IF(K498=D498,D491,E491))</f>
        <v>HH</v>
      </c>
      <c r="M498" s="205">
        <f t="shared" si="326"/>
        <v>1.2</v>
      </c>
      <c r="N498" s="197" t="str">
        <f>IF(K498=I498,J491,I491)</f>
        <v>HH</v>
      </c>
      <c r="O498" s="205">
        <f>IF(N498=C491,C498,IF(N498=D491,D498,E498))</f>
        <v>1.2</v>
      </c>
      <c r="P498" s="205" t="str">
        <f t="shared" si="323"/>
        <v>HH</v>
      </c>
      <c r="Q498" s="206">
        <f>IF(P498=C491,C498,IF(P498=D491,D498,E498))</f>
        <v>1.2</v>
      </c>
      <c r="R498" s="205">
        <f t="shared" si="327"/>
        <v>1.2</v>
      </c>
      <c r="S498" s="7" t="str">
        <f>IF(K498=M498,K491,M491)</f>
        <v>GG</v>
      </c>
      <c r="T498" s="21">
        <f t="shared" si="324"/>
        <v>1.2</v>
      </c>
      <c r="U498" t="s">
        <v>11</v>
      </c>
      <c r="V498" s="1">
        <v>1.2</v>
      </c>
    </row>
    <row r="499" spans="1:22" x14ac:dyDescent="0.25">
      <c r="B499" t="s">
        <v>267</v>
      </c>
      <c r="C499" s="8">
        <v>2.73</v>
      </c>
      <c r="D499" s="1">
        <v>3.16</v>
      </c>
      <c r="E499" s="1">
        <v>2.85</v>
      </c>
      <c r="F499">
        <f>IF(SMALL(C499:E499,1)=C499,D499,E499)</f>
        <v>3.16</v>
      </c>
      <c r="G499" s="7">
        <f>IF(E499&lt;D499,E499,D499)</f>
        <v>2.85</v>
      </c>
      <c r="H499" s="220">
        <f t="shared" si="320"/>
        <v>2.73</v>
      </c>
      <c r="I499" s="155">
        <f t="shared" si="321"/>
        <v>1.7416666666666667</v>
      </c>
      <c r="J499" s="208">
        <f t="shared" si="322"/>
        <v>1.7296666666666667</v>
      </c>
      <c r="K499" s="198">
        <f t="shared" si="325"/>
        <v>3.16</v>
      </c>
      <c r="L499" s="197" t="str">
        <f>IF(K499=C499,C491,IF(K499=D499,D491,E491))</f>
        <v>DD</v>
      </c>
      <c r="M499" s="205">
        <f t="shared" si="326"/>
        <v>3.16</v>
      </c>
      <c r="N499" s="197" t="str">
        <f>IF(K499=I499,J491,I491)</f>
        <v>HH</v>
      </c>
      <c r="O499" s="205">
        <f>IF(N499=C491,C499,IF(N499=D491,D499,E499))</f>
        <v>2.73</v>
      </c>
      <c r="P499" s="205" t="str">
        <f t="shared" si="323"/>
        <v>HH</v>
      </c>
      <c r="Q499" s="206">
        <f>IF(P499=C491,C499,IF(P499=D491,D499,E499))</f>
        <v>2.73</v>
      </c>
      <c r="R499" s="205">
        <f t="shared" si="327"/>
        <v>2.73</v>
      </c>
      <c r="S499" s="7" t="str">
        <f>IF(K499=M499,K491,M491)</f>
        <v>GG</v>
      </c>
      <c r="T499" s="21">
        <f t="shared" si="324"/>
        <v>3.16</v>
      </c>
      <c r="U499" t="s">
        <v>5</v>
      </c>
      <c r="V499" s="1">
        <v>2.73</v>
      </c>
    </row>
    <row r="500" spans="1:22" x14ac:dyDescent="0.25">
      <c r="B500" t="s">
        <v>268</v>
      </c>
      <c r="C500" s="8">
        <v>4.92</v>
      </c>
      <c r="D500" s="1">
        <v>4.1900000000000004</v>
      </c>
      <c r="E500" s="1">
        <v>1.69</v>
      </c>
      <c r="F500" s="1">
        <f>IF(E500=C500,D500,E500)</f>
        <v>1.69</v>
      </c>
      <c r="G500" s="7">
        <f>IF(C500&lt;3.55,C500,D500)</f>
        <v>4.1900000000000004</v>
      </c>
      <c r="H500" s="220">
        <f t="shared" si="320"/>
        <v>1.69</v>
      </c>
      <c r="I500" s="155">
        <f t="shared" si="321"/>
        <v>1.9689999999999999</v>
      </c>
      <c r="J500" s="208">
        <f t="shared" si="322"/>
        <v>2.2920000000000003</v>
      </c>
      <c r="K500" s="198">
        <f t="shared" si="325"/>
        <v>1.69</v>
      </c>
      <c r="L500" s="197" t="str">
        <f>IF(K500=C500,C491,IF(K500=D500,D491,E491))</f>
        <v>AA</v>
      </c>
      <c r="M500" s="205">
        <f t="shared" si="326"/>
        <v>4.1900000000000004</v>
      </c>
      <c r="N500" s="197" t="str">
        <f>IF(K500=I500,J491,I491)</f>
        <v>HH</v>
      </c>
      <c r="O500" s="205">
        <f>IF(N500=C491,C500,IF(N500=D491,D500,E500))</f>
        <v>4.92</v>
      </c>
      <c r="P500" s="205" t="str">
        <f t="shared" si="323"/>
        <v>AA</v>
      </c>
      <c r="Q500" s="206">
        <f>IF(P500=C491,C500,IF(P500=D491,D500,E500))</f>
        <v>1.69</v>
      </c>
      <c r="R500" s="205">
        <f t="shared" si="327"/>
        <v>4.1900000000000004</v>
      </c>
      <c r="S500" s="7" t="str">
        <f>IF(K500=M500,K491,M491)</f>
        <v>NG</v>
      </c>
      <c r="T500" s="21">
        <f t="shared" si="324"/>
        <v>1.69</v>
      </c>
      <c r="U500" t="s">
        <v>11</v>
      </c>
      <c r="V500" s="1">
        <v>4.92</v>
      </c>
    </row>
    <row r="501" spans="1:22" ht="15.75" thickBot="1" x14ac:dyDescent="0.3">
      <c r="B501" t="s">
        <v>269</v>
      </c>
      <c r="C501" s="8">
        <v>1.85</v>
      </c>
      <c r="D501" s="1">
        <v>3.57</v>
      </c>
      <c r="E501" s="1">
        <v>4.6900000000000004</v>
      </c>
      <c r="F501">
        <f>IF(SMALL(C501:E501,1)=C501,D501,E501)</f>
        <v>3.57</v>
      </c>
      <c r="G501" s="7">
        <f>IF(E501&lt;D501,E501,D501)</f>
        <v>3.57</v>
      </c>
      <c r="H501" s="221">
        <f t="shared" si="320"/>
        <v>1.85</v>
      </c>
      <c r="I501" s="156">
        <f t="shared" si="321"/>
        <v>2.1539999999999999</v>
      </c>
      <c r="J501" s="211">
        <f t="shared" si="322"/>
        <v>1.8699999999999999</v>
      </c>
      <c r="K501" s="198">
        <f t="shared" si="325"/>
        <v>1.85</v>
      </c>
      <c r="L501" s="197" t="str">
        <f>IF(K501=C501,C491,IF(K501=D501,D491,E491))</f>
        <v>HH</v>
      </c>
      <c r="M501" s="205">
        <f t="shared" si="326"/>
        <v>1.85</v>
      </c>
      <c r="N501" s="197" t="str">
        <f>IF(K501=I501,J491,I491)</f>
        <v>HH</v>
      </c>
      <c r="O501" s="205">
        <f>IF(N501=C491,C501,IF(N501=D491,D501,E501))</f>
        <v>1.85</v>
      </c>
      <c r="P501" s="205" t="str">
        <f t="shared" si="323"/>
        <v>HH</v>
      </c>
      <c r="Q501" s="206">
        <f>IF(P501=C491,C501,IF(P501=D491,D501,E501))</f>
        <v>1.85</v>
      </c>
      <c r="R501" s="205">
        <f t="shared" si="327"/>
        <v>1.85</v>
      </c>
      <c r="S501" s="7" t="str">
        <f>IF(K501=M501,K491,M491)</f>
        <v>GG</v>
      </c>
      <c r="T501" s="21">
        <f t="shared" si="324"/>
        <v>1.85</v>
      </c>
      <c r="U501" t="s">
        <v>11</v>
      </c>
      <c r="V501" s="1">
        <v>1.85</v>
      </c>
    </row>
    <row r="502" spans="1:22" ht="15.75" thickBot="1" x14ac:dyDescent="0.3">
      <c r="C502" s="80">
        <f>SUM(C492:E501)/30</f>
        <v>4.1773333333333325</v>
      </c>
      <c r="F502" s="5">
        <f t="shared" ref="F502:K502" si="328">PRODUCT(F492:F501)</f>
        <v>740926.57613024919</v>
      </c>
      <c r="G502" s="5">
        <f t="shared" si="328"/>
        <v>5686.9471016568596</v>
      </c>
      <c r="H502" s="49">
        <f t="shared" si="328"/>
        <v>492.20954713160631</v>
      </c>
      <c r="I502" s="18">
        <f t="shared" si="328"/>
        <v>6153.6460291426965</v>
      </c>
      <c r="J502" s="18">
        <f t="shared" si="328"/>
        <v>3092.8610646362181</v>
      </c>
      <c r="K502" s="18">
        <f t="shared" si="328"/>
        <v>1687.1100938710028</v>
      </c>
      <c r="L502" s="35"/>
      <c r="M502" s="18">
        <f>PRODUCT(M492:M501)</f>
        <v>5561.5148072485881</v>
      </c>
      <c r="N502" s="35"/>
      <c r="O502" s="18">
        <f>PRODUCT(O492:O501)</f>
        <v>5331.0400047237517</v>
      </c>
      <c r="P502" s="35"/>
      <c r="Q502" s="18">
        <f>PRODUCT(Q492:Q501)</f>
        <v>560.84434454039592</v>
      </c>
      <c r="R502" s="18">
        <f>PRODUCT(R492:R501)</f>
        <v>5087.4450320455599</v>
      </c>
      <c r="S502" s="34"/>
      <c r="T502" s="79">
        <f>PRODUCT(T492:T501)</f>
        <v>2243.1885499403611</v>
      </c>
      <c r="V502" s="79">
        <f>PRODUCT(V492:V501)</f>
        <v>11218.170574730848</v>
      </c>
    </row>
    <row r="503" spans="1:22" ht="15.75" thickBot="1" x14ac:dyDescent="0.3">
      <c r="F503" s="18">
        <f t="shared" ref="F503:K504" si="329">F492*F494*F496*F498*F500</f>
        <v>4104.9402498467998</v>
      </c>
      <c r="G503" s="18">
        <f t="shared" si="329"/>
        <v>34.934383104000005</v>
      </c>
      <c r="H503" s="18">
        <f t="shared" si="329"/>
        <v>14.090479104000002</v>
      </c>
      <c r="I503" s="18">
        <f t="shared" si="329"/>
        <v>189.13542473279145</v>
      </c>
      <c r="J503" s="18">
        <f t="shared" si="329"/>
        <v>109.67634276661313</v>
      </c>
      <c r="K503" s="18">
        <f t="shared" si="329"/>
        <v>29.752658207999996</v>
      </c>
      <c r="L503" s="35"/>
      <c r="M503" s="18">
        <f>M492*M494*M496*M498*M500</f>
        <v>40.200227616000006</v>
      </c>
      <c r="N503" s="35"/>
      <c r="O503" s="18">
        <f>O492*O494*O496*O498*O500</f>
        <v>41.020803072000007</v>
      </c>
      <c r="P503" s="35"/>
      <c r="Q503" s="18">
        <f>Q492*Q494*Q496*Q498*Q500</f>
        <v>14.090479104000002</v>
      </c>
      <c r="R503" s="18">
        <f>R492*R494*R496*R498*R500</f>
        <v>59.693703168000006</v>
      </c>
      <c r="S503" s="34"/>
      <c r="T503" s="79">
        <f>T492*T494*T496*T498*T500</f>
        <v>16.214411616</v>
      </c>
      <c r="V503" s="18">
        <f>V492*V494*V496*V498*V500</f>
        <v>79.975631231999984</v>
      </c>
    </row>
    <row r="504" spans="1:22" ht="15.75" thickBot="1" x14ac:dyDescent="0.3">
      <c r="F504" s="49">
        <f t="shared" si="329"/>
        <v>180.49631201279999</v>
      </c>
      <c r="G504" s="49">
        <f t="shared" si="329"/>
        <v>162.78939532800001</v>
      </c>
      <c r="H504" s="49">
        <f t="shared" si="329"/>
        <v>34.932066077999991</v>
      </c>
      <c r="I504" s="49">
        <f t="shared" si="329"/>
        <v>32.53566082523411</v>
      </c>
      <c r="J504" s="49">
        <f t="shared" si="329"/>
        <v>28.19989239810543</v>
      </c>
      <c r="K504" s="49">
        <f t="shared" si="329"/>
        <v>56.704516351999999</v>
      </c>
      <c r="L504" s="202"/>
      <c r="M504" s="56">
        <f>M493*M495*M497*M499*M501</f>
        <v>138.34535616000002</v>
      </c>
      <c r="N504" s="202"/>
      <c r="O504" s="49">
        <f>O493*O495*O497*O499*O501</f>
        <v>129.95942559599999</v>
      </c>
      <c r="P504" s="202"/>
      <c r="Q504" s="49">
        <f>Q493*Q495*Q497*Q499*Q501</f>
        <v>39.803071307999993</v>
      </c>
      <c r="R504" s="49">
        <f>R493*R495*R497*R499*R501</f>
        <v>85.225823864999995</v>
      </c>
      <c r="S504" s="201"/>
      <c r="T504" s="214">
        <f>T493*T495*T497*T499*T501</f>
        <v>138.34535616000002</v>
      </c>
      <c r="V504" s="18">
        <f>V493*V495*V497*V499*V501</f>
        <v>140.26985972999998</v>
      </c>
    </row>
    <row r="510" spans="1:22" ht="15.75" thickBot="1" x14ac:dyDescent="0.3"/>
    <row r="511" spans="1:22" ht="15.75" thickBot="1" x14ac:dyDescent="0.3">
      <c r="A511" t="s">
        <v>275</v>
      </c>
      <c r="B511" s="3" t="s">
        <v>0</v>
      </c>
      <c r="C511" s="4" t="s">
        <v>201</v>
      </c>
      <c r="D511" s="5" t="s">
        <v>202</v>
      </c>
      <c r="E511" s="5" t="s">
        <v>23</v>
      </c>
      <c r="F511" s="5" t="s">
        <v>310</v>
      </c>
      <c r="G511" s="33" t="s">
        <v>309</v>
      </c>
      <c r="H511" s="77" t="s">
        <v>201</v>
      </c>
      <c r="I511" s="77" t="s">
        <v>201</v>
      </c>
      <c r="J511" s="10" t="s">
        <v>202</v>
      </c>
      <c r="K511" s="77" t="s">
        <v>5</v>
      </c>
      <c r="L511" s="75" t="s">
        <v>918</v>
      </c>
      <c r="M511" s="75" t="s">
        <v>11</v>
      </c>
      <c r="N511" s="75" t="s">
        <v>919</v>
      </c>
      <c r="O511" s="75"/>
      <c r="P511" s="75" t="s">
        <v>921</v>
      </c>
      <c r="Q511" s="78" t="s">
        <v>922</v>
      </c>
      <c r="R511" s="75" t="s">
        <v>923</v>
      </c>
      <c r="S511" s="209"/>
      <c r="T511" s="210" t="s">
        <v>920</v>
      </c>
      <c r="V511" s="1" t="s">
        <v>232</v>
      </c>
    </row>
    <row r="512" spans="1:22" x14ac:dyDescent="0.25">
      <c r="B512" t="s">
        <v>261</v>
      </c>
      <c r="C512" s="8">
        <v>2.2999999999999998</v>
      </c>
      <c r="D512" s="1">
        <v>3.27</v>
      </c>
      <c r="E512" s="1">
        <v>3.42</v>
      </c>
      <c r="F512" s="1">
        <f>IF(E512=C512,D512,E512)</f>
        <v>3.42</v>
      </c>
      <c r="G512" s="7">
        <f>IF(C512&lt;3.55,C512,D512)</f>
        <v>2.2999999999999998</v>
      </c>
      <c r="H512" s="219">
        <f t="shared" ref="H512:H521" si="330">SMALL(C512:E512,1)</f>
        <v>2.2999999999999998</v>
      </c>
      <c r="I512" s="152">
        <f t="shared" ref="I512:I521" si="331">((C512+D512+E512)/3+(C512+D512)/2+E512)/5</f>
        <v>1.8403333333333332</v>
      </c>
      <c r="J512" s="207">
        <f t="shared" ref="J512:J521" si="332">((C512+D512+E512)/3+(D512+E512)/2+C512)/5</f>
        <v>1.7283333333333331</v>
      </c>
      <c r="K512" s="198">
        <f>IF(SMALL(I512:J512,1)&gt;SMALL(C512:E512,1),SMALL(C512:E512,1),SMALL(C512:E512,3))</f>
        <v>3.42</v>
      </c>
      <c r="L512" s="197" t="str">
        <f>IF(K512=C512,C511,IF(K512=D512,D511,E511))</f>
        <v>AA</v>
      </c>
      <c r="M512" s="205">
        <f>IF(SMALL(C512:E512,2)&lt;E512,C512,D512)</f>
        <v>2.2999999999999998</v>
      </c>
      <c r="N512" s="197" t="str">
        <f>IF(K512=I512,J511,I511)</f>
        <v>HH</v>
      </c>
      <c r="O512" s="205">
        <f>IF(N512=C511,C512,IF(N512=D511,D512,E512))</f>
        <v>2.2999999999999998</v>
      </c>
      <c r="P512" s="205" t="str">
        <f t="shared" ref="P512:P521" si="333">IF(K512&lt;M512,L512,N512)</f>
        <v>HH</v>
      </c>
      <c r="Q512" s="206">
        <f>IF(P512=C511,C512,IF(P512=D511,D512,E512))</f>
        <v>2.2999999999999998</v>
      </c>
      <c r="R512" s="205">
        <f>IF(K512=M512,SMALL(C512:E512,1),SMALL(C512:E512,2))</f>
        <v>3.27</v>
      </c>
      <c r="S512" s="7" t="str">
        <f>IF(K512=M512,K511,M511)</f>
        <v>NG</v>
      </c>
      <c r="T512" s="21">
        <f t="shared" ref="T512:T521" si="334">IF(U512=S512,K512,M512)</f>
        <v>3.42</v>
      </c>
      <c r="U512" t="s">
        <v>11</v>
      </c>
      <c r="V512" s="1">
        <v>3.42</v>
      </c>
    </row>
    <row r="513" spans="1:22" x14ac:dyDescent="0.25">
      <c r="B513" t="s">
        <v>262</v>
      </c>
      <c r="C513" s="8">
        <v>1.32</v>
      </c>
      <c r="D513" s="1">
        <v>5.83</v>
      </c>
      <c r="E513" s="1">
        <v>9.64</v>
      </c>
      <c r="F513">
        <f>IF(SMALL(C513:E513,1)=C513,D513,E513)</f>
        <v>5.83</v>
      </c>
      <c r="G513" s="7">
        <f>IF(E513&lt;D513,E513,D513)</f>
        <v>5.83</v>
      </c>
      <c r="H513" s="220">
        <f t="shared" si="330"/>
        <v>1.32</v>
      </c>
      <c r="I513" s="155">
        <f t="shared" si="331"/>
        <v>3.7623333333333333</v>
      </c>
      <c r="J513" s="208">
        <f t="shared" si="332"/>
        <v>2.9303333333333335</v>
      </c>
      <c r="K513" s="198">
        <f t="shared" ref="K513:K521" si="335">IF(SMALL(I513:J513,1)&gt;SMALL(C513:E513,1),SMALL(C513:E513,1),SMALL(C513:E513,3))</f>
        <v>1.32</v>
      </c>
      <c r="L513" s="197" t="str">
        <f>IF(K513=C513,C511,IF(K513=D513,D511,E511))</f>
        <v>HH</v>
      </c>
      <c r="M513" s="205">
        <f t="shared" ref="M513:M521" si="336">IF(SMALL(C513:E513,2)&lt;E513,C513,D513)</f>
        <v>1.32</v>
      </c>
      <c r="N513" s="197" t="str">
        <f>IF(K513=I513,J511,I511)</f>
        <v>HH</v>
      </c>
      <c r="O513" s="205">
        <f>IF(N513=C511,C513,IF(N513=D511,D513,E513))</f>
        <v>1.32</v>
      </c>
      <c r="P513" s="205" t="str">
        <f t="shared" si="333"/>
        <v>HH</v>
      </c>
      <c r="Q513" s="206">
        <f>IF(P513=C511,C513,IF(P513=D511,D513,E513))</f>
        <v>1.32</v>
      </c>
      <c r="R513" s="205">
        <f t="shared" ref="R513:R521" si="337">IF(K513=M513,SMALL(C513:E513,1),SMALL(C513:E513,2))</f>
        <v>1.32</v>
      </c>
      <c r="S513" s="7" t="str">
        <f>IF(K513=M513,K511,M511)</f>
        <v>GG</v>
      </c>
      <c r="T513" s="21">
        <f t="shared" si="334"/>
        <v>1.32</v>
      </c>
      <c r="U513" t="s">
        <v>5</v>
      </c>
      <c r="V513" s="1">
        <v>1.32</v>
      </c>
    </row>
    <row r="514" spans="1:22" x14ac:dyDescent="0.25">
      <c r="B514" t="s">
        <v>263</v>
      </c>
      <c r="C514" s="8">
        <v>12.91</v>
      </c>
      <c r="D514" s="1">
        <v>6.74</v>
      </c>
      <c r="E514" s="1">
        <v>1.24</v>
      </c>
      <c r="F514" s="1">
        <f>IF(E514=C514,D514,E514)</f>
        <v>1.24</v>
      </c>
      <c r="G514" s="7">
        <f>IF(C514&lt;3.55,C514,D514)</f>
        <v>6.74</v>
      </c>
      <c r="H514" s="220">
        <f t="shared" si="330"/>
        <v>1.24</v>
      </c>
      <c r="I514" s="155">
        <f t="shared" si="331"/>
        <v>3.6056666666666657</v>
      </c>
      <c r="J514" s="208">
        <f t="shared" si="332"/>
        <v>4.7726666666666668</v>
      </c>
      <c r="K514" s="198">
        <f t="shared" si="335"/>
        <v>1.24</v>
      </c>
      <c r="L514" s="197" t="str">
        <f>IF(K514=C514,C511,IF(K514=D514,D511,E511))</f>
        <v>AA</v>
      </c>
      <c r="M514" s="205">
        <f t="shared" si="336"/>
        <v>6.74</v>
      </c>
      <c r="N514" s="197" t="str">
        <f>IF(K514=I514,J511,I511)</f>
        <v>HH</v>
      </c>
      <c r="O514" s="205">
        <f>IF(N514=C511,C514,IF(N514=D511,D514,E514))</f>
        <v>12.91</v>
      </c>
      <c r="P514" s="205" t="str">
        <f t="shared" si="333"/>
        <v>AA</v>
      </c>
      <c r="Q514" s="206">
        <f>IF(P514=C511,C514,IF(P514=D511,D514,E514))</f>
        <v>1.24</v>
      </c>
      <c r="R514" s="205">
        <f t="shared" si="337"/>
        <v>6.74</v>
      </c>
      <c r="S514" s="7" t="str">
        <f>IF(K514=M514,K511,M511)</f>
        <v>NG</v>
      </c>
      <c r="T514" s="21">
        <f t="shared" si="334"/>
        <v>6.74</v>
      </c>
      <c r="U514" t="s">
        <v>5</v>
      </c>
      <c r="V514" s="1">
        <v>1.24</v>
      </c>
    </row>
    <row r="515" spans="1:22" x14ac:dyDescent="0.25">
      <c r="B515" t="s">
        <v>264</v>
      </c>
      <c r="C515" s="8">
        <v>1.73</v>
      </c>
      <c r="D515" s="1">
        <v>3.8</v>
      </c>
      <c r="E515" s="1">
        <v>5.28</v>
      </c>
      <c r="F515">
        <f>IF(SMALL(C515:E515,1)=C515,D515,E515)</f>
        <v>3.8</v>
      </c>
      <c r="G515" s="7">
        <f>IF(C515&lt;D515,E515,D515)</f>
        <v>5.28</v>
      </c>
      <c r="H515" s="220">
        <f t="shared" si="330"/>
        <v>1.73</v>
      </c>
      <c r="I515" s="155">
        <f t="shared" si="331"/>
        <v>2.3296666666666668</v>
      </c>
      <c r="J515" s="208">
        <f t="shared" si="332"/>
        <v>1.9746666666666666</v>
      </c>
      <c r="K515" s="198">
        <f t="shared" si="335"/>
        <v>1.73</v>
      </c>
      <c r="L515" s="197" t="str">
        <f>IF(K515=C515,C511,IF(K515=D515,D511,E511))</f>
        <v>HH</v>
      </c>
      <c r="M515" s="205">
        <f t="shared" si="336"/>
        <v>1.73</v>
      </c>
      <c r="N515" s="197" t="str">
        <f>IF(K515=I515,J511,I511)</f>
        <v>HH</v>
      </c>
      <c r="O515" s="205">
        <f>IF(N515=C511,C515,IF(N515=D511,D515,E515))</f>
        <v>1.73</v>
      </c>
      <c r="P515" s="205" t="str">
        <f t="shared" si="333"/>
        <v>HH</v>
      </c>
      <c r="Q515" s="206">
        <f>IF(P515=C511,C515,IF(P515=D511,D515,E515))</f>
        <v>1.73</v>
      </c>
      <c r="R515" s="205">
        <f t="shared" si="337"/>
        <v>1.73</v>
      </c>
      <c r="S515" s="7" t="str">
        <f>IF(K515=M515,K511,M511)</f>
        <v>GG</v>
      </c>
      <c r="T515" s="21">
        <f t="shared" si="334"/>
        <v>1.73</v>
      </c>
      <c r="U515" t="s">
        <v>11</v>
      </c>
      <c r="V515" s="1">
        <v>1.73</v>
      </c>
    </row>
    <row r="516" spans="1:22" x14ac:dyDescent="0.25">
      <c r="B516" t="s">
        <v>260</v>
      </c>
      <c r="C516" s="8">
        <v>3.62</v>
      </c>
      <c r="D516" s="1">
        <v>3.7</v>
      </c>
      <c r="E516" s="1">
        <v>2.0499999999999998</v>
      </c>
      <c r="F516" s="1">
        <f>IF(E516=C516,D516,E516)</f>
        <v>2.0499999999999998</v>
      </c>
      <c r="G516" s="7">
        <f>IF(C516&lt;3.55,C516,D516)</f>
        <v>3.7</v>
      </c>
      <c r="H516" s="220">
        <f t="shared" si="330"/>
        <v>2.0499999999999998</v>
      </c>
      <c r="I516" s="155">
        <f t="shared" si="331"/>
        <v>1.7666666666666664</v>
      </c>
      <c r="J516" s="208">
        <f t="shared" si="332"/>
        <v>1.9236666666666664</v>
      </c>
      <c r="K516" s="198">
        <f t="shared" si="335"/>
        <v>3.7</v>
      </c>
      <c r="L516" s="197" t="str">
        <f>IF(K516=C516,D511,IF(K516=D516,D511,E511))</f>
        <v>DD</v>
      </c>
      <c r="M516" s="205">
        <f t="shared" si="336"/>
        <v>3.7</v>
      </c>
      <c r="N516" s="197" t="str">
        <f>IF(K516=I516,J511,I511)</f>
        <v>HH</v>
      </c>
      <c r="O516" s="205">
        <f>IF(N516=C511,C516,IF(N516=D511,D516,E516))</f>
        <v>3.62</v>
      </c>
      <c r="P516" s="205" t="str">
        <f t="shared" si="333"/>
        <v>HH</v>
      </c>
      <c r="Q516" s="206">
        <f>IF(P516=C511,C516,IF(P516=D511,D516,E516))</f>
        <v>3.62</v>
      </c>
      <c r="R516" s="205">
        <f t="shared" si="337"/>
        <v>2.0499999999999998</v>
      </c>
      <c r="S516" s="7" t="str">
        <f>IF(K516=M516,K511,M511)</f>
        <v>GG</v>
      </c>
      <c r="T516" s="21">
        <f t="shared" si="334"/>
        <v>3.7</v>
      </c>
      <c r="U516" t="s">
        <v>11</v>
      </c>
      <c r="V516" s="1">
        <v>2.0499999999999998</v>
      </c>
    </row>
    <row r="517" spans="1:22" x14ac:dyDescent="0.25">
      <c r="B517" t="s">
        <v>265</v>
      </c>
      <c r="C517" s="8">
        <v>1.99</v>
      </c>
      <c r="D517" s="1">
        <v>3.25</v>
      </c>
      <c r="E517" s="1">
        <v>4.4400000000000004</v>
      </c>
      <c r="F517">
        <f>IF(SMALL(C517:E517,1)=C517,D517,E517)</f>
        <v>3.25</v>
      </c>
      <c r="G517" s="7">
        <f>IF(E517&lt;D517,E517,D517)</f>
        <v>3.25</v>
      </c>
      <c r="H517" s="220">
        <f t="shared" si="330"/>
        <v>1.99</v>
      </c>
      <c r="I517" s="155">
        <f t="shared" si="331"/>
        <v>2.0573333333333332</v>
      </c>
      <c r="J517" s="208">
        <f t="shared" si="332"/>
        <v>1.8123333333333336</v>
      </c>
      <c r="K517" s="198">
        <f t="shared" si="335"/>
        <v>4.4400000000000004</v>
      </c>
      <c r="L517" s="197" t="str">
        <f>IF(K517=C517,C511,IF(K517=D517,D511,E511))</f>
        <v>AA</v>
      </c>
      <c r="M517" s="205">
        <f t="shared" si="336"/>
        <v>1.99</v>
      </c>
      <c r="N517" s="197" t="str">
        <f>IF(J517=I517,J511,I511)</f>
        <v>HH</v>
      </c>
      <c r="O517" s="205">
        <f>IF(N517=C511,C517,IF(N517=D511,D517,E517))</f>
        <v>1.99</v>
      </c>
      <c r="P517" s="205" t="str">
        <f t="shared" si="333"/>
        <v>HH</v>
      </c>
      <c r="Q517" s="206">
        <f>IF(P517=C511,C517,IF(P517=D511,D517,E517))</f>
        <v>1.99</v>
      </c>
      <c r="R517" s="205">
        <f t="shared" si="337"/>
        <v>3.25</v>
      </c>
      <c r="S517" s="7" t="str">
        <f>IF(K517=M517,K511,M511)</f>
        <v>NG</v>
      </c>
      <c r="T517" s="21">
        <f t="shared" si="334"/>
        <v>4.4400000000000004</v>
      </c>
      <c r="U517" t="s">
        <v>11</v>
      </c>
      <c r="V517" s="1">
        <v>4.4400000000000004</v>
      </c>
    </row>
    <row r="518" spans="1:22" x14ac:dyDescent="0.25">
      <c r="B518" t="s">
        <v>266</v>
      </c>
      <c r="C518" s="8">
        <v>1.27</v>
      </c>
      <c r="D518" s="1">
        <v>6.37</v>
      </c>
      <c r="E518" s="1">
        <v>10.95</v>
      </c>
      <c r="F518" s="1">
        <f>IF(E518=C518,D518,E518)</f>
        <v>10.95</v>
      </c>
      <c r="G518" s="7">
        <f>IF(C518&lt;3.55,C518,D518)</f>
        <v>1.27</v>
      </c>
      <c r="H518" s="220">
        <f t="shared" si="330"/>
        <v>1.27</v>
      </c>
      <c r="I518" s="155">
        <f t="shared" si="331"/>
        <v>4.1933333333333334</v>
      </c>
      <c r="J518" s="208">
        <f t="shared" si="332"/>
        <v>3.2253333333333329</v>
      </c>
      <c r="K518" s="198">
        <f t="shared" si="335"/>
        <v>1.27</v>
      </c>
      <c r="L518" s="197" t="str">
        <f>IF(K518=C518,C511,IF(K518=D518,D511,E511))</f>
        <v>HH</v>
      </c>
      <c r="M518" s="205">
        <f t="shared" si="336"/>
        <v>1.27</v>
      </c>
      <c r="N518" s="197" t="str">
        <f>IF(K518=I518,J511,I511)</f>
        <v>HH</v>
      </c>
      <c r="O518" s="205">
        <f>IF(N518=C511,C518,IF(N518=D511,D518,E518))</f>
        <v>1.27</v>
      </c>
      <c r="P518" s="205" t="str">
        <f t="shared" si="333"/>
        <v>HH</v>
      </c>
      <c r="Q518" s="206">
        <f>IF(P518=C511,C518,IF(P518=D511,D518,E518))</f>
        <v>1.27</v>
      </c>
      <c r="R518" s="205">
        <f t="shared" si="337"/>
        <v>1.27</v>
      </c>
      <c r="S518" s="7" t="str">
        <f>IF(K518=M518,K511,M511)</f>
        <v>GG</v>
      </c>
      <c r="T518" s="21">
        <f t="shared" si="334"/>
        <v>1.27</v>
      </c>
      <c r="U518" t="s">
        <v>11</v>
      </c>
      <c r="V518" s="1">
        <v>1.27</v>
      </c>
    </row>
    <row r="519" spans="1:22" x14ac:dyDescent="0.25">
      <c r="B519" t="s">
        <v>267</v>
      </c>
      <c r="C519" s="8">
        <v>1.94</v>
      </c>
      <c r="D519" s="1">
        <v>3.17</v>
      </c>
      <c r="E519" s="1">
        <v>4.93</v>
      </c>
      <c r="F519">
        <f>IF(SMALL(C519:E519,1)=C519,D519,E519)</f>
        <v>3.17</v>
      </c>
      <c r="G519" s="7">
        <f>IF(E519&lt;D519,E519,D519)</f>
        <v>3.17</v>
      </c>
      <c r="H519" s="220">
        <f t="shared" si="330"/>
        <v>1.94</v>
      </c>
      <c r="I519" s="155">
        <f t="shared" si="331"/>
        <v>2.1663333333333332</v>
      </c>
      <c r="J519" s="208">
        <f t="shared" si="332"/>
        <v>1.8673333333333333</v>
      </c>
      <c r="K519" s="198">
        <f t="shared" si="335"/>
        <v>4.93</v>
      </c>
      <c r="L519" s="197" t="str">
        <f>IF(K519=C519,C511,IF(K519=D519,D511,E511))</f>
        <v>AA</v>
      </c>
      <c r="M519" s="205">
        <f t="shared" si="336"/>
        <v>1.94</v>
      </c>
      <c r="N519" s="197" t="str">
        <f>IF(K519=I519,J511,I511)</f>
        <v>HH</v>
      </c>
      <c r="O519" s="205">
        <f>IF(N519=C511,C519,IF(N519=D511,D519,E519))</f>
        <v>1.94</v>
      </c>
      <c r="P519" s="205" t="str">
        <f t="shared" si="333"/>
        <v>HH</v>
      </c>
      <c r="Q519" s="206">
        <f>IF(P519=C511,C519,IF(P519=D511,D519,E519))</f>
        <v>1.94</v>
      </c>
      <c r="R519" s="205">
        <f t="shared" si="337"/>
        <v>3.17</v>
      </c>
      <c r="S519" s="7" t="str">
        <f>IF(K519=M519,K511,M511)</f>
        <v>NG</v>
      </c>
      <c r="T519" s="21">
        <f t="shared" si="334"/>
        <v>4.93</v>
      </c>
      <c r="U519" t="s">
        <v>11</v>
      </c>
      <c r="V519" s="1">
        <v>3.17</v>
      </c>
    </row>
    <row r="520" spans="1:22" x14ac:dyDescent="0.25">
      <c r="B520" t="s">
        <v>268</v>
      </c>
      <c r="C520" s="8">
        <v>3.24</v>
      </c>
      <c r="D520" s="1">
        <v>3.55</v>
      </c>
      <c r="E520" s="1">
        <v>2.25</v>
      </c>
      <c r="F520" s="1">
        <f>IF(E520=C520,D520,E520)</f>
        <v>2.25</v>
      </c>
      <c r="G520" s="7">
        <f>IF(C520&lt;3.55,C520,D520)</f>
        <v>3.24</v>
      </c>
      <c r="H520" s="220">
        <f t="shared" si="330"/>
        <v>2.25</v>
      </c>
      <c r="I520" s="155">
        <f t="shared" si="331"/>
        <v>1.7316666666666667</v>
      </c>
      <c r="J520" s="208">
        <f t="shared" si="332"/>
        <v>1.8306666666666664</v>
      </c>
      <c r="K520" s="198">
        <f t="shared" si="335"/>
        <v>3.55</v>
      </c>
      <c r="L520" s="197" t="str">
        <f>IF(K520=C520,C511,IF(K520=D520,D511,E511))</f>
        <v>DD</v>
      </c>
      <c r="M520" s="205">
        <f t="shared" si="336"/>
        <v>3.55</v>
      </c>
      <c r="N520" s="197" t="str">
        <f>IF(K520=I520,J511,I511)</f>
        <v>HH</v>
      </c>
      <c r="O520" s="205">
        <f>IF(N520=C511,C520,IF(N520=D511,D520,E520))</f>
        <v>3.24</v>
      </c>
      <c r="P520" s="205" t="str">
        <f t="shared" si="333"/>
        <v>HH</v>
      </c>
      <c r="Q520" s="206">
        <f>IF(P520=C511,C520,IF(P520=D511,D520,E520))</f>
        <v>3.24</v>
      </c>
      <c r="R520" s="205">
        <f t="shared" si="337"/>
        <v>2.25</v>
      </c>
      <c r="S520" s="7" t="str">
        <f>IF(K520=M520,K511,M511)</f>
        <v>GG</v>
      </c>
      <c r="T520" s="21">
        <f t="shared" si="334"/>
        <v>3.55</v>
      </c>
      <c r="U520" t="s">
        <v>5</v>
      </c>
      <c r="V520" s="1">
        <v>3.55</v>
      </c>
    </row>
    <row r="521" spans="1:22" ht="15.75" thickBot="1" x14ac:dyDescent="0.3">
      <c r="B521" t="s">
        <v>269</v>
      </c>
      <c r="C521" s="8">
        <v>4.0599999999999996</v>
      </c>
      <c r="D521" s="1">
        <v>3.57</v>
      </c>
      <c r="E521" s="1">
        <v>1.96</v>
      </c>
      <c r="F521">
        <f>IF(SMALL(C521:E521,1)=C521,D521,E521)</f>
        <v>1.96</v>
      </c>
      <c r="G521" s="7">
        <f>IF(E521&lt;D521,E521,D521)</f>
        <v>1.96</v>
      </c>
      <c r="H521" s="221">
        <f t="shared" si="330"/>
        <v>1.96</v>
      </c>
      <c r="I521" s="156">
        <f t="shared" si="331"/>
        <v>1.7943333333333336</v>
      </c>
      <c r="J521" s="211">
        <f t="shared" si="332"/>
        <v>2.0043333333333329</v>
      </c>
      <c r="K521" s="198">
        <f t="shared" si="335"/>
        <v>4.0599999999999996</v>
      </c>
      <c r="L521" s="197" t="str">
        <f>IF(K521=C521,C511,IF(K521=D521,D511,E511))</f>
        <v>HH</v>
      </c>
      <c r="M521" s="205">
        <f t="shared" si="336"/>
        <v>3.57</v>
      </c>
      <c r="N521" s="197" t="str">
        <f>IF(K521=I521,J511,I511)</f>
        <v>HH</v>
      </c>
      <c r="O521" s="205">
        <f>IF(N521=C511,C521,IF(N521=D511,D521,E521))</f>
        <v>4.0599999999999996</v>
      </c>
      <c r="P521" s="205" t="str">
        <f t="shared" si="333"/>
        <v>HH</v>
      </c>
      <c r="Q521" s="206">
        <f>IF(P521=C511,C521,IF(P521=D511,D521,E521))</f>
        <v>4.0599999999999996</v>
      </c>
      <c r="R521" s="205">
        <f t="shared" si="337"/>
        <v>3.57</v>
      </c>
      <c r="S521" s="7" t="str">
        <f>IF(K521=M521,K511,M511)</f>
        <v>NG</v>
      </c>
      <c r="T521" s="21">
        <f t="shared" si="334"/>
        <v>3.57</v>
      </c>
      <c r="U521" t="s">
        <v>5</v>
      </c>
      <c r="V521" s="1">
        <v>1.96</v>
      </c>
    </row>
    <row r="522" spans="1:22" ht="15.75" thickBot="1" x14ac:dyDescent="0.3">
      <c r="C522" s="80">
        <f>SUM(C512:E521)/30</f>
        <v>4.1263333333333323</v>
      </c>
      <c r="F522" s="5">
        <f t="shared" ref="F522:K522" si="338">PRODUCT(F512:F521)</f>
        <v>95818.448730020304</v>
      </c>
      <c r="G522" s="5">
        <f t="shared" si="338"/>
        <v>146703.12315991096</v>
      </c>
      <c r="H522" s="49">
        <f t="shared" si="338"/>
        <v>288.6825503106013</v>
      </c>
      <c r="I522" s="18">
        <f t="shared" si="338"/>
        <v>5966.8413669604579</v>
      </c>
      <c r="J522" s="18">
        <f t="shared" si="338"/>
        <v>3677.4180670028559</v>
      </c>
      <c r="K522" s="18">
        <f t="shared" si="338"/>
        <v>14356.796568380782</v>
      </c>
      <c r="L522" s="35"/>
      <c r="M522" s="18">
        <f>PRODUCT(M512:M521)</f>
        <v>8138.878915788513</v>
      </c>
      <c r="N522" s="35"/>
      <c r="O522" s="18">
        <f>PRODUCT(O512:O521)</f>
        <v>15831.142358778958</v>
      </c>
      <c r="P522" s="35"/>
      <c r="Q522" s="18">
        <f>PRODUCT(Q512:Q521)</f>
        <v>1520.5744790771419</v>
      </c>
      <c r="R522" s="18">
        <f>PRODUCT(R512:R521)</f>
        <v>10843.728189679634</v>
      </c>
      <c r="S522" s="34"/>
      <c r="T522" s="79">
        <f>PRODUCT(T512:T521)</f>
        <v>68617.981818898916</v>
      </c>
      <c r="V522" s="79">
        <f>PRODUCT(V512:V521)</f>
        <v>2469.1760981697448</v>
      </c>
    </row>
    <row r="523" spans="1:22" ht="15.75" thickBot="1" x14ac:dyDescent="0.3">
      <c r="F523" s="18">
        <f t="shared" ref="F523:K524" si="339">F512*F514*F516*F518*F520</f>
        <v>214.18955549999998</v>
      </c>
      <c r="G523" s="18">
        <f t="shared" si="339"/>
        <v>236.01422952000001</v>
      </c>
      <c r="H523" s="18">
        <f t="shared" si="339"/>
        <v>16.706659500000001</v>
      </c>
      <c r="I523" s="18">
        <f t="shared" si="339"/>
        <v>85.125635249504114</v>
      </c>
      <c r="J523" s="18">
        <f t="shared" si="339"/>
        <v>93.691956430101413</v>
      </c>
      <c r="K523" s="18">
        <f t="shared" si="339"/>
        <v>70.742693160000002</v>
      </c>
      <c r="L523" s="35"/>
      <c r="M523" s="18">
        <f>M512*M514*M516*M518*M520</f>
        <v>258.59583789999999</v>
      </c>
      <c r="N523" s="35"/>
      <c r="O523" s="18">
        <f>O512*O514*O516*O518*O520</f>
        <v>442.29433816800002</v>
      </c>
      <c r="P523" s="35"/>
      <c r="Q523" s="18">
        <f>Q512*Q514*Q516*Q518*Q520</f>
        <v>42.482182752000007</v>
      </c>
      <c r="R523" s="18">
        <f>R512*R514*R516*R518*R520</f>
        <v>129.10639342499999</v>
      </c>
      <c r="S523" s="34"/>
      <c r="T523" s="79">
        <f>T512*T514*T516*T518*T520</f>
        <v>384.52076765999999</v>
      </c>
      <c r="V523" s="18">
        <f>V512*V514*V516*V518*V520</f>
        <v>39.195275940000002</v>
      </c>
    </row>
    <row r="524" spans="1:22" ht="15.75" thickBot="1" x14ac:dyDescent="0.3">
      <c r="F524" s="49">
        <f t="shared" si="339"/>
        <v>447.3535066</v>
      </c>
      <c r="G524" s="49">
        <f t="shared" si="339"/>
        <v>621.58592496000006</v>
      </c>
      <c r="H524" s="49">
        <f t="shared" si="339"/>
        <v>17.279489673600004</v>
      </c>
      <c r="I524" s="49">
        <f t="shared" si="339"/>
        <v>70.094529685112889</v>
      </c>
      <c r="J524" s="49">
        <f t="shared" si="339"/>
        <v>39.250093680628623</v>
      </c>
      <c r="K524" s="49">
        <f t="shared" si="339"/>
        <v>202.94387910720002</v>
      </c>
      <c r="L524" s="202"/>
      <c r="M524" s="49">
        <f>M513*M515*M517*M519*M521</f>
        <v>31.473356191200004</v>
      </c>
      <c r="N524" s="202"/>
      <c r="O524" s="49">
        <f>O513*O515*O517*O519*O521</f>
        <v>35.793228609600007</v>
      </c>
      <c r="P524" s="202"/>
      <c r="Q524" s="49">
        <f>Q513*Q515*Q517*Q519*Q521</f>
        <v>35.793228609600007</v>
      </c>
      <c r="R524" s="49">
        <f>R513*R515*R517*R519*R521</f>
        <v>83.990636730000006</v>
      </c>
      <c r="S524" s="201"/>
      <c r="T524" s="203">
        <f>T513*T515*T517*T519*T521</f>
        <v>178.45065231840002</v>
      </c>
      <c r="V524" s="18">
        <f>V513*V515*V517*V519*V521</f>
        <v>62.996778028800001</v>
      </c>
    </row>
    <row r="525" spans="1:22" x14ac:dyDescent="0.25">
      <c r="V525" s="28"/>
    </row>
    <row r="526" spans="1:22" ht="15.75" thickBot="1" x14ac:dyDescent="0.3"/>
    <row r="527" spans="1:22" ht="15.75" thickBot="1" x14ac:dyDescent="0.3">
      <c r="A527" t="s">
        <v>304</v>
      </c>
      <c r="B527" s="3" t="s">
        <v>0</v>
      </c>
      <c r="C527" s="4" t="s">
        <v>201</v>
      </c>
      <c r="D527" s="5" t="s">
        <v>202</v>
      </c>
      <c r="E527" s="5" t="s">
        <v>23</v>
      </c>
      <c r="F527" s="5" t="s">
        <v>310</v>
      </c>
      <c r="G527" s="33" t="s">
        <v>309</v>
      </c>
      <c r="H527" s="77" t="s">
        <v>924</v>
      </c>
      <c r="I527" s="77" t="s">
        <v>201</v>
      </c>
      <c r="J527" s="10" t="s">
        <v>202</v>
      </c>
      <c r="K527" s="77" t="s">
        <v>5</v>
      </c>
      <c r="L527" s="75" t="s">
        <v>918</v>
      </c>
      <c r="M527" s="75" t="s">
        <v>11</v>
      </c>
      <c r="N527" s="75" t="s">
        <v>919</v>
      </c>
      <c r="O527" s="75"/>
      <c r="P527" s="75" t="s">
        <v>921</v>
      </c>
      <c r="Q527" s="78" t="s">
        <v>922</v>
      </c>
      <c r="R527" s="75" t="s">
        <v>923</v>
      </c>
      <c r="S527" s="209"/>
      <c r="T527" s="210" t="s">
        <v>920</v>
      </c>
      <c r="V527" s="1" t="s">
        <v>232</v>
      </c>
    </row>
    <row r="528" spans="1:22" x14ac:dyDescent="0.25">
      <c r="B528" t="s">
        <v>261</v>
      </c>
      <c r="C528" s="8">
        <v>1.71</v>
      </c>
      <c r="D528" s="1">
        <v>4.17</v>
      </c>
      <c r="E528" s="1">
        <v>4.7699999999999996</v>
      </c>
      <c r="F528" s="1">
        <f>IF(E528=C528,D528,E528)</f>
        <v>4.7699999999999996</v>
      </c>
      <c r="G528" s="7">
        <f>IF(C528&lt;3.55,C528,D528)</f>
        <v>1.71</v>
      </c>
      <c r="H528" s="219">
        <f t="shared" ref="H528:H537" si="340">SMALL(C528:E528,1)</f>
        <v>1.71</v>
      </c>
      <c r="I528" s="152">
        <f t="shared" ref="I528:I537" si="341">((C528+D528+E528)/3+(C528+D528)/2+E528)/5</f>
        <v>2.2519999999999998</v>
      </c>
      <c r="J528" s="207">
        <f t="shared" ref="J528:J537" si="342">((C528+D528+E528)/3+(D528+E528)/2+C528)/5</f>
        <v>1.9460000000000002</v>
      </c>
      <c r="K528" s="198">
        <f>IF(SMALL(I528:J528,1)&gt;SMALL(C528:E528,1),SMALL(C528:E528,1),SMALL(C528:E528,3))</f>
        <v>1.71</v>
      </c>
      <c r="L528" s="197" t="str">
        <f>IF(K528=C528,C527,IF(K528=D528,D527,E527))</f>
        <v>HH</v>
      </c>
      <c r="M528" s="205">
        <f>IF(SMALL(C528:E528,2)&lt;E528,C528,D528)</f>
        <v>1.71</v>
      </c>
      <c r="N528" s="197" t="str">
        <f>IF(K528=I528,J527,I527)</f>
        <v>HH</v>
      </c>
      <c r="O528" s="205">
        <f>IF(N528=C527,C528,IF(N528=D527,D528,E528))</f>
        <v>1.71</v>
      </c>
      <c r="P528" s="205" t="str">
        <f t="shared" ref="P528:P537" si="343">IF(K528&lt;M528,L528,N528)</f>
        <v>HH</v>
      </c>
      <c r="Q528" s="206">
        <f>IF(P528=C527,C528,IF(P528=D527,D528,E528))</f>
        <v>1.71</v>
      </c>
      <c r="R528" s="205">
        <f>IF(K528=M528,SMALL(C528:E528,1),SMALL(C528:E528,2))</f>
        <v>1.71</v>
      </c>
      <c r="S528" s="7" t="str">
        <f>IF(K528=M528,K527,M527)</f>
        <v>GG</v>
      </c>
      <c r="T528" s="21">
        <f t="shared" ref="T528:T537" si="344">IF(U528=S528,K528,M528)</f>
        <v>1.71</v>
      </c>
      <c r="U528" t="s">
        <v>11</v>
      </c>
      <c r="V528" s="1">
        <v>4.7699999999999996</v>
      </c>
    </row>
    <row r="529" spans="1:22" x14ac:dyDescent="0.25">
      <c r="B529" t="s">
        <v>262</v>
      </c>
      <c r="C529" s="8">
        <v>2.4500000000000002</v>
      </c>
      <c r="D529" s="1">
        <v>3.06</v>
      </c>
      <c r="E529" s="1">
        <v>3.37</v>
      </c>
      <c r="F529">
        <f>IF(SMALL(C529:E529,1)=C529,D529,E529)</f>
        <v>3.06</v>
      </c>
      <c r="G529" s="7">
        <f>IF(E529&lt;D529,E529,D529)</f>
        <v>3.06</v>
      </c>
      <c r="H529" s="220">
        <f t="shared" si="340"/>
        <v>2.4500000000000002</v>
      </c>
      <c r="I529" s="155">
        <f t="shared" si="341"/>
        <v>1.8170000000000002</v>
      </c>
      <c r="J529" s="208">
        <f t="shared" si="342"/>
        <v>1.7250000000000001</v>
      </c>
      <c r="K529" s="198">
        <f t="shared" ref="K529:K537" si="345">IF(SMALL(I529:J529,1)&gt;SMALL(C529:E529,1),SMALL(C529:E529,1),SMALL(C529:E529,3))</f>
        <v>3.37</v>
      </c>
      <c r="L529" s="197" t="str">
        <f>IF(K529=C529,C527,IF(K529=D529,D527,E527))</f>
        <v>AA</v>
      </c>
      <c r="M529" s="205">
        <f t="shared" ref="M529:M537" si="346">IF(SMALL(C529:E529,2)&lt;E529,C529,D529)</f>
        <v>2.4500000000000002</v>
      </c>
      <c r="N529" s="197" t="str">
        <f>IF(K529=I529,J527,I527)</f>
        <v>HH</v>
      </c>
      <c r="O529" s="205">
        <f>IF(N529=C527,C529,IF(N529=D527,D529,E529))</f>
        <v>2.4500000000000002</v>
      </c>
      <c r="P529" s="205" t="str">
        <f t="shared" si="343"/>
        <v>HH</v>
      </c>
      <c r="Q529" s="206">
        <f>IF(P529=C527,C529,IF(P529=D527,D529,E529))</f>
        <v>2.4500000000000002</v>
      </c>
      <c r="R529" s="205">
        <f t="shared" ref="R529:R537" si="347">IF(K529=M529,SMALL(C529:E529,1),SMALL(C529:E529,2))</f>
        <v>3.06</v>
      </c>
      <c r="S529" s="7" t="str">
        <f>IF(K529=M529,K527,M527)</f>
        <v>NG</v>
      </c>
      <c r="T529" s="21">
        <f t="shared" si="344"/>
        <v>2.4500000000000002</v>
      </c>
      <c r="U529" t="s">
        <v>5</v>
      </c>
      <c r="V529" s="1">
        <v>2.4500000000000002</v>
      </c>
    </row>
    <row r="530" spans="1:22" x14ac:dyDescent="0.25">
      <c r="B530" t="s">
        <v>263</v>
      </c>
      <c r="C530" s="8">
        <v>3.23</v>
      </c>
      <c r="D530" s="1">
        <v>3.51</v>
      </c>
      <c r="E530" s="1">
        <v>2.2799999999999998</v>
      </c>
      <c r="F530" s="1">
        <f>IF(E530=C530,D530,E530)</f>
        <v>2.2799999999999998</v>
      </c>
      <c r="G530" s="7">
        <f>IF(C530&lt;3.55,C530,D530)</f>
        <v>3.23</v>
      </c>
      <c r="H530" s="220">
        <f t="shared" si="340"/>
        <v>2.2799999999999998</v>
      </c>
      <c r="I530" s="155">
        <f t="shared" si="341"/>
        <v>1.7313333333333332</v>
      </c>
      <c r="J530" s="208">
        <f t="shared" si="342"/>
        <v>1.8263333333333331</v>
      </c>
      <c r="K530" s="198">
        <f t="shared" si="345"/>
        <v>3.51</v>
      </c>
      <c r="L530" s="197" t="str">
        <f>IF(K530=C530,C527,IF(K530=D530,D527,E527))</f>
        <v>DD</v>
      </c>
      <c r="M530" s="205">
        <f t="shared" si="346"/>
        <v>3.51</v>
      </c>
      <c r="N530" s="197" t="str">
        <f>IF(K530=I530,J527,I527)</f>
        <v>HH</v>
      </c>
      <c r="O530" s="205">
        <f>IF(N530=C527,C530,IF(N530=D527,D530,E530))</f>
        <v>3.23</v>
      </c>
      <c r="P530" s="205" t="str">
        <f t="shared" si="343"/>
        <v>HH</v>
      </c>
      <c r="Q530" s="206">
        <f>IF(P530=C527,C530,IF(P530=D527,D530,E530))</f>
        <v>3.23</v>
      </c>
      <c r="R530" s="205">
        <f t="shared" si="347"/>
        <v>2.2799999999999998</v>
      </c>
      <c r="S530" s="7" t="str">
        <f>IF(K530=M530,K527,M527)</f>
        <v>GG</v>
      </c>
      <c r="T530" s="21">
        <f t="shared" si="344"/>
        <v>3.51</v>
      </c>
      <c r="U530" t="s">
        <v>11</v>
      </c>
      <c r="V530" s="1">
        <v>3.23</v>
      </c>
    </row>
    <row r="531" spans="1:22" x14ac:dyDescent="0.25">
      <c r="B531" t="s">
        <v>264</v>
      </c>
      <c r="C531" s="8">
        <v>16.2</v>
      </c>
      <c r="D531" s="1">
        <v>7.79</v>
      </c>
      <c r="E531" s="1">
        <v>1.18</v>
      </c>
      <c r="F531">
        <f>IF(SMALL(C531:E531,1)=C531,D531,E531)</f>
        <v>1.18</v>
      </c>
      <c r="G531" s="7">
        <f>IF(C531&lt;D531,E531,D531)</f>
        <v>7.79</v>
      </c>
      <c r="H531" s="220">
        <f t="shared" si="340"/>
        <v>1.18</v>
      </c>
      <c r="I531" s="155">
        <f t="shared" si="341"/>
        <v>4.3129999999999997</v>
      </c>
      <c r="J531" s="208">
        <f t="shared" si="342"/>
        <v>5.8149999999999995</v>
      </c>
      <c r="K531" s="198">
        <f t="shared" si="345"/>
        <v>1.18</v>
      </c>
      <c r="L531" s="197" t="str">
        <f>IF(K531=C531,C527,IF(K531=D531,D527,E527))</f>
        <v>AA</v>
      </c>
      <c r="M531" s="205">
        <f t="shared" si="346"/>
        <v>7.79</v>
      </c>
      <c r="N531" s="197" t="str">
        <f>IF(K531=I531,J527,I527)</f>
        <v>HH</v>
      </c>
      <c r="O531" s="205">
        <f>IF(N531=C527,C531,IF(N531=D527,D531,E531))</f>
        <v>16.2</v>
      </c>
      <c r="P531" s="205" t="str">
        <f t="shared" si="343"/>
        <v>AA</v>
      </c>
      <c r="Q531" s="206">
        <f>IF(P531=C527,C531,IF(P531=D527,D531,E531))</f>
        <v>1.18</v>
      </c>
      <c r="R531" s="205">
        <f t="shared" si="347"/>
        <v>7.79</v>
      </c>
      <c r="S531" s="7" t="str">
        <f>IF(K531=M531,K527,M527)</f>
        <v>NG</v>
      </c>
      <c r="T531" s="21">
        <f t="shared" si="344"/>
        <v>1.18</v>
      </c>
      <c r="U531" t="s">
        <v>11</v>
      </c>
      <c r="V531" s="1">
        <v>1.18</v>
      </c>
    </row>
    <row r="532" spans="1:22" x14ac:dyDescent="0.25">
      <c r="B532" t="s">
        <v>260</v>
      </c>
      <c r="C532" s="8">
        <v>1.51</v>
      </c>
      <c r="D532" s="1">
        <v>4.6500000000000004</v>
      </c>
      <c r="E532" s="1">
        <v>6.39</v>
      </c>
      <c r="F532" s="1">
        <f>IF(E532=C532,D532,E532)</f>
        <v>6.39</v>
      </c>
      <c r="G532" s="7">
        <f>IF(C532&lt;3.55,C532,D532)</f>
        <v>1.51</v>
      </c>
      <c r="H532" s="220">
        <f t="shared" si="340"/>
        <v>1.51</v>
      </c>
      <c r="I532" s="155">
        <f t="shared" si="341"/>
        <v>2.7306666666666666</v>
      </c>
      <c r="J532" s="208">
        <f t="shared" si="342"/>
        <v>2.2426666666666666</v>
      </c>
      <c r="K532" s="198">
        <f t="shared" si="345"/>
        <v>1.51</v>
      </c>
      <c r="L532" s="197" t="str">
        <f>IF(K532=C532,D527,IF(K532=D532,D527,E527))</f>
        <v>DD</v>
      </c>
      <c r="M532" s="205">
        <f t="shared" si="346"/>
        <v>1.51</v>
      </c>
      <c r="N532" s="197" t="str">
        <f>IF(K532=I532,J527,I527)</f>
        <v>HH</v>
      </c>
      <c r="O532" s="205">
        <f>IF(N532=C527,C532,IF(N532=D527,D532,E532))</f>
        <v>1.51</v>
      </c>
      <c r="P532" s="205" t="str">
        <f t="shared" si="343"/>
        <v>HH</v>
      </c>
      <c r="Q532" s="206">
        <f>IF(P532=C527,C532,IF(P532=D527,D532,E532))</f>
        <v>1.51</v>
      </c>
      <c r="R532" s="205">
        <f t="shared" si="347"/>
        <v>1.51</v>
      </c>
      <c r="S532" s="7" t="str">
        <f>IF(K532=M532,K527,M527)</f>
        <v>GG</v>
      </c>
      <c r="T532" s="21">
        <f t="shared" si="344"/>
        <v>1.51</v>
      </c>
      <c r="U532" t="s">
        <v>5</v>
      </c>
      <c r="V532" s="1">
        <v>6.39</v>
      </c>
    </row>
    <row r="533" spans="1:22" x14ac:dyDescent="0.25">
      <c r="B533" t="s">
        <v>265</v>
      </c>
      <c r="C533" s="8">
        <v>1.23</v>
      </c>
      <c r="D533" s="1">
        <v>6.55</v>
      </c>
      <c r="E533" s="1">
        <v>14.75</v>
      </c>
      <c r="F533">
        <f>IF(SMALL(C533:E533,1)=C533,D533,E533)</f>
        <v>6.55</v>
      </c>
      <c r="G533" s="7">
        <f>IF(E533&lt;D533,E533,D533)</f>
        <v>6.55</v>
      </c>
      <c r="H533" s="220">
        <f t="shared" si="340"/>
        <v>1.23</v>
      </c>
      <c r="I533" s="155">
        <f t="shared" si="341"/>
        <v>5.2299999999999995</v>
      </c>
      <c r="J533" s="208">
        <f t="shared" si="342"/>
        <v>3.8780000000000001</v>
      </c>
      <c r="K533" s="198">
        <f t="shared" si="345"/>
        <v>1.23</v>
      </c>
      <c r="L533" s="197" t="str">
        <f>IF(K533=C533,C527,IF(K533=D533,D527,E527))</f>
        <v>HH</v>
      </c>
      <c r="M533" s="205">
        <f t="shared" si="346"/>
        <v>1.23</v>
      </c>
      <c r="N533" s="197" t="str">
        <f>IF(J533=I533,J527,I527)</f>
        <v>HH</v>
      </c>
      <c r="O533" s="205">
        <f>IF(N533=C527,C533,IF(N533=D527,D533,E533))</f>
        <v>1.23</v>
      </c>
      <c r="P533" s="205" t="str">
        <f t="shared" si="343"/>
        <v>HH</v>
      </c>
      <c r="Q533" s="206">
        <f>IF(P533=C527,C533,IF(P533=D527,D533,E533))</f>
        <v>1.23</v>
      </c>
      <c r="R533" s="205">
        <f t="shared" si="347"/>
        <v>1.23</v>
      </c>
      <c r="S533" s="7" t="str">
        <f>IF(K533=M533,K527,M527)</f>
        <v>GG</v>
      </c>
      <c r="T533" s="21">
        <f t="shared" si="344"/>
        <v>1.23</v>
      </c>
      <c r="U533" t="s">
        <v>5</v>
      </c>
      <c r="V533" s="1">
        <v>6.55</v>
      </c>
    </row>
    <row r="534" spans="1:22" x14ac:dyDescent="0.25">
      <c r="B534" t="s">
        <v>266</v>
      </c>
      <c r="C534" s="8">
        <v>2.19</v>
      </c>
      <c r="D534" s="1">
        <v>3.44</v>
      </c>
      <c r="E534" s="1">
        <v>3.5</v>
      </c>
      <c r="F534" s="1">
        <f>IF(E534=C534,D534,E534)</f>
        <v>3.5</v>
      </c>
      <c r="G534" s="7">
        <f>IF(C534&lt;3.55,C534,D534)</f>
        <v>2.19</v>
      </c>
      <c r="H534" s="220">
        <f t="shared" si="340"/>
        <v>2.19</v>
      </c>
      <c r="I534" s="155">
        <f t="shared" si="341"/>
        <v>1.8716666666666666</v>
      </c>
      <c r="J534" s="208">
        <f t="shared" si="342"/>
        <v>1.7406666666666666</v>
      </c>
      <c r="K534" s="198">
        <f t="shared" si="345"/>
        <v>3.5</v>
      </c>
      <c r="L534" s="197" t="str">
        <f>IF(K534=C534,C527,IF(K534=D534,D527,E527))</f>
        <v>AA</v>
      </c>
      <c r="M534" s="205">
        <f t="shared" si="346"/>
        <v>2.19</v>
      </c>
      <c r="N534" s="197" t="str">
        <f>IF(K534=I534,J527,I527)</f>
        <v>HH</v>
      </c>
      <c r="O534" s="205">
        <f>IF(N534=C527,C534,IF(N534=D527,D534,E534))</f>
        <v>2.19</v>
      </c>
      <c r="P534" s="205" t="str">
        <f t="shared" si="343"/>
        <v>HH</v>
      </c>
      <c r="Q534" s="206">
        <f>IF(P534=C527,C534,IF(P534=D527,D534,E534))</f>
        <v>2.19</v>
      </c>
      <c r="R534" s="205">
        <f t="shared" si="347"/>
        <v>3.44</v>
      </c>
      <c r="S534" s="7" t="str">
        <f>IF(K534=M534,K527,M527)</f>
        <v>NG</v>
      </c>
      <c r="T534" s="21">
        <f t="shared" si="344"/>
        <v>2.19</v>
      </c>
      <c r="U534" t="s">
        <v>5</v>
      </c>
      <c r="V534" s="1">
        <v>3.44</v>
      </c>
    </row>
    <row r="535" spans="1:22" x14ac:dyDescent="0.25">
      <c r="B535" t="s">
        <v>267</v>
      </c>
      <c r="C535" s="8">
        <v>1.26</v>
      </c>
      <c r="D535" s="1">
        <v>6.2</v>
      </c>
      <c r="E535" s="1">
        <v>13.19</v>
      </c>
      <c r="F535">
        <f>IF(SMALL(C535:E535,1)=C535,D535,E535)</f>
        <v>6.2</v>
      </c>
      <c r="G535" s="7">
        <f>IF(E535&lt;D535,E535,D535)</f>
        <v>6.2</v>
      </c>
      <c r="H535" s="220">
        <f t="shared" si="340"/>
        <v>1.26</v>
      </c>
      <c r="I535" s="155">
        <f t="shared" si="341"/>
        <v>4.7606666666666673</v>
      </c>
      <c r="J535" s="208">
        <f t="shared" si="342"/>
        <v>3.5676666666666668</v>
      </c>
      <c r="K535" s="198">
        <f t="shared" si="345"/>
        <v>1.26</v>
      </c>
      <c r="L535" s="197" t="str">
        <f>IF(K535=C535,C527,IF(K535=D535,D527,E527))</f>
        <v>HH</v>
      </c>
      <c r="M535" s="205">
        <f t="shared" si="346"/>
        <v>1.26</v>
      </c>
      <c r="N535" s="197" t="str">
        <f>IF(K535=I535,J527,I527)</f>
        <v>HH</v>
      </c>
      <c r="O535" s="205">
        <f>IF(N535=C527,C535,IF(N535=D527,D535,E535))</f>
        <v>1.26</v>
      </c>
      <c r="P535" s="205" t="str">
        <f t="shared" si="343"/>
        <v>HH</v>
      </c>
      <c r="Q535" s="206">
        <f>IF(P535=C527,C535,IF(P535=D527,D535,E535))</f>
        <v>1.26</v>
      </c>
      <c r="R535" s="205">
        <f t="shared" si="347"/>
        <v>1.26</v>
      </c>
      <c r="S535" s="7" t="str">
        <f>IF(K535=M535,K527,M527)</f>
        <v>GG</v>
      </c>
      <c r="T535" s="21">
        <f t="shared" si="344"/>
        <v>1.26</v>
      </c>
      <c r="U535" t="s">
        <v>11</v>
      </c>
      <c r="V535" s="1">
        <v>1.26</v>
      </c>
    </row>
    <row r="536" spans="1:22" x14ac:dyDescent="0.25">
      <c r="B536" t="s">
        <v>268</v>
      </c>
      <c r="C536" s="8">
        <v>2.72</v>
      </c>
      <c r="D536" s="1">
        <v>3.4</v>
      </c>
      <c r="E536" s="1">
        <v>2.7</v>
      </c>
      <c r="F536" s="1">
        <f>IF(E536=C536,D536,E536)</f>
        <v>2.7</v>
      </c>
      <c r="G536" s="7">
        <f>IF(C536&lt;3.55,C536,D536)</f>
        <v>2.72</v>
      </c>
      <c r="H536" s="220">
        <f t="shared" si="340"/>
        <v>2.7</v>
      </c>
      <c r="I536" s="155">
        <f t="shared" si="341"/>
        <v>1.7399999999999998</v>
      </c>
      <c r="J536" s="208">
        <f t="shared" si="342"/>
        <v>1.7420000000000002</v>
      </c>
      <c r="K536" s="198">
        <f t="shared" si="345"/>
        <v>3.4</v>
      </c>
      <c r="L536" s="197" t="str">
        <f>IF(K536=C536,C527,IF(K536=D536,D527,E527))</f>
        <v>DD</v>
      </c>
      <c r="M536" s="205">
        <f t="shared" si="346"/>
        <v>3.4</v>
      </c>
      <c r="N536" s="197" t="str">
        <f>IF(K536=I536,J527,I527)</f>
        <v>HH</v>
      </c>
      <c r="O536" s="205">
        <f>IF(N536=C527,C536,IF(N536=D527,D536,E536))</f>
        <v>2.72</v>
      </c>
      <c r="P536" s="205" t="str">
        <f t="shared" si="343"/>
        <v>HH</v>
      </c>
      <c r="Q536" s="206">
        <f>IF(P536=C527,C536,IF(P536=D527,D536,E536))</f>
        <v>2.72</v>
      </c>
      <c r="R536" s="205">
        <f t="shared" si="347"/>
        <v>2.7</v>
      </c>
      <c r="S536" s="7" t="str">
        <f>IF(K536=M536,K527,M527)</f>
        <v>GG</v>
      </c>
      <c r="T536" s="21">
        <f t="shared" si="344"/>
        <v>3.4</v>
      </c>
      <c r="U536" t="s">
        <v>5</v>
      </c>
      <c r="V536" s="1">
        <v>2.72</v>
      </c>
    </row>
    <row r="537" spans="1:22" ht="15.75" thickBot="1" x14ac:dyDescent="0.3">
      <c r="B537" t="s">
        <v>269</v>
      </c>
      <c r="C537" s="8">
        <v>6.47</v>
      </c>
      <c r="D537" s="1">
        <v>4.7</v>
      </c>
      <c r="E537" s="1">
        <v>1.5</v>
      </c>
      <c r="F537">
        <f>IF(SMALL(C537:E537,1)=C537,D537,E537)</f>
        <v>1.5</v>
      </c>
      <c r="G537" s="7">
        <f>IF(E537&lt;D537,E537,D537)</f>
        <v>1.5</v>
      </c>
      <c r="H537" s="221">
        <f t="shared" si="340"/>
        <v>1.5</v>
      </c>
      <c r="I537" s="156">
        <f t="shared" si="341"/>
        <v>2.2616666666666667</v>
      </c>
      <c r="J537" s="211">
        <f t="shared" si="342"/>
        <v>2.7586666666666666</v>
      </c>
      <c r="K537" s="198">
        <f t="shared" si="345"/>
        <v>1.5</v>
      </c>
      <c r="L537" s="197" t="str">
        <f>IF(K537=C537,C527,IF(K537=D537,D527,E527))</f>
        <v>AA</v>
      </c>
      <c r="M537" s="205">
        <f t="shared" si="346"/>
        <v>4.7</v>
      </c>
      <c r="N537" s="197" t="str">
        <f>IF(K537=I537,J527,I527)</f>
        <v>HH</v>
      </c>
      <c r="O537" s="205">
        <f>IF(N537=C527,C537,IF(N537=D527,D537,E537))</f>
        <v>6.47</v>
      </c>
      <c r="P537" s="205" t="str">
        <f t="shared" si="343"/>
        <v>AA</v>
      </c>
      <c r="Q537" s="206">
        <f>IF(P537=C527,C537,IF(P537=D527,D537,E537))</f>
        <v>1.5</v>
      </c>
      <c r="R537" s="205">
        <f t="shared" si="347"/>
        <v>4.7</v>
      </c>
      <c r="S537" s="7" t="str">
        <f>IF(K537=M537,K527,M527)</f>
        <v>NG</v>
      </c>
      <c r="T537" s="21">
        <f t="shared" si="344"/>
        <v>4.7</v>
      </c>
      <c r="U537" t="s">
        <v>5</v>
      </c>
      <c r="V537" s="1">
        <v>1.5</v>
      </c>
    </row>
    <row r="538" spans="1:22" ht="15.75" thickBot="1" x14ac:dyDescent="0.3">
      <c r="C538" s="80">
        <f>SUM(C528:E537)/30</f>
        <v>4.6689999999999996</v>
      </c>
      <c r="F538" s="5">
        <f t="shared" ref="F538:K538" si="348">PRODUCT(F528:F537)</f>
        <v>144448.6791719294</v>
      </c>
      <c r="G538" s="5">
        <f t="shared" si="348"/>
        <v>72139.268064641263</v>
      </c>
      <c r="H538" s="49">
        <f t="shared" si="348"/>
        <v>233.95417027178911</v>
      </c>
      <c r="I538" s="18">
        <f t="shared" si="348"/>
        <v>15301.287152582534</v>
      </c>
      <c r="J538" s="18">
        <f t="shared" si="348"/>
        <v>9252.9772493840519</v>
      </c>
      <c r="K538" s="18">
        <f t="shared" si="348"/>
        <v>997.02479597006436</v>
      </c>
      <c r="L538" s="35"/>
      <c r="M538" s="18">
        <f>PRODUCT(M528:M537)</f>
        <v>9381.6723758131848</v>
      </c>
      <c r="N538" s="35"/>
      <c r="O538" s="18">
        <f>PRODUCT(O528:O537)</f>
        <v>19771.955986409015</v>
      </c>
      <c r="P538" s="35"/>
      <c r="Q538" s="18">
        <f>PRODUCT(Q528:Q537)</f>
        <v>333.89014917801012</v>
      </c>
      <c r="R538" s="18">
        <f>PRODUCT(R528:R537)</f>
        <v>9494.2903737095512</v>
      </c>
      <c r="S538" s="34"/>
      <c r="T538" s="79">
        <f>PRODUCT(T528:T537)</f>
        <v>1421.1005652708031</v>
      </c>
      <c r="V538" s="79">
        <f>PRODUCT(V528:V537)</f>
        <v>32968.584559199298</v>
      </c>
    </row>
    <row r="539" spans="1:22" ht="15.75" thickBot="1" x14ac:dyDescent="0.3">
      <c r="F539" s="18">
        <f t="shared" ref="F539:K540" si="349">F528*F530*F532*F534*F536</f>
        <v>656.7285437999999</v>
      </c>
      <c r="G539" s="18">
        <f t="shared" si="349"/>
        <v>49.680802094400008</v>
      </c>
      <c r="H539" s="18">
        <f t="shared" si="349"/>
        <v>34.810942643999994</v>
      </c>
      <c r="I539" s="18">
        <f t="shared" si="349"/>
        <v>34.673327353947009</v>
      </c>
      <c r="J539" s="18">
        <f t="shared" si="349"/>
        <v>24.16859327390295</v>
      </c>
      <c r="K539" s="18">
        <f t="shared" si="349"/>
        <v>107.85173489999998</v>
      </c>
      <c r="L539" s="35"/>
      <c r="M539" s="30">
        <f>M528*M530*M532*M534*M536</f>
        <v>67.484371265999982</v>
      </c>
      <c r="N539" s="35"/>
      <c r="O539" s="18">
        <f>O528*O530*O532*O534*O536</f>
        <v>49.680802094400008</v>
      </c>
      <c r="P539" s="35"/>
      <c r="Q539" s="18">
        <f>Q528*Q530*Q532*Q534*Q536</f>
        <v>49.680802094400008</v>
      </c>
      <c r="R539" s="18">
        <f>R528*R530*R532*R534*R536</f>
        <v>54.680202143999992</v>
      </c>
      <c r="S539" s="34"/>
      <c r="T539" s="213">
        <f>T528*T530*T532*T534*T536</f>
        <v>67.484371265999982</v>
      </c>
      <c r="V539" s="18">
        <f>V528*V530*V532*V534*V536</f>
        <v>921.18976945919997</v>
      </c>
    </row>
    <row r="540" spans="1:22" ht="15.75" thickBot="1" x14ac:dyDescent="0.3">
      <c r="F540" s="49">
        <f t="shared" si="349"/>
        <v>219.95188200000001</v>
      </c>
      <c r="G540" s="49">
        <f t="shared" si="349"/>
        <v>1452.0552209999998</v>
      </c>
      <c r="H540" s="49">
        <f t="shared" si="349"/>
        <v>6.7207077000000002</v>
      </c>
      <c r="I540" s="49">
        <f t="shared" si="349"/>
        <v>441.2984942686997</v>
      </c>
      <c r="J540" s="49">
        <f t="shared" si="349"/>
        <v>382.85129566789237</v>
      </c>
      <c r="K540" s="49">
        <f t="shared" si="349"/>
        <v>9.244402019999999</v>
      </c>
      <c r="L540" s="202"/>
      <c r="M540" s="49">
        <f>M529*M531*M533*M535*M537</f>
        <v>139.01992713000004</v>
      </c>
      <c r="N540" s="202"/>
      <c r="O540" s="49">
        <f>O529*O531*O533*O535*O537</f>
        <v>397.97980613999999</v>
      </c>
      <c r="P540" s="202"/>
      <c r="Q540" s="49">
        <f>Q529*Q531*Q533*Q535*Q537</f>
        <v>6.7207077000000002</v>
      </c>
      <c r="R540" s="49">
        <f>R529*R531*R533*R535*R537</f>
        <v>173.63305184399999</v>
      </c>
      <c r="S540" s="201"/>
      <c r="T540" s="203">
        <f>T529*T531*T533*T535*T537</f>
        <v>21.058217460000002</v>
      </c>
      <c r="V540" s="18">
        <f>V529*V531*V533*V535*V537</f>
        <v>35.789134499999996</v>
      </c>
    </row>
    <row r="541" spans="1:22" x14ac:dyDescent="0.25">
      <c r="V541" s="28"/>
    </row>
    <row r="542" spans="1:22" ht="15.75" thickBot="1" x14ac:dyDescent="0.3"/>
    <row r="543" spans="1:22" ht="15.75" thickBot="1" x14ac:dyDescent="0.3">
      <c r="A543" t="s">
        <v>305</v>
      </c>
      <c r="B543" s="3" t="s">
        <v>0</v>
      </c>
      <c r="C543" s="4" t="s">
        <v>201</v>
      </c>
      <c r="D543" s="5" t="s">
        <v>202</v>
      </c>
      <c r="E543" s="5" t="s">
        <v>23</v>
      </c>
      <c r="F543" s="5" t="s">
        <v>310</v>
      </c>
      <c r="G543" s="33" t="s">
        <v>309</v>
      </c>
      <c r="H543" s="77" t="s">
        <v>201</v>
      </c>
      <c r="I543" s="77" t="s">
        <v>201</v>
      </c>
      <c r="J543" s="10" t="s">
        <v>202</v>
      </c>
      <c r="K543" s="77" t="s">
        <v>5</v>
      </c>
      <c r="L543" s="75" t="s">
        <v>918</v>
      </c>
      <c r="M543" s="75" t="s">
        <v>11</v>
      </c>
      <c r="N543" s="75" t="s">
        <v>919</v>
      </c>
      <c r="O543" s="75"/>
      <c r="P543" s="75" t="s">
        <v>921</v>
      </c>
      <c r="Q543" s="78" t="s">
        <v>922</v>
      </c>
      <c r="R543" s="75" t="s">
        <v>923</v>
      </c>
      <c r="S543" s="209"/>
      <c r="T543" s="210" t="s">
        <v>920</v>
      </c>
      <c r="V543" s="1" t="s">
        <v>232</v>
      </c>
    </row>
    <row r="544" spans="1:22" x14ac:dyDescent="0.25">
      <c r="B544" t="s">
        <v>261</v>
      </c>
      <c r="C544" s="8">
        <v>1.07</v>
      </c>
      <c r="D544" s="1">
        <v>15.36</v>
      </c>
      <c r="E544" s="1">
        <v>34.6</v>
      </c>
      <c r="F544" s="1">
        <f>IF(E544=C544,D544,E544)</f>
        <v>34.6</v>
      </c>
      <c r="G544" s="7">
        <f>IF(C544&lt;3.55,C544,D544)</f>
        <v>1.07</v>
      </c>
      <c r="H544" s="219">
        <f t="shared" ref="H544:H553" si="350">SMALL(C544:E544,1)</f>
        <v>1.07</v>
      </c>
      <c r="I544" s="152">
        <f t="shared" ref="I544:I553" si="351">((C544+D544+E544)/3+(C544+D544)/2+E544)/5</f>
        <v>11.965</v>
      </c>
      <c r="J544" s="207">
        <f t="shared" ref="J544:J553" si="352">((C544+D544+E544)/3+(D544+E544)/2+C544)/5</f>
        <v>8.6120000000000001</v>
      </c>
      <c r="K544" s="198">
        <f>IF(SMALL(I544:J544,1)&gt;SMALL(C544:E544,1),SMALL(C544:E544,1),SMALL(C544:E544,3))</f>
        <v>1.07</v>
      </c>
      <c r="L544" s="197" t="str">
        <f>IF(K544=C544,C543,IF(K544=D544,D543,E543))</f>
        <v>HH</v>
      </c>
      <c r="M544" s="205">
        <f>IF(SMALL(C544:E544,2)&lt;E544,C544,D544)</f>
        <v>1.07</v>
      </c>
      <c r="N544" s="197" t="str">
        <f>IF(K544=I544,J543,I543)</f>
        <v>HH</v>
      </c>
      <c r="O544" s="205">
        <f>IF(N544=C543,C544,IF(N544=D543,D544,E544))</f>
        <v>1.07</v>
      </c>
      <c r="P544" s="205" t="str">
        <f t="shared" ref="P544:P553" si="353">IF(K544&lt;M544,L544,N544)</f>
        <v>HH</v>
      </c>
      <c r="Q544" s="206">
        <f>IF(P544=C543,C544,IF(P544=D543,D544,E544))</f>
        <v>1.07</v>
      </c>
      <c r="R544" s="205">
        <f>IF(K544=M544,SMALL(C544:E544,1),SMALL(C544:E544,2))</f>
        <v>1.07</v>
      </c>
      <c r="S544" s="7" t="str">
        <f>IF(K544=M544,K543,M543)</f>
        <v>GG</v>
      </c>
      <c r="T544" s="21">
        <f t="shared" ref="T544:T553" si="354">IF(U544=S544,K544,M544)</f>
        <v>1.07</v>
      </c>
      <c r="U544" t="s">
        <v>11</v>
      </c>
      <c r="V544" s="1">
        <v>1.07</v>
      </c>
    </row>
    <row r="545" spans="1:22" x14ac:dyDescent="0.25">
      <c r="B545" t="s">
        <v>262</v>
      </c>
      <c r="C545" s="8">
        <v>1.36</v>
      </c>
      <c r="D545" s="1">
        <v>5.44</v>
      </c>
      <c r="E545" s="1">
        <v>8.82</v>
      </c>
      <c r="F545">
        <f>IF(SMALL(C545:E545,1)=C545,D545,E545)</f>
        <v>5.44</v>
      </c>
      <c r="G545" s="7">
        <f>IF(E545&lt;D545,E545,D545)</f>
        <v>5.44</v>
      </c>
      <c r="H545" s="220">
        <f t="shared" si="350"/>
        <v>1.36</v>
      </c>
      <c r="I545" s="155">
        <f t="shared" si="351"/>
        <v>3.4853333333333341</v>
      </c>
      <c r="J545" s="208">
        <f t="shared" si="352"/>
        <v>2.7393333333333336</v>
      </c>
      <c r="K545" s="198">
        <f t="shared" ref="K545:K553" si="355">IF(SMALL(I545:J545,1)&gt;SMALL(C545:E545,1),SMALL(C545:E545,1),SMALL(C545:E545,3))</f>
        <v>1.36</v>
      </c>
      <c r="L545" s="197" t="str">
        <f>IF(K545=C545,C543,IF(K545=D545,D543,E543))</f>
        <v>HH</v>
      </c>
      <c r="M545" s="205">
        <f t="shared" ref="M545:M553" si="356">IF(SMALL(C545:E545,2)&lt;E545,C545,D545)</f>
        <v>1.36</v>
      </c>
      <c r="N545" s="197" t="str">
        <f>IF(K545=I545,J543,I543)</f>
        <v>HH</v>
      </c>
      <c r="O545" s="205">
        <f>IF(N545=C543,C545,IF(N545=D543,D545,E545))</f>
        <v>1.36</v>
      </c>
      <c r="P545" s="205" t="str">
        <f t="shared" si="353"/>
        <v>HH</v>
      </c>
      <c r="Q545" s="206">
        <f>IF(P545=C543,C545,IF(P545=D543,D545,E545))</f>
        <v>1.36</v>
      </c>
      <c r="R545" s="205">
        <f t="shared" ref="R545:R553" si="357">IF(K545=M545,SMALL(C545:E545,1),SMALL(C545:E545,2))</f>
        <v>1.36</v>
      </c>
      <c r="S545" s="7" t="str">
        <f>IF(K545=M545,K543,M543)</f>
        <v>GG</v>
      </c>
      <c r="T545" s="21">
        <f t="shared" si="354"/>
        <v>1.36</v>
      </c>
      <c r="U545" t="s">
        <v>11</v>
      </c>
      <c r="V545" s="1">
        <v>8.82</v>
      </c>
    </row>
    <row r="546" spans="1:22" x14ac:dyDescent="0.25">
      <c r="B546" t="s">
        <v>263</v>
      </c>
      <c r="C546" s="8">
        <v>2.68</v>
      </c>
      <c r="D546" s="1">
        <v>3.22</v>
      </c>
      <c r="E546" s="1">
        <v>2.86</v>
      </c>
      <c r="F546" s="1">
        <f>IF(E546=C546,D546,E546)</f>
        <v>2.86</v>
      </c>
      <c r="G546" s="7">
        <f>IF(C546&lt;3.55,C546,D546)</f>
        <v>2.68</v>
      </c>
      <c r="H546" s="220">
        <f t="shared" si="350"/>
        <v>2.68</v>
      </c>
      <c r="I546" s="155">
        <f t="shared" si="351"/>
        <v>1.746</v>
      </c>
      <c r="J546" s="208">
        <f t="shared" si="352"/>
        <v>1.7280000000000002</v>
      </c>
      <c r="K546" s="198">
        <f t="shared" si="355"/>
        <v>3.22</v>
      </c>
      <c r="L546" s="197" t="str">
        <f>IF(K546=C546,C543,IF(K546=D546,D543,E543))</f>
        <v>DD</v>
      </c>
      <c r="M546" s="205">
        <f t="shared" si="356"/>
        <v>3.22</v>
      </c>
      <c r="N546" s="197" t="str">
        <f>IF(K546=I546,J543,I543)</f>
        <v>HH</v>
      </c>
      <c r="O546" s="205">
        <f>IF(N546=C543,C546,IF(N546=D543,D546,E546))</f>
        <v>2.68</v>
      </c>
      <c r="P546" s="205" t="str">
        <f t="shared" si="353"/>
        <v>HH</v>
      </c>
      <c r="Q546" s="206">
        <f>IF(P546=C543,C546,IF(P546=D543,D546,E546))</f>
        <v>2.68</v>
      </c>
      <c r="R546" s="205">
        <f t="shared" si="357"/>
        <v>2.68</v>
      </c>
      <c r="S546" s="7" t="str">
        <f>IF(K546=M546,K543,M543)</f>
        <v>GG</v>
      </c>
      <c r="T546" s="21">
        <f t="shared" si="354"/>
        <v>3.22</v>
      </c>
      <c r="U546" t="s">
        <v>5</v>
      </c>
      <c r="V546" s="1">
        <v>2.86</v>
      </c>
    </row>
    <row r="547" spans="1:22" x14ac:dyDescent="0.25">
      <c r="B547" t="s">
        <v>264</v>
      </c>
      <c r="C547" s="8">
        <v>1.8</v>
      </c>
      <c r="D547" s="1">
        <v>3.93</v>
      </c>
      <c r="E547" s="1">
        <v>4.5</v>
      </c>
      <c r="F547">
        <f>IF(SMALL(C547:E547,1)=C547,D547,E547)</f>
        <v>3.93</v>
      </c>
      <c r="G547" s="7">
        <f>IF(C547&lt;D547,E547,D547)</f>
        <v>4.5</v>
      </c>
      <c r="H547" s="220">
        <f t="shared" si="350"/>
        <v>1.8</v>
      </c>
      <c r="I547" s="155">
        <f t="shared" si="351"/>
        <v>2.1550000000000002</v>
      </c>
      <c r="J547" s="208">
        <f t="shared" si="352"/>
        <v>1.8850000000000002</v>
      </c>
      <c r="K547" s="198">
        <f t="shared" si="355"/>
        <v>1.8</v>
      </c>
      <c r="L547" s="197" t="str">
        <f>IF(K547=C547,C543,IF(K547=D547,D543,E543))</f>
        <v>HH</v>
      </c>
      <c r="M547" s="205">
        <f t="shared" si="356"/>
        <v>1.8</v>
      </c>
      <c r="N547" s="197" t="str">
        <f>IF(K547=I547,J543,I543)</f>
        <v>HH</v>
      </c>
      <c r="O547" s="205">
        <f>IF(N547=C543,C547,IF(N547=D543,D547,E547))</f>
        <v>1.8</v>
      </c>
      <c r="P547" s="205" t="str">
        <f t="shared" si="353"/>
        <v>HH</v>
      </c>
      <c r="Q547" s="206">
        <f>IF(P547=C543,C547,IF(P547=D543,D547,E547))</f>
        <v>1.8</v>
      </c>
      <c r="R547" s="205">
        <f t="shared" si="357"/>
        <v>1.8</v>
      </c>
      <c r="S547" s="7" t="str">
        <f>IF(K547=M547,K543,M543)</f>
        <v>GG</v>
      </c>
      <c r="T547" s="21">
        <f t="shared" si="354"/>
        <v>1.8</v>
      </c>
      <c r="U547" t="s">
        <v>5</v>
      </c>
      <c r="V547" s="1">
        <v>3.93</v>
      </c>
    </row>
    <row r="548" spans="1:22" x14ac:dyDescent="0.25">
      <c r="B548" t="s">
        <v>260</v>
      </c>
      <c r="C548" s="8">
        <v>2.21</v>
      </c>
      <c r="D548" s="1">
        <v>3.64</v>
      </c>
      <c r="E548" s="1">
        <v>3.28</v>
      </c>
      <c r="F548" s="1">
        <f>IF(E548=C548,D548,E548)</f>
        <v>3.28</v>
      </c>
      <c r="G548" s="7">
        <f>IF(C548&lt;3.55,C548,D548)</f>
        <v>2.21</v>
      </c>
      <c r="H548" s="220">
        <f t="shared" si="350"/>
        <v>2.21</v>
      </c>
      <c r="I548" s="155">
        <f t="shared" si="351"/>
        <v>1.8496666666666666</v>
      </c>
      <c r="J548" s="208">
        <f t="shared" si="352"/>
        <v>1.7426666666666666</v>
      </c>
      <c r="K548" s="198">
        <f t="shared" si="355"/>
        <v>3.64</v>
      </c>
      <c r="L548" s="197" t="str">
        <f>IF(K548=C548,D543,IF(K548=D548,D543,E543))</f>
        <v>DD</v>
      </c>
      <c r="M548" s="205">
        <f t="shared" si="356"/>
        <v>3.64</v>
      </c>
      <c r="N548" s="197" t="str">
        <f>IF(K548=I548,J543,I543)</f>
        <v>HH</v>
      </c>
      <c r="O548" s="205">
        <f>IF(N548=C543,C548,IF(N548=D543,D548,E548))</f>
        <v>2.21</v>
      </c>
      <c r="P548" s="205" t="str">
        <f t="shared" si="353"/>
        <v>HH</v>
      </c>
      <c r="Q548" s="206">
        <f>IF(P548=C543,C548,IF(P548=D543,D548,E548))</f>
        <v>2.21</v>
      </c>
      <c r="R548" s="205">
        <f t="shared" si="357"/>
        <v>2.21</v>
      </c>
      <c r="S548" s="7" t="str">
        <f>IF(K548=M548,K543,M543)</f>
        <v>GG</v>
      </c>
      <c r="T548" s="21">
        <f t="shared" si="354"/>
        <v>3.64</v>
      </c>
      <c r="U548" t="s">
        <v>11</v>
      </c>
      <c r="V548" s="1">
        <v>2.21</v>
      </c>
    </row>
    <row r="549" spans="1:22" x14ac:dyDescent="0.25">
      <c r="B549" t="s">
        <v>265</v>
      </c>
      <c r="C549" s="8">
        <v>2.99</v>
      </c>
      <c r="D549" s="1">
        <v>3.43</v>
      </c>
      <c r="E549" s="1">
        <v>2.4500000000000002</v>
      </c>
      <c r="F549">
        <f>IF(SMALL(C549:E549,1)=C549,D549,E549)</f>
        <v>2.4500000000000002</v>
      </c>
      <c r="G549" s="7">
        <f>IF(E549&lt;D549,E549,D549)</f>
        <v>2.4500000000000002</v>
      </c>
      <c r="H549" s="220">
        <f t="shared" si="350"/>
        <v>2.4500000000000002</v>
      </c>
      <c r="I549" s="155">
        <f t="shared" si="351"/>
        <v>1.7233333333333334</v>
      </c>
      <c r="J549" s="208">
        <f t="shared" si="352"/>
        <v>1.7773333333333334</v>
      </c>
      <c r="K549" s="198">
        <f t="shared" si="355"/>
        <v>3.43</v>
      </c>
      <c r="L549" s="197" t="str">
        <f>IF(K549=C549,C543,IF(K549=D549,D543,E543))</f>
        <v>DD</v>
      </c>
      <c r="M549" s="205">
        <f t="shared" si="356"/>
        <v>3.43</v>
      </c>
      <c r="N549" s="197" t="str">
        <f>IF(J549=I549,J543,I543)</f>
        <v>HH</v>
      </c>
      <c r="O549" s="205">
        <f>IF(N549=C543,C549,IF(N549=D543,D549,E549))</f>
        <v>2.99</v>
      </c>
      <c r="P549" s="205" t="str">
        <f t="shared" si="353"/>
        <v>HH</v>
      </c>
      <c r="Q549" s="206">
        <f>IF(P549=C543,C549,IF(P549=D543,D549,E549))</f>
        <v>2.99</v>
      </c>
      <c r="R549" s="205">
        <f t="shared" si="357"/>
        <v>2.4500000000000002</v>
      </c>
      <c r="S549" s="7" t="str">
        <f>IF(K549=M549,K543,M543)</f>
        <v>GG</v>
      </c>
      <c r="T549" s="21">
        <f t="shared" si="354"/>
        <v>3.43</v>
      </c>
      <c r="U549" t="s">
        <v>11</v>
      </c>
      <c r="V549" s="1">
        <v>3.43</v>
      </c>
    </row>
    <row r="550" spans="1:22" x14ac:dyDescent="0.25">
      <c r="B550" t="s">
        <v>266</v>
      </c>
      <c r="C550" s="8">
        <v>2.21</v>
      </c>
      <c r="D550" s="1">
        <v>3.27</v>
      </c>
      <c r="E550" s="1">
        <v>3.65</v>
      </c>
      <c r="F550" s="1">
        <f>IF(E550=C550,D550,E550)</f>
        <v>3.65</v>
      </c>
      <c r="G550" s="7">
        <f>IF(C550&lt;3.55,C550,D550)</f>
        <v>2.21</v>
      </c>
      <c r="H550" s="220">
        <f t="shared" si="350"/>
        <v>2.21</v>
      </c>
      <c r="I550" s="155">
        <f t="shared" si="351"/>
        <v>1.8866666666666667</v>
      </c>
      <c r="J550" s="208">
        <f t="shared" si="352"/>
        <v>1.742666666666667</v>
      </c>
      <c r="K550" s="198">
        <f t="shared" si="355"/>
        <v>3.65</v>
      </c>
      <c r="L550" s="197" t="str">
        <f>IF(K550=C550,C543,IF(K550=D550,D543,E543))</f>
        <v>AA</v>
      </c>
      <c r="M550" s="205">
        <f t="shared" si="356"/>
        <v>2.21</v>
      </c>
      <c r="N550" s="197" t="str">
        <f>IF(K550=I550,J543,I543)</f>
        <v>HH</v>
      </c>
      <c r="O550" s="205">
        <f>IF(N550=C543,C550,IF(N550=D543,D550,E550))</f>
        <v>2.21</v>
      </c>
      <c r="P550" s="205" t="str">
        <f t="shared" si="353"/>
        <v>HH</v>
      </c>
      <c r="Q550" s="206">
        <f>IF(P550=C543,C550,IF(P550=D543,D550,E550))</f>
        <v>2.21</v>
      </c>
      <c r="R550" s="205">
        <f t="shared" si="357"/>
        <v>3.27</v>
      </c>
      <c r="S550" s="7" t="str">
        <f>IF(K550=M550,K543,M543)</f>
        <v>NG</v>
      </c>
      <c r="T550" s="21">
        <f t="shared" si="354"/>
        <v>2.21</v>
      </c>
      <c r="U550" t="s">
        <v>5</v>
      </c>
      <c r="V550" s="1">
        <v>3.27</v>
      </c>
    </row>
    <row r="551" spans="1:22" x14ac:dyDescent="0.25">
      <c r="B551" t="s">
        <v>267</v>
      </c>
      <c r="C551" s="8">
        <v>2.66</v>
      </c>
      <c r="D551" s="1">
        <v>3.62</v>
      </c>
      <c r="E551" s="1">
        <v>2.64</v>
      </c>
      <c r="F551">
        <f>IF(SMALL(C551:E551,1)=C551,D551,E551)</f>
        <v>2.64</v>
      </c>
      <c r="G551" s="7">
        <f>IF(E551&lt;D551,E551,D551)</f>
        <v>2.64</v>
      </c>
      <c r="H551" s="220">
        <f t="shared" si="350"/>
        <v>2.64</v>
      </c>
      <c r="I551" s="155">
        <f t="shared" si="351"/>
        <v>1.7506666666666668</v>
      </c>
      <c r="J551" s="208">
        <f t="shared" si="352"/>
        <v>1.7526666666666668</v>
      </c>
      <c r="K551" s="198">
        <f t="shared" si="355"/>
        <v>3.62</v>
      </c>
      <c r="L551" s="197" t="str">
        <f>IF(K551=C551,C543,IF(K551=D551,D543,E543))</f>
        <v>DD</v>
      </c>
      <c r="M551" s="205">
        <f t="shared" si="356"/>
        <v>3.62</v>
      </c>
      <c r="N551" s="197" t="str">
        <f>IF(K551=I551,J543,I543)</f>
        <v>HH</v>
      </c>
      <c r="O551" s="205">
        <f>IF(N551=C543,C551,IF(N551=D543,D551,E551))</f>
        <v>2.66</v>
      </c>
      <c r="P551" s="205" t="str">
        <f t="shared" si="353"/>
        <v>HH</v>
      </c>
      <c r="Q551" s="206">
        <f>IF(P551=C543,C551,IF(P551=D543,D551,E551))</f>
        <v>2.66</v>
      </c>
      <c r="R551" s="205">
        <f t="shared" si="357"/>
        <v>2.64</v>
      </c>
      <c r="S551" s="7" t="str">
        <f>IF(K551=M551,K543,M543)</f>
        <v>GG</v>
      </c>
      <c r="T551" s="21">
        <f t="shared" si="354"/>
        <v>3.62</v>
      </c>
      <c r="U551" t="s">
        <v>11</v>
      </c>
      <c r="V551" s="1">
        <v>2.66</v>
      </c>
    </row>
    <row r="552" spans="1:22" x14ac:dyDescent="0.25">
      <c r="B552" t="s">
        <v>268</v>
      </c>
      <c r="C552" s="8">
        <v>17.53</v>
      </c>
      <c r="D552" s="1">
        <v>8.9499999999999993</v>
      </c>
      <c r="E552" s="1">
        <v>1.1599999999999999</v>
      </c>
      <c r="F552" s="1">
        <f>IF(E552=C552,D552,E552)</f>
        <v>1.1599999999999999</v>
      </c>
      <c r="G552" s="7">
        <f>IF(C552&lt;3.55,C552,D552)</f>
        <v>8.9499999999999993</v>
      </c>
      <c r="H552" s="220">
        <f t="shared" si="350"/>
        <v>1.1599999999999999</v>
      </c>
      <c r="I552" s="155">
        <f t="shared" si="351"/>
        <v>4.722666666666667</v>
      </c>
      <c r="J552" s="208">
        <f t="shared" si="352"/>
        <v>6.3596666666666666</v>
      </c>
      <c r="K552" s="198">
        <f t="shared" si="355"/>
        <v>1.1599999999999999</v>
      </c>
      <c r="L552" s="197" t="str">
        <f>IF(K552=C552,C543,IF(K552=D552,D543,E543))</f>
        <v>AA</v>
      </c>
      <c r="M552" s="205">
        <f t="shared" si="356"/>
        <v>8.9499999999999993</v>
      </c>
      <c r="N552" s="197" t="str">
        <f>IF(K552=I552,J543,I543)</f>
        <v>HH</v>
      </c>
      <c r="O552" s="205">
        <f>IF(N552=C543,C552,IF(N552=D543,D552,E552))</f>
        <v>17.53</v>
      </c>
      <c r="P552" s="205" t="str">
        <f t="shared" si="353"/>
        <v>AA</v>
      </c>
      <c r="Q552" s="206">
        <f>IF(P552=C543,C552,IF(P552=D543,D552,E552))</f>
        <v>1.1599999999999999</v>
      </c>
      <c r="R552" s="205">
        <f t="shared" si="357"/>
        <v>8.9499999999999993</v>
      </c>
      <c r="S552" s="7" t="str">
        <f>IF(K552=M552,K543,M543)</f>
        <v>NG</v>
      </c>
      <c r="T552" s="21">
        <f t="shared" si="354"/>
        <v>1.1599999999999999</v>
      </c>
      <c r="U552" t="s">
        <v>11</v>
      </c>
      <c r="V552" s="1">
        <v>1.1599999999999999</v>
      </c>
    </row>
    <row r="553" spans="1:22" ht="15.75" thickBot="1" x14ac:dyDescent="0.3">
      <c r="B553" t="s">
        <v>269</v>
      </c>
      <c r="C553" s="8">
        <v>2.69</v>
      </c>
      <c r="D553" s="1">
        <v>3.35</v>
      </c>
      <c r="E553" s="1">
        <v>2.75</v>
      </c>
      <c r="F553">
        <f>IF(SMALL(C553:E553,1)=C553,D553,E553)</f>
        <v>3.35</v>
      </c>
      <c r="G553" s="7">
        <f>IF(E553&lt;D553,E553,D553)</f>
        <v>2.75</v>
      </c>
      <c r="H553" s="221">
        <f t="shared" si="350"/>
        <v>2.69</v>
      </c>
      <c r="I553" s="156">
        <f t="shared" si="351"/>
        <v>1.7399999999999998</v>
      </c>
      <c r="J553" s="211">
        <f t="shared" si="352"/>
        <v>1.734</v>
      </c>
      <c r="K553" s="198">
        <f t="shared" si="355"/>
        <v>3.35</v>
      </c>
      <c r="L553" s="197" t="str">
        <f>IF(K553=C553,C543,IF(K553=D553,D543,E543))</f>
        <v>DD</v>
      </c>
      <c r="M553" s="205">
        <f t="shared" si="356"/>
        <v>3.35</v>
      </c>
      <c r="N553" s="197" t="str">
        <f>IF(K553=I553,J543,I543)</f>
        <v>HH</v>
      </c>
      <c r="O553" s="205">
        <f>IF(N553=C543,C553,IF(N553=D543,D553,E553))</f>
        <v>2.69</v>
      </c>
      <c r="P553" s="205" t="str">
        <f t="shared" si="353"/>
        <v>HH</v>
      </c>
      <c r="Q553" s="206">
        <f>IF(P553=C543,C553,IF(P553=D543,D553,E553))</f>
        <v>2.69</v>
      </c>
      <c r="R553" s="205">
        <f t="shared" si="357"/>
        <v>2.69</v>
      </c>
      <c r="S553" s="7" t="str">
        <f>IF(K553=M553,K543,M543)</f>
        <v>GG</v>
      </c>
      <c r="T553" s="21">
        <f t="shared" si="354"/>
        <v>3.35</v>
      </c>
      <c r="U553" t="s">
        <v>5</v>
      </c>
      <c r="V553" s="1">
        <v>3.35</v>
      </c>
    </row>
    <row r="554" spans="1:22" ht="15.75" thickBot="1" x14ac:dyDescent="0.3">
      <c r="C554" s="80">
        <f>SUM(C544:E553)/30</f>
        <v>5.2706666666666671</v>
      </c>
      <c r="F554" s="5">
        <f t="shared" ref="F554:K554" si="358">PRODUCT(F544:F553)</f>
        <v>636609.47425401676</v>
      </c>
      <c r="G554" s="5">
        <f t="shared" si="358"/>
        <v>54580.847258345755</v>
      </c>
      <c r="H554" s="49">
        <f t="shared" si="358"/>
        <v>691.98202451982559</v>
      </c>
      <c r="I554" s="18">
        <f t="shared" si="358"/>
        <v>13575.207482853466</v>
      </c>
      <c r="J554" s="18">
        <f t="shared" si="358"/>
        <v>8016.4909001493406</v>
      </c>
      <c r="K554" s="18">
        <f t="shared" si="358"/>
        <v>5406.9306314035448</v>
      </c>
      <c r="L554" s="35"/>
      <c r="M554" s="18">
        <f>PRODUCT(M544:M553)</f>
        <v>25258.947667417669</v>
      </c>
      <c r="N554" s="35"/>
      <c r="O554" s="18">
        <f>PRODUCT(O544:O553)</f>
        <v>12858.832926395486</v>
      </c>
      <c r="P554" s="35"/>
      <c r="Q554" s="18">
        <f>PRODUCT(Q544:Q553)</f>
        <v>850.8982427050064</v>
      </c>
      <c r="R554" s="18">
        <f>PRODUCT(R544:R553)</f>
        <v>7899.7862071342934</v>
      </c>
      <c r="S554" s="34"/>
      <c r="T554" s="79">
        <f>PRODUCT(T544:T553)</f>
        <v>3273.7853960005027</v>
      </c>
      <c r="V554" s="79">
        <f>PRODUCT(V544:V553)</f>
        <v>27178.752925023586</v>
      </c>
    </row>
    <row r="555" spans="1:22" ht="15.75" thickBot="1" x14ac:dyDescent="0.3">
      <c r="F555" s="18">
        <f t="shared" ref="F555:K556" si="359">F544*F546*F548*F550*F552</f>
        <v>1374.2534291199997</v>
      </c>
      <c r="G555" s="18">
        <f t="shared" si="359"/>
        <v>125.35052418200002</v>
      </c>
      <c r="H555" s="18">
        <f t="shared" si="359"/>
        <v>16.246548385600001</v>
      </c>
      <c r="I555" s="18">
        <f t="shared" si="359"/>
        <v>344.29671762069171</v>
      </c>
      <c r="J555" s="18">
        <f t="shared" si="359"/>
        <v>287.41588087055572</v>
      </c>
      <c r="K555" s="18">
        <f t="shared" si="359"/>
        <v>53.099677903999996</v>
      </c>
      <c r="L555" s="35"/>
      <c r="M555" s="18">
        <f>M544*M546*M548*M550*M552</f>
        <v>248.059773052</v>
      </c>
      <c r="N555" s="35"/>
      <c r="O555" s="18">
        <f>O544*O546*O548*O550*O552</f>
        <v>245.51895965480006</v>
      </c>
      <c r="P555" s="35"/>
      <c r="Q555" s="18">
        <f>Q544*Q546*Q548*Q550*Q552</f>
        <v>16.246548385600001</v>
      </c>
      <c r="R555" s="18">
        <f>R544*R546*R548*R550*R552</f>
        <v>185.47340003400004</v>
      </c>
      <c r="S555" s="34"/>
      <c r="T555" s="79">
        <f>T544*T546*T548*T550*T552</f>
        <v>32.1507638816</v>
      </c>
      <c r="V555" s="18">
        <f>V544*V546*V548*V550*V552</f>
        <v>25.653570914399999</v>
      </c>
    </row>
    <row r="556" spans="1:22" ht="15.75" thickBot="1" x14ac:dyDescent="0.3">
      <c r="F556" s="49">
        <f t="shared" si="359"/>
        <v>463.24022976000009</v>
      </c>
      <c r="G556" s="49">
        <f t="shared" si="359"/>
        <v>435.42576000000003</v>
      </c>
      <c r="H556" s="49">
        <f t="shared" si="359"/>
        <v>42.592556160000008</v>
      </c>
      <c r="I556" s="49">
        <f t="shared" si="359"/>
        <v>39.428803087832897</v>
      </c>
      <c r="J556" s="49">
        <f t="shared" si="359"/>
        <v>27.89160736653848</v>
      </c>
      <c r="K556" s="56">
        <f t="shared" si="359"/>
        <v>101.82605328000002</v>
      </c>
      <c r="L556" s="202"/>
      <c r="M556" s="56">
        <f>M545*M547*M549*M551*M553</f>
        <v>101.82605328000002</v>
      </c>
      <c r="N556" s="202"/>
      <c r="O556" s="49">
        <f>O545*O547*O549*O551*O553</f>
        <v>52.374093408000007</v>
      </c>
      <c r="P556" s="202"/>
      <c r="Q556" s="49">
        <f>Q545*Q547*Q549*Q551*Q553</f>
        <v>52.374093408000007</v>
      </c>
      <c r="R556" s="49">
        <f>R545*R547*R549*R551*R553</f>
        <v>42.592556160000008</v>
      </c>
      <c r="S556" s="201"/>
      <c r="T556" s="214">
        <f>T545*T547*T549*T551*T553</f>
        <v>101.82605328000002</v>
      </c>
      <c r="V556" s="18">
        <f>V545*V547*V549*V551*V553</f>
        <v>1059.453010098</v>
      </c>
    </row>
    <row r="559" spans="1:22" ht="15.75" thickBot="1" x14ac:dyDescent="0.3"/>
    <row r="560" spans="1:22" ht="15.75" thickBot="1" x14ac:dyDescent="0.3">
      <c r="A560" t="s">
        <v>306</v>
      </c>
      <c r="B560" s="3" t="s">
        <v>0</v>
      </c>
      <c r="C560" s="4" t="s">
        <v>201</v>
      </c>
      <c r="D560" s="5" t="s">
        <v>202</v>
      </c>
      <c r="E560" s="5" t="s">
        <v>23</v>
      </c>
      <c r="F560" s="5" t="s">
        <v>310</v>
      </c>
      <c r="G560" s="33" t="s">
        <v>309</v>
      </c>
      <c r="H560" s="77" t="s">
        <v>201</v>
      </c>
      <c r="I560" s="77" t="s">
        <v>201</v>
      </c>
      <c r="J560" s="10" t="s">
        <v>202</v>
      </c>
      <c r="K560" s="77" t="s">
        <v>5</v>
      </c>
      <c r="L560" s="75" t="s">
        <v>918</v>
      </c>
      <c r="M560" s="75" t="s">
        <v>11</v>
      </c>
      <c r="N560" s="75" t="s">
        <v>919</v>
      </c>
      <c r="O560" s="75"/>
      <c r="P560" s="75" t="s">
        <v>921</v>
      </c>
      <c r="Q560" s="78" t="s">
        <v>922</v>
      </c>
      <c r="R560" s="75" t="s">
        <v>923</v>
      </c>
      <c r="S560" s="209"/>
      <c r="T560" s="210" t="s">
        <v>920</v>
      </c>
      <c r="V560" s="1" t="s">
        <v>232</v>
      </c>
    </row>
    <row r="561" spans="1:22" x14ac:dyDescent="0.25">
      <c r="B561" t="s">
        <v>261</v>
      </c>
      <c r="C561" s="8">
        <v>1.67</v>
      </c>
      <c r="D561" s="1">
        <v>3.9</v>
      </c>
      <c r="E561" s="1">
        <v>5.68</v>
      </c>
      <c r="F561" s="1">
        <f>IF(E561=C561,D561,E561)</f>
        <v>5.68</v>
      </c>
      <c r="G561" s="7">
        <f>IF(C561&lt;3.55,C561,D561)</f>
        <v>1.67</v>
      </c>
      <c r="H561" s="219">
        <f t="shared" ref="H561:H570" si="360">SMALL(C561:E561,1)</f>
        <v>1.67</v>
      </c>
      <c r="I561" s="152">
        <f t="shared" ref="I561:I570" si="361">((C561+D561+E561)/3+(C561+D561)/2+E561)/5</f>
        <v>2.4430000000000001</v>
      </c>
      <c r="J561" s="207">
        <f t="shared" ref="J561:J570" si="362">((C561+D561+E561)/3+(D561+E561)/2+C561)/5</f>
        <v>2.0419999999999998</v>
      </c>
      <c r="K561" s="198">
        <f>IF(SMALL(I561:J561,1)&gt;SMALL(C561:E561,1),SMALL(C561:E561,1),SMALL(C561:E561,3))</f>
        <v>1.67</v>
      </c>
      <c r="L561" s="197" t="str">
        <f>IF(K561=C561,C560,IF(K561=D561,D560,E560))</f>
        <v>HH</v>
      </c>
      <c r="M561" s="205">
        <f>IF(SMALL(C561:E561,2)&lt;E561,C561,D561)</f>
        <v>1.67</v>
      </c>
      <c r="N561" s="197" t="str">
        <f>IF(K561=I561,J560,I560)</f>
        <v>HH</v>
      </c>
      <c r="O561" s="205">
        <f>IF(N561=C560,C561,IF(N561=D560,D561,E561))</f>
        <v>1.67</v>
      </c>
      <c r="P561" s="205" t="str">
        <f t="shared" ref="P561:P570" si="363">IF(K561&lt;M561,L561,N561)</f>
        <v>HH</v>
      </c>
      <c r="Q561" s="206">
        <f>IF(P561=C560,C561,IF(P561=D560,D561,E561))</f>
        <v>1.67</v>
      </c>
      <c r="R561" s="205">
        <f>IF(K561=M561,SMALL(C561:E561,1),SMALL(C561:E561,2))</f>
        <v>1.67</v>
      </c>
      <c r="S561" s="7" t="str">
        <f>IF(K561=M561,K560,M560)</f>
        <v>GG</v>
      </c>
      <c r="T561" s="21">
        <f t="shared" ref="T561:T570" si="364">IF(U561=S561,K561,M561)</f>
        <v>1.67</v>
      </c>
      <c r="U561" t="s">
        <v>11</v>
      </c>
      <c r="V561" s="1">
        <v>1.67</v>
      </c>
    </row>
    <row r="562" spans="1:22" x14ac:dyDescent="0.25">
      <c r="B562" t="s">
        <v>262</v>
      </c>
      <c r="C562" s="8">
        <v>5.81</v>
      </c>
      <c r="D562" s="1">
        <v>4.5999999999999996</v>
      </c>
      <c r="E562" s="1">
        <v>1.55</v>
      </c>
      <c r="F562">
        <f>IF(SMALL(C562:E562,1)=C562,D562,E562)</f>
        <v>1.55</v>
      </c>
      <c r="G562" s="7">
        <f>IF(E562&lt;D562,E562,D562)</f>
        <v>1.55</v>
      </c>
      <c r="H562" s="220">
        <f t="shared" si="360"/>
        <v>1.55</v>
      </c>
      <c r="I562" s="155">
        <f t="shared" si="361"/>
        <v>2.1483333333333334</v>
      </c>
      <c r="J562" s="208">
        <f t="shared" si="362"/>
        <v>2.5743333333333331</v>
      </c>
      <c r="K562" s="198">
        <f t="shared" ref="K562:K570" si="365">IF(SMALL(I562:J562,1)&gt;SMALL(C562:E562,1),SMALL(C562:E562,1),SMALL(C562:E562,3))</f>
        <v>1.55</v>
      </c>
      <c r="L562" s="197" t="str">
        <f>IF(K562=C562,C560,IF(K562=D562,D560,E560))</f>
        <v>AA</v>
      </c>
      <c r="M562" s="205">
        <f t="shared" ref="M562:M570" si="366">IF(SMALL(C562:E562,2)&lt;E562,C562,D562)</f>
        <v>4.5999999999999996</v>
      </c>
      <c r="N562" s="197" t="str">
        <f>IF(K562=I562,J560,I560)</f>
        <v>HH</v>
      </c>
      <c r="O562" s="205">
        <f>IF(N562=C560,C562,IF(N562=D560,D562,E562))</f>
        <v>5.81</v>
      </c>
      <c r="P562" s="205" t="str">
        <f t="shared" si="363"/>
        <v>AA</v>
      </c>
      <c r="Q562" s="206">
        <f>IF(P562=C560,C562,IF(P562=D560,D562,E562))</f>
        <v>1.55</v>
      </c>
      <c r="R562" s="205">
        <f t="shared" ref="R562:R570" si="367">IF(K562=M562,SMALL(C562:E562,1),SMALL(C562:E562,2))</f>
        <v>4.5999999999999996</v>
      </c>
      <c r="S562" s="7" t="str">
        <f>IF(K562=M562,K560,M560)</f>
        <v>NG</v>
      </c>
      <c r="T562" s="21">
        <f t="shared" si="364"/>
        <v>1.55</v>
      </c>
      <c r="U562" t="s">
        <v>11</v>
      </c>
      <c r="V562" s="1">
        <v>5.81</v>
      </c>
    </row>
    <row r="563" spans="1:22" x14ac:dyDescent="0.25">
      <c r="B563" t="s">
        <v>263</v>
      </c>
      <c r="C563" s="8">
        <v>1.49</v>
      </c>
      <c r="D563" s="1">
        <v>4.37</v>
      </c>
      <c r="E563" s="1">
        <v>7.45</v>
      </c>
      <c r="F563" s="1">
        <f>IF(E563=C563,D563,E563)</f>
        <v>7.45</v>
      </c>
      <c r="G563" s="7">
        <f>IF(C563&lt;3.55,C563,D563)</f>
        <v>1.49</v>
      </c>
      <c r="H563" s="220">
        <f t="shared" si="360"/>
        <v>1.49</v>
      </c>
      <c r="I563" s="155">
        <f t="shared" si="361"/>
        <v>2.9633333333333334</v>
      </c>
      <c r="J563" s="208">
        <f t="shared" si="362"/>
        <v>2.3673333333333337</v>
      </c>
      <c r="K563" s="198">
        <f t="shared" si="365"/>
        <v>1.49</v>
      </c>
      <c r="L563" s="197" t="str">
        <f>IF(K563=C563,C560,IF(K563=D563,D560,E560))</f>
        <v>HH</v>
      </c>
      <c r="M563" s="205">
        <f t="shared" si="366"/>
        <v>1.49</v>
      </c>
      <c r="N563" s="197" t="str">
        <f>IF(K563=I563,J560,I560)</f>
        <v>HH</v>
      </c>
      <c r="O563" s="205">
        <f>IF(N563=C560,C563,IF(N563=D560,D563,E563))</f>
        <v>1.49</v>
      </c>
      <c r="P563" s="205" t="str">
        <f t="shared" si="363"/>
        <v>HH</v>
      </c>
      <c r="Q563" s="206">
        <f>IF(P563=C560,C563,IF(P563=D560,D563,E563))</f>
        <v>1.49</v>
      </c>
      <c r="R563" s="205">
        <f t="shared" si="367"/>
        <v>1.49</v>
      </c>
      <c r="S563" s="7" t="str">
        <f>IF(K563=M563,K560,M560)</f>
        <v>GG</v>
      </c>
      <c r="T563" s="21">
        <f t="shared" si="364"/>
        <v>1.49</v>
      </c>
      <c r="U563" t="s">
        <v>11</v>
      </c>
      <c r="V563" s="1">
        <v>1.49</v>
      </c>
    </row>
    <row r="564" spans="1:22" x14ac:dyDescent="0.25">
      <c r="B564" t="s">
        <v>264</v>
      </c>
      <c r="C564" s="8">
        <v>2.33</v>
      </c>
      <c r="D564" s="1">
        <v>3.61</v>
      </c>
      <c r="E564" s="1">
        <v>3.06</v>
      </c>
      <c r="F564">
        <f>IF(SMALL(C564:E564,1)=C564,D564,E564)</f>
        <v>3.61</v>
      </c>
      <c r="G564" s="7">
        <f>IF(C564&lt;D564,E564,D564)</f>
        <v>3.06</v>
      </c>
      <c r="H564" s="220">
        <f t="shared" si="360"/>
        <v>2.33</v>
      </c>
      <c r="I564" s="155">
        <f t="shared" si="361"/>
        <v>1.8059999999999998</v>
      </c>
      <c r="J564" s="208">
        <f t="shared" si="362"/>
        <v>1.7329999999999999</v>
      </c>
      <c r="K564" s="198">
        <f t="shared" si="365"/>
        <v>3.61</v>
      </c>
      <c r="L564" s="197" t="str">
        <f>IF(K564=C564,C560,IF(K564=D564,D560,E560))</f>
        <v>DD</v>
      </c>
      <c r="M564" s="205">
        <f t="shared" si="366"/>
        <v>3.61</v>
      </c>
      <c r="N564" s="197" t="str">
        <f>IF(K564=I564,J560,I560)</f>
        <v>HH</v>
      </c>
      <c r="O564" s="205">
        <f>IF(N564=C560,C564,IF(N564=D560,D564,E564))</f>
        <v>2.33</v>
      </c>
      <c r="P564" s="205" t="str">
        <f t="shared" si="363"/>
        <v>HH</v>
      </c>
      <c r="Q564" s="206">
        <f>IF(P564=C560,C564,IF(P564=D560,D564,E564))</f>
        <v>2.33</v>
      </c>
      <c r="R564" s="205">
        <f t="shared" si="367"/>
        <v>2.33</v>
      </c>
      <c r="S564" s="7" t="str">
        <f>IF(K564=M564,K560,M560)</f>
        <v>GG</v>
      </c>
      <c r="T564" s="21">
        <f t="shared" si="364"/>
        <v>3.61</v>
      </c>
      <c r="U564" t="s">
        <v>11</v>
      </c>
      <c r="V564" s="1">
        <v>2.33</v>
      </c>
    </row>
    <row r="565" spans="1:22" x14ac:dyDescent="0.25">
      <c r="B565" t="s">
        <v>260</v>
      </c>
      <c r="C565" s="8">
        <v>2.56</v>
      </c>
      <c r="D565" s="1">
        <v>3.72</v>
      </c>
      <c r="E565" s="1">
        <v>2.69</v>
      </c>
      <c r="F565" s="1">
        <f>IF(E565=C565,D565,E565)</f>
        <v>2.69</v>
      </c>
      <c r="G565" s="7">
        <f>IF(C565&lt;3.55,C565,D565)</f>
        <v>2.56</v>
      </c>
      <c r="H565" s="220">
        <f t="shared" si="360"/>
        <v>2.56</v>
      </c>
      <c r="I565" s="155">
        <f t="shared" si="361"/>
        <v>1.764</v>
      </c>
      <c r="J565" s="208">
        <f t="shared" si="362"/>
        <v>1.7510000000000001</v>
      </c>
      <c r="K565" s="198">
        <f t="shared" si="365"/>
        <v>3.72</v>
      </c>
      <c r="L565" s="197" t="str">
        <f>IF(K565=C565,D560,IF(K565=D565,D560,E560))</f>
        <v>DD</v>
      </c>
      <c r="M565" s="205">
        <f t="shared" si="366"/>
        <v>3.72</v>
      </c>
      <c r="N565" s="197" t="str">
        <f>IF(K565=I565,J560,I560)</f>
        <v>HH</v>
      </c>
      <c r="O565" s="205">
        <f>IF(N565=C560,C565,IF(N565=D560,D565,E565))</f>
        <v>2.56</v>
      </c>
      <c r="P565" s="205" t="str">
        <f t="shared" si="363"/>
        <v>HH</v>
      </c>
      <c r="Q565" s="206">
        <f>IF(P565=C560,C565,IF(P565=D560,D565,E565))</f>
        <v>2.56</v>
      </c>
      <c r="R565" s="205">
        <f t="shared" si="367"/>
        <v>2.56</v>
      </c>
      <c r="S565" s="7" t="str">
        <f>IF(K565=M565,K560,M560)</f>
        <v>GG</v>
      </c>
      <c r="T565" s="21">
        <f t="shared" si="364"/>
        <v>3.72</v>
      </c>
      <c r="U565" t="s">
        <v>5</v>
      </c>
      <c r="V565" s="1">
        <v>2.69</v>
      </c>
    </row>
    <row r="566" spans="1:22" x14ac:dyDescent="0.25">
      <c r="B566" t="s">
        <v>265</v>
      </c>
      <c r="C566" s="8">
        <v>9.36</v>
      </c>
      <c r="D566" s="1">
        <v>5.48</v>
      </c>
      <c r="E566" s="1">
        <v>1.34</v>
      </c>
      <c r="F566">
        <f>IF(SMALL(C566:E566,1)=C566,D566,E566)</f>
        <v>1.34</v>
      </c>
      <c r="G566" s="7">
        <f>IF(E566&lt;D566,E566,D566)</f>
        <v>1.34</v>
      </c>
      <c r="H566" s="220">
        <f t="shared" si="360"/>
        <v>1.34</v>
      </c>
      <c r="I566" s="155">
        <f t="shared" si="361"/>
        <v>2.8306666666666667</v>
      </c>
      <c r="J566" s="208">
        <f t="shared" si="362"/>
        <v>3.6326666666666667</v>
      </c>
      <c r="K566" s="198">
        <f t="shared" si="365"/>
        <v>1.34</v>
      </c>
      <c r="L566" s="197" t="str">
        <f>IF(K566=C566,C560,IF(K566=D566,D560,E560))</f>
        <v>AA</v>
      </c>
      <c r="M566" s="205">
        <f t="shared" si="366"/>
        <v>5.48</v>
      </c>
      <c r="N566" s="197" t="str">
        <f>IF(J566=I566,J560,I560)</f>
        <v>HH</v>
      </c>
      <c r="O566" s="205">
        <f>IF(N566=C560,C566,IF(N566=D560,D566,E566))</f>
        <v>9.36</v>
      </c>
      <c r="P566" s="205" t="str">
        <f t="shared" si="363"/>
        <v>AA</v>
      </c>
      <c r="Q566" s="206">
        <f>IF(P566=C560,C566,IF(P566=D560,D566,E566))</f>
        <v>1.34</v>
      </c>
      <c r="R566" s="205">
        <f t="shared" si="367"/>
        <v>5.48</v>
      </c>
      <c r="S566" s="7" t="str">
        <f>IF(K566=M566,K560,M560)</f>
        <v>NG</v>
      </c>
      <c r="T566" s="21">
        <f t="shared" si="364"/>
        <v>5.48</v>
      </c>
      <c r="U566" t="s">
        <v>5</v>
      </c>
      <c r="V566" s="1">
        <v>1.34</v>
      </c>
    </row>
    <row r="567" spans="1:22" x14ac:dyDescent="0.25">
      <c r="B567" t="s">
        <v>266</v>
      </c>
      <c r="C567" s="8">
        <v>9.69</v>
      </c>
      <c r="D567" s="1">
        <v>5.65</v>
      </c>
      <c r="E567" s="1">
        <v>1.33</v>
      </c>
      <c r="F567" s="1">
        <f>IF(E567=C567,D567,E567)</f>
        <v>1.33</v>
      </c>
      <c r="G567" s="7">
        <f>IF(C567&lt;3.55,C567,D567)</f>
        <v>5.65</v>
      </c>
      <c r="H567" s="220">
        <f t="shared" si="360"/>
        <v>1.33</v>
      </c>
      <c r="I567" s="155">
        <f t="shared" si="361"/>
        <v>2.9113333333333333</v>
      </c>
      <c r="J567" s="208">
        <f t="shared" si="362"/>
        <v>3.7473333333333327</v>
      </c>
      <c r="K567" s="198">
        <f t="shared" si="365"/>
        <v>1.33</v>
      </c>
      <c r="L567" s="197" t="str">
        <f>IF(K567=C567,C560,IF(K567=D567,D560,E560))</f>
        <v>AA</v>
      </c>
      <c r="M567" s="205">
        <f t="shared" si="366"/>
        <v>5.65</v>
      </c>
      <c r="N567" s="197" t="str">
        <f>IF(K567=I567,J560,I560)</f>
        <v>HH</v>
      </c>
      <c r="O567" s="205">
        <f>IF(N567=C560,C567,IF(N567=D560,D567,E567))</f>
        <v>9.69</v>
      </c>
      <c r="P567" s="205" t="str">
        <f t="shared" si="363"/>
        <v>AA</v>
      </c>
      <c r="Q567" s="206">
        <f>IF(P567=C560,C567,IF(P567=D560,D567,E567))</f>
        <v>1.33</v>
      </c>
      <c r="R567" s="205">
        <f t="shared" si="367"/>
        <v>5.65</v>
      </c>
      <c r="S567" s="7" t="str">
        <f>IF(K567=M567,K560,M560)</f>
        <v>NG</v>
      </c>
      <c r="T567" s="21">
        <f t="shared" si="364"/>
        <v>5.65</v>
      </c>
      <c r="U567" t="s">
        <v>5</v>
      </c>
      <c r="V567" s="1">
        <v>5.65</v>
      </c>
    </row>
    <row r="568" spans="1:22" x14ac:dyDescent="0.25">
      <c r="B568" t="s">
        <v>267</v>
      </c>
      <c r="C568" s="8">
        <v>1.3</v>
      </c>
      <c r="D568" s="1">
        <v>5.9</v>
      </c>
      <c r="E568" s="1">
        <v>10.5</v>
      </c>
      <c r="F568">
        <f>IF(SMALL(C568:E568,1)=C568,D568,E568)</f>
        <v>5.9</v>
      </c>
      <c r="G568" s="7">
        <f>IF(E568&lt;D568,E568,D568)</f>
        <v>5.9</v>
      </c>
      <c r="H568" s="220">
        <f t="shared" si="360"/>
        <v>1.3</v>
      </c>
      <c r="I568" s="155">
        <f t="shared" si="361"/>
        <v>4</v>
      </c>
      <c r="J568" s="208">
        <f t="shared" si="362"/>
        <v>3.0799999999999996</v>
      </c>
      <c r="K568" s="198">
        <f t="shared" si="365"/>
        <v>1.3</v>
      </c>
      <c r="L568" s="197" t="str">
        <f>IF(K568=C568,C560,IF(K568=D568,D560,E560))</f>
        <v>HH</v>
      </c>
      <c r="M568" s="205">
        <f t="shared" si="366"/>
        <v>1.3</v>
      </c>
      <c r="N568" s="197" t="str">
        <f>IF(K568=I568,J560,I560)</f>
        <v>HH</v>
      </c>
      <c r="O568" s="205">
        <f>IF(N568=C560,C568,IF(N568=D560,D568,E568))</f>
        <v>1.3</v>
      </c>
      <c r="P568" s="205" t="str">
        <f t="shared" si="363"/>
        <v>HH</v>
      </c>
      <c r="Q568" s="206">
        <f>IF(P568=C560,C568,IF(P568=D560,D568,E568))</f>
        <v>1.3</v>
      </c>
      <c r="R568" s="205">
        <f t="shared" si="367"/>
        <v>1.3</v>
      </c>
      <c r="S568" s="7" t="str">
        <f>IF(K568=M568,K560,M560)</f>
        <v>GG</v>
      </c>
      <c r="T568" s="21">
        <f t="shared" si="364"/>
        <v>1.3</v>
      </c>
      <c r="U568" t="s">
        <v>11</v>
      </c>
      <c r="V568" s="1">
        <v>1.3</v>
      </c>
    </row>
    <row r="569" spans="1:22" x14ac:dyDescent="0.25">
      <c r="B569" t="s">
        <v>268</v>
      </c>
      <c r="C569" s="8">
        <v>1.28</v>
      </c>
      <c r="D569" s="1">
        <v>6</v>
      </c>
      <c r="E569" s="1">
        <v>11.95</v>
      </c>
      <c r="F569" s="1">
        <f>IF(E569=C569,D569,E569)</f>
        <v>11.95</v>
      </c>
      <c r="G569" s="7">
        <f>IF(C569&lt;3.55,C569,D569)</f>
        <v>1.28</v>
      </c>
      <c r="H569" s="220">
        <f t="shared" si="360"/>
        <v>1.28</v>
      </c>
      <c r="I569" s="155">
        <f t="shared" si="361"/>
        <v>4.4000000000000004</v>
      </c>
      <c r="J569" s="208">
        <f t="shared" si="362"/>
        <v>3.3329999999999997</v>
      </c>
      <c r="K569" s="198">
        <f t="shared" si="365"/>
        <v>1.28</v>
      </c>
      <c r="L569" s="197" t="str">
        <f>IF(K569=C569,C560,IF(K569=D569,D560,E560))</f>
        <v>HH</v>
      </c>
      <c r="M569" s="205">
        <f t="shared" si="366"/>
        <v>1.28</v>
      </c>
      <c r="N569" s="197" t="str">
        <f>IF(K569=I569,J560,I560)</f>
        <v>HH</v>
      </c>
      <c r="O569" s="205">
        <f>IF(N569=C560,C569,IF(N569=D560,D569,E569))</f>
        <v>1.28</v>
      </c>
      <c r="P569" s="205" t="str">
        <f t="shared" si="363"/>
        <v>HH</v>
      </c>
      <c r="Q569" s="206">
        <f>IF(P569=C560,C569,IF(P569=D560,D569,E569))</f>
        <v>1.28</v>
      </c>
      <c r="R569" s="205">
        <f t="shared" si="367"/>
        <v>1.28</v>
      </c>
      <c r="S569" s="7" t="str">
        <f>IF(K569=M569,K560,M560)</f>
        <v>GG</v>
      </c>
      <c r="T569" s="21">
        <f t="shared" si="364"/>
        <v>1.28</v>
      </c>
      <c r="U569" t="s">
        <v>5</v>
      </c>
      <c r="V569" s="1">
        <v>6</v>
      </c>
    </row>
    <row r="570" spans="1:22" ht="15.75" thickBot="1" x14ac:dyDescent="0.3">
      <c r="B570" t="s">
        <v>269</v>
      </c>
      <c r="C570" s="8">
        <v>1.17</v>
      </c>
      <c r="D570" s="1">
        <v>8.9499999999999993</v>
      </c>
      <c r="E570" s="1">
        <v>15.45</v>
      </c>
      <c r="F570">
        <f>IF(SMALL(C570:E570,1)=C570,D570,E570)</f>
        <v>8.9499999999999993</v>
      </c>
      <c r="G570" s="7">
        <f>IF(E570&lt;D570,E570,D570)</f>
        <v>8.9499999999999993</v>
      </c>
      <c r="H570" s="221">
        <f t="shared" si="360"/>
        <v>1.17</v>
      </c>
      <c r="I570" s="156">
        <f t="shared" si="361"/>
        <v>5.8066666666666666</v>
      </c>
      <c r="J570" s="211">
        <f t="shared" si="362"/>
        <v>4.3786666666666658</v>
      </c>
      <c r="K570" s="198">
        <f t="shared" si="365"/>
        <v>1.17</v>
      </c>
      <c r="L570" s="197" t="str">
        <f>IF(K570=C570,C560,IF(K570=D570,D560,E560))</f>
        <v>HH</v>
      </c>
      <c r="M570" s="205">
        <f t="shared" si="366"/>
        <v>1.17</v>
      </c>
      <c r="N570" s="197" t="str">
        <f>IF(K570=I570,J560,I560)</f>
        <v>HH</v>
      </c>
      <c r="O570" s="205">
        <f>IF(N570=C560,C570,IF(N570=D560,D570,E570))</f>
        <v>1.17</v>
      </c>
      <c r="P570" s="205" t="str">
        <f t="shared" si="363"/>
        <v>HH</v>
      </c>
      <c r="Q570" s="206">
        <f>IF(P570=C560,C570,IF(P570=D560,D570,E570))</f>
        <v>1.17</v>
      </c>
      <c r="R570" s="205">
        <f t="shared" si="367"/>
        <v>1.17</v>
      </c>
      <c r="S570" s="7" t="str">
        <f>IF(K570=M570,K560,M560)</f>
        <v>GG</v>
      </c>
      <c r="T570" s="21">
        <f t="shared" si="364"/>
        <v>1.17</v>
      </c>
      <c r="U570" t="s">
        <v>5</v>
      </c>
      <c r="V570" s="1">
        <v>1.17</v>
      </c>
    </row>
    <row r="571" spans="1:22" ht="15.75" thickBot="1" x14ac:dyDescent="0.3">
      <c r="C571" s="80">
        <f>SUM(C561:E570)/30</f>
        <v>4.9946666666666664</v>
      </c>
      <c r="F571" s="5">
        <f t="shared" ref="F571:K571" si="368">PRODUCT(F561:F570)</f>
        <v>716300.37762208318</v>
      </c>
      <c r="G571" s="5">
        <f t="shared" si="368"/>
        <v>15460.875831993695</v>
      </c>
      <c r="H571" s="49">
        <f t="shared" si="368"/>
        <v>79.822614241266209</v>
      </c>
      <c r="I571" s="18">
        <f t="shared" si="368"/>
        <v>41729.405193943625</v>
      </c>
      <c r="J571" s="18">
        <f t="shared" si="368"/>
        <v>23106.833246638744</v>
      </c>
      <c r="K571" s="18">
        <f t="shared" si="368"/>
        <v>179.71329318146661</v>
      </c>
      <c r="L571" s="35"/>
      <c r="M571" s="18">
        <f>PRODUCT(M561:M570)</f>
        <v>9265.7142582125816</v>
      </c>
      <c r="N571" s="35"/>
      <c r="O571" s="18">
        <f>PRODUCT(O561:O570)</f>
        <v>15226.972653536342</v>
      </c>
      <c r="P571" s="35"/>
      <c r="Q571" s="18">
        <f>PRODUCT(Q561:Q570)</f>
        <v>79.822614241266209</v>
      </c>
      <c r="R571" s="18">
        <f>PRODUCT(R561:R570)</f>
        <v>4115.5193464529848</v>
      </c>
      <c r="S571" s="34"/>
      <c r="T571" s="79">
        <f>PRODUCT(T561:T570)</f>
        <v>3122.142847875979</v>
      </c>
      <c r="V571" s="79">
        <f>PRODUCT(V561:V570)</f>
        <v>6260.6695802009262</v>
      </c>
    </row>
    <row r="572" spans="1:22" ht="15.75" thickBot="1" x14ac:dyDescent="0.3">
      <c r="F572" s="18">
        <f t="shared" ref="F572:K573" si="369">F561*F563*F565*F567*F569</f>
        <v>1809.1577407399998</v>
      </c>
      <c r="G572" s="18">
        <f t="shared" si="369"/>
        <v>46.068187135999999</v>
      </c>
      <c r="H572" s="18">
        <f t="shared" si="369"/>
        <v>10.844369715200001</v>
      </c>
      <c r="I572" s="18">
        <f t="shared" si="369"/>
        <v>163.58638804323201</v>
      </c>
      <c r="J572" s="18">
        <f t="shared" si="369"/>
        <v>105.72043391808624</v>
      </c>
      <c r="K572" s="18">
        <f t="shared" si="369"/>
        <v>15.758224742400001</v>
      </c>
      <c r="L572" s="35"/>
      <c r="M572" s="30">
        <f>M561*M563*M565*M567*M569</f>
        <v>66.942834431999998</v>
      </c>
      <c r="N572" s="35"/>
      <c r="O572" s="18">
        <f>O561*O563*O565*O567*O569</f>
        <v>79.008979353599997</v>
      </c>
      <c r="P572" s="35"/>
      <c r="Q572" s="18">
        <f>Q561*Q563*Q565*Q567*Q569</f>
        <v>10.844369715200001</v>
      </c>
      <c r="R572" s="18">
        <f>R561*R563*R565*R567*R569</f>
        <v>46.068187135999999</v>
      </c>
      <c r="S572" s="34"/>
      <c r="T572" s="213">
        <f>T561*T563*T565*T567*T569</f>
        <v>66.942834431999998</v>
      </c>
      <c r="V572" s="18">
        <f>V561*V563*V565*V567*V569</f>
        <v>226.91056530000003</v>
      </c>
    </row>
    <row r="573" spans="1:22" ht="15.75" thickBot="1" x14ac:dyDescent="0.3">
      <c r="F573" s="49">
        <f t="shared" si="369"/>
        <v>395.93030585000008</v>
      </c>
      <c r="G573" s="49">
        <f t="shared" si="369"/>
        <v>335.60851410000009</v>
      </c>
      <c r="H573" s="49">
        <f t="shared" si="369"/>
        <v>7.3607426100000009</v>
      </c>
      <c r="I573" s="49">
        <f t="shared" si="369"/>
        <v>255.09093814648884</v>
      </c>
      <c r="J573" s="49">
        <f t="shared" si="369"/>
        <v>218.56544085453012</v>
      </c>
      <c r="K573" s="49">
        <f t="shared" si="369"/>
        <v>11.404412370000001</v>
      </c>
      <c r="L573" s="202"/>
      <c r="M573" s="49">
        <f>M562*M564*M566*M568*M570</f>
        <v>138.41233847999999</v>
      </c>
      <c r="N573" s="202"/>
      <c r="O573" s="49">
        <f>O562*O564*O566*O568*O570</f>
        <v>192.72458368799997</v>
      </c>
      <c r="P573" s="202"/>
      <c r="Q573" s="49">
        <f>Q562*Q564*Q566*Q568*Q570</f>
        <v>7.3607426100000009</v>
      </c>
      <c r="R573" s="49">
        <f>R562*R564*R566*R568*R570</f>
        <v>89.335387440000005</v>
      </c>
      <c r="S573" s="201"/>
      <c r="T573" s="203">
        <f>T562*T564*T566*T568*T570</f>
        <v>46.638940140000003</v>
      </c>
      <c r="V573" s="18">
        <f>V562*V564*V566*V568*V570</f>
        <v>27.590912621999998</v>
      </c>
    </row>
    <row r="575" spans="1:22" ht="15.75" thickBot="1" x14ac:dyDescent="0.3"/>
    <row r="576" spans="1:22" ht="15.75" thickBot="1" x14ac:dyDescent="0.3">
      <c r="A576" t="s">
        <v>307</v>
      </c>
      <c r="B576" s="3" t="s">
        <v>0</v>
      </c>
      <c r="C576" s="4" t="s">
        <v>201</v>
      </c>
      <c r="D576" s="5" t="s">
        <v>202</v>
      </c>
      <c r="E576" s="5" t="s">
        <v>23</v>
      </c>
      <c r="F576" s="5" t="s">
        <v>310</v>
      </c>
      <c r="G576" s="33" t="s">
        <v>309</v>
      </c>
      <c r="H576" s="77" t="s">
        <v>201</v>
      </c>
      <c r="I576" s="77" t="s">
        <v>201</v>
      </c>
      <c r="J576" s="10" t="s">
        <v>202</v>
      </c>
      <c r="K576" s="77" t="s">
        <v>5</v>
      </c>
      <c r="L576" s="75" t="s">
        <v>918</v>
      </c>
      <c r="M576" s="75" t="s">
        <v>11</v>
      </c>
      <c r="N576" s="75" t="s">
        <v>919</v>
      </c>
      <c r="O576" s="75"/>
      <c r="P576" s="75" t="s">
        <v>921</v>
      </c>
      <c r="Q576" s="78" t="s">
        <v>922</v>
      </c>
      <c r="R576" s="75" t="s">
        <v>923</v>
      </c>
      <c r="S576" s="209"/>
      <c r="T576" s="210" t="s">
        <v>920</v>
      </c>
      <c r="V576" s="1" t="s">
        <v>232</v>
      </c>
    </row>
    <row r="577" spans="2:22" x14ac:dyDescent="0.25">
      <c r="B577" t="s">
        <v>261</v>
      </c>
      <c r="C577" s="8">
        <v>2.1</v>
      </c>
      <c r="D577" s="1">
        <v>3.81</v>
      </c>
      <c r="E577" s="1">
        <v>3.41</v>
      </c>
      <c r="F577" s="1">
        <f>IF(E577=C577,D577,E577)</f>
        <v>3.41</v>
      </c>
      <c r="G577" s="7">
        <f>IF(C577&lt;3.55,C577,D577)</f>
        <v>2.1</v>
      </c>
      <c r="H577" s="219">
        <f t="shared" ref="H577:H586" si="370">SMALL(C577:E577,1)</f>
        <v>2.1</v>
      </c>
      <c r="I577" s="152">
        <f t="shared" ref="I577:I586" si="371">((C577+D577+E577)/3+(C577+D577)/2+E577)/5</f>
        <v>1.8943333333333334</v>
      </c>
      <c r="J577" s="207">
        <f t="shared" ref="J577:J586" si="372">((C577+D577+E577)/3+(D577+E577)/2+C577)/5</f>
        <v>1.7633333333333332</v>
      </c>
      <c r="K577" s="198">
        <f>IF(SMALL(I577:J577,1)&gt;SMALL(C577:E577,1),SMALL(C577:E577,1),SMALL(C577:E577,3))</f>
        <v>3.81</v>
      </c>
      <c r="L577" s="197" t="str">
        <f>IF(K577=C577,C576,IF(K577=D577,D576,E576))</f>
        <v>DD</v>
      </c>
      <c r="M577" s="205">
        <f>IF(SMALL(C577:E577,2)&lt;E577,C577,D577)</f>
        <v>3.81</v>
      </c>
      <c r="N577" s="197" t="str">
        <f>IF(K577=I577,J576,I576)</f>
        <v>HH</v>
      </c>
      <c r="O577" s="205">
        <f>IF(N577=C576,C577,IF(N577=D576,D577,E577))</f>
        <v>2.1</v>
      </c>
      <c r="P577" s="205" t="str">
        <f t="shared" ref="P577:P586" si="373">IF(K577&lt;M577,L577,N577)</f>
        <v>HH</v>
      </c>
      <c r="Q577" s="206">
        <f>IF(P577=C576,C577,IF(P577=D576,D577,E577))</f>
        <v>2.1</v>
      </c>
      <c r="R577" s="205">
        <f>IF(K577=M577,SMALL(C577:E577,1),SMALL(C577:E577,2))</f>
        <v>2.1</v>
      </c>
      <c r="S577" s="7" t="str">
        <f>IF(K577=M577,K576,M576)</f>
        <v>GG</v>
      </c>
      <c r="T577" s="21">
        <f t="shared" ref="T577:T586" si="374">IF(U577=S577,K577,M577)</f>
        <v>3.81</v>
      </c>
      <c r="U577" t="s">
        <v>5</v>
      </c>
      <c r="V577" s="1">
        <v>3.41</v>
      </c>
    </row>
    <row r="578" spans="2:22" x14ac:dyDescent="0.25">
      <c r="B578" t="s">
        <v>262</v>
      </c>
      <c r="C578" s="8">
        <v>1.9</v>
      </c>
      <c r="D578" s="1">
        <v>3.75</v>
      </c>
      <c r="E578" s="1">
        <v>4.1500000000000004</v>
      </c>
      <c r="F578">
        <f>IF(SMALL(C578:E578,1)=C578,D578,E578)</f>
        <v>3.75</v>
      </c>
      <c r="G578" s="7">
        <f>IF(E578&lt;D578,E578,D578)</f>
        <v>3.75</v>
      </c>
      <c r="H578" s="220">
        <f t="shared" si="370"/>
        <v>1.9</v>
      </c>
      <c r="I578" s="155">
        <f t="shared" si="371"/>
        <v>2.0483333333333333</v>
      </c>
      <c r="J578" s="208">
        <f t="shared" si="372"/>
        <v>1.8233333333333335</v>
      </c>
      <c r="K578" s="198">
        <f t="shared" ref="K578:K586" si="375">IF(SMALL(I578:J578,1)&gt;SMALL(C578:E578,1),SMALL(C578:E578,1),SMALL(C578:E578,3))</f>
        <v>4.1500000000000004</v>
      </c>
      <c r="L578" s="197" t="str">
        <f>IF(K578=C578,C576,IF(K578=D578,D576,E576))</f>
        <v>AA</v>
      </c>
      <c r="M578" s="205">
        <f t="shared" ref="M578:M586" si="376">IF(SMALL(C578:E578,2)&lt;E578,C578,D578)</f>
        <v>1.9</v>
      </c>
      <c r="N578" s="197" t="str">
        <f>IF(K578=I578,J576,I576)</f>
        <v>HH</v>
      </c>
      <c r="O578" s="205">
        <f>IF(N578=C576,C578,IF(N578=D576,D578,E578))</f>
        <v>1.9</v>
      </c>
      <c r="P578" s="205" t="str">
        <f t="shared" si="373"/>
        <v>HH</v>
      </c>
      <c r="Q578" s="206">
        <f>IF(P578=C576,C578,IF(P578=D576,D578,E578))</f>
        <v>1.9</v>
      </c>
      <c r="R578" s="205">
        <f t="shared" ref="R578:R586" si="377">IF(K578=M578,SMALL(C578:E578,1),SMALL(C578:E578,2))</f>
        <v>3.75</v>
      </c>
      <c r="S578" s="7" t="str">
        <f>IF(K578=M578,K576,M576)</f>
        <v>NG</v>
      </c>
      <c r="T578" s="21">
        <f t="shared" si="374"/>
        <v>1.9</v>
      </c>
      <c r="U578" t="s">
        <v>5</v>
      </c>
      <c r="V578" s="1">
        <v>3.75</v>
      </c>
    </row>
    <row r="579" spans="2:22" x14ac:dyDescent="0.25">
      <c r="B579" t="s">
        <v>263</v>
      </c>
      <c r="C579" s="8">
        <v>1.39</v>
      </c>
      <c r="D579" s="1">
        <v>5.0999999999999996</v>
      </c>
      <c r="E579" s="1">
        <v>8.35</v>
      </c>
      <c r="F579" s="1">
        <f>IF(E579=C579,D579,E579)</f>
        <v>8.35</v>
      </c>
      <c r="G579" s="7">
        <f>IF(C579&lt;3.55,C579,D579)</f>
        <v>1.39</v>
      </c>
      <c r="H579" s="220">
        <f t="shared" si="370"/>
        <v>1.39</v>
      </c>
      <c r="I579" s="155">
        <f t="shared" si="371"/>
        <v>3.3083333333333327</v>
      </c>
      <c r="J579" s="208">
        <f t="shared" si="372"/>
        <v>2.6123333333333334</v>
      </c>
      <c r="K579" s="198">
        <f t="shared" si="375"/>
        <v>1.39</v>
      </c>
      <c r="L579" s="197" t="str">
        <f>IF(K579=C579,C576,IF(K579=D579,D576,E576))</f>
        <v>HH</v>
      </c>
      <c r="M579" s="205">
        <f t="shared" si="376"/>
        <v>1.39</v>
      </c>
      <c r="N579" s="197" t="str">
        <f>IF(K579=I579,J576,I576)</f>
        <v>HH</v>
      </c>
      <c r="O579" s="205">
        <f>IF(N579=C576,C579,IF(N579=D576,D579,E579))</f>
        <v>1.39</v>
      </c>
      <c r="P579" s="205" t="str">
        <f t="shared" si="373"/>
        <v>HH</v>
      </c>
      <c r="Q579" s="206">
        <f>IF(P579=C576,C579,IF(P579=D576,D579,E579))</f>
        <v>1.39</v>
      </c>
      <c r="R579" s="205">
        <f t="shared" si="377"/>
        <v>1.39</v>
      </c>
      <c r="S579" s="7" t="str">
        <f>IF(K579=M579,K576,M576)</f>
        <v>GG</v>
      </c>
      <c r="T579" s="21">
        <f t="shared" si="374"/>
        <v>1.39</v>
      </c>
      <c r="U579" t="s">
        <v>5</v>
      </c>
      <c r="V579" s="1">
        <v>5.0999999999999996</v>
      </c>
    </row>
    <row r="580" spans="2:22" x14ac:dyDescent="0.25">
      <c r="B580" t="s">
        <v>264</v>
      </c>
      <c r="C580" s="8">
        <v>1.3</v>
      </c>
      <c r="D580" s="1">
        <v>6.08</v>
      </c>
      <c r="E580" s="1">
        <v>9.7200000000000006</v>
      </c>
      <c r="F580">
        <f>IF(SMALL(C580:E580,1)=C580,D580,E580)</f>
        <v>6.08</v>
      </c>
      <c r="G580" s="7">
        <f>IF(C580&lt;D580,E580,D580)</f>
        <v>9.7200000000000006</v>
      </c>
      <c r="H580" s="220">
        <f t="shared" si="370"/>
        <v>1.3</v>
      </c>
      <c r="I580" s="155">
        <f t="shared" si="371"/>
        <v>3.8220000000000001</v>
      </c>
      <c r="J580" s="208">
        <f t="shared" si="372"/>
        <v>2.9800000000000004</v>
      </c>
      <c r="K580" s="198">
        <f t="shared" si="375"/>
        <v>1.3</v>
      </c>
      <c r="L580" s="197" t="str">
        <f>IF(K580=C580,C576,IF(K580=D580,D576,E576))</f>
        <v>HH</v>
      </c>
      <c r="M580" s="205">
        <f t="shared" si="376"/>
        <v>1.3</v>
      </c>
      <c r="N580" s="197" t="str">
        <f>IF(K580=I580,J576,I576)</f>
        <v>HH</v>
      </c>
      <c r="O580" s="205">
        <f>IF(N580=C576,C580,IF(N580=D576,D580,E580))</f>
        <v>1.3</v>
      </c>
      <c r="P580" s="205" t="str">
        <f t="shared" si="373"/>
        <v>HH</v>
      </c>
      <c r="Q580" s="206">
        <f>IF(P580=C576,C580,IF(P580=D576,D580,E580))</f>
        <v>1.3</v>
      </c>
      <c r="R580" s="205">
        <f t="shared" si="377"/>
        <v>1.3</v>
      </c>
      <c r="S580" s="7" t="str">
        <f>IF(K580=M580,K576,M576)</f>
        <v>GG</v>
      </c>
      <c r="T580" s="21">
        <f t="shared" si="374"/>
        <v>1.3</v>
      </c>
      <c r="U580" t="s">
        <v>11</v>
      </c>
      <c r="V580" s="1">
        <v>9.7200000000000006</v>
      </c>
    </row>
    <row r="581" spans="2:22" x14ac:dyDescent="0.25">
      <c r="B581" t="s">
        <v>260</v>
      </c>
      <c r="C581" s="8">
        <v>1.31</v>
      </c>
      <c r="D581" s="1">
        <v>5.83</v>
      </c>
      <c r="E581" s="1">
        <v>10.08</v>
      </c>
      <c r="F581" s="1">
        <f>IF(E581=C581,D581,E581)</f>
        <v>10.08</v>
      </c>
      <c r="G581" s="7">
        <f>IF(C581&lt;3.55,C581,D581)</f>
        <v>1.31</v>
      </c>
      <c r="H581" s="220">
        <f t="shared" si="370"/>
        <v>1.31</v>
      </c>
      <c r="I581" s="155">
        <f t="shared" si="371"/>
        <v>3.8780000000000001</v>
      </c>
      <c r="J581" s="208">
        <f t="shared" si="372"/>
        <v>3.0010000000000003</v>
      </c>
      <c r="K581" s="198">
        <f t="shared" si="375"/>
        <v>1.31</v>
      </c>
      <c r="L581" s="197" t="str">
        <f>IF(K581=C581,D576,IF(K581=D581,D576,E576))</f>
        <v>DD</v>
      </c>
      <c r="M581" s="205">
        <f t="shared" si="376"/>
        <v>1.31</v>
      </c>
      <c r="N581" s="197" t="str">
        <f>IF(K581=I581,J576,I576)</f>
        <v>HH</v>
      </c>
      <c r="O581" s="205">
        <f>IF(N581=C576,C581,IF(N581=D576,D581,E581))</f>
        <v>1.31</v>
      </c>
      <c r="P581" s="205" t="str">
        <f t="shared" si="373"/>
        <v>HH</v>
      </c>
      <c r="Q581" s="206">
        <f>IF(P581=C576,C581,IF(P581=D576,D581,E581))</f>
        <v>1.31</v>
      </c>
      <c r="R581" s="205">
        <f t="shared" si="377"/>
        <v>1.31</v>
      </c>
      <c r="S581" s="7" t="str">
        <f>IF(K581=M581,K576,M576)</f>
        <v>GG</v>
      </c>
      <c r="T581" s="21">
        <f t="shared" si="374"/>
        <v>1.31</v>
      </c>
      <c r="U581" t="s">
        <v>11</v>
      </c>
      <c r="V581" s="1">
        <v>1.31</v>
      </c>
    </row>
    <row r="582" spans="2:22" x14ac:dyDescent="0.25">
      <c r="B582" t="s">
        <v>265</v>
      </c>
      <c r="C582" s="8">
        <v>2.41</v>
      </c>
      <c r="D582" s="1">
        <v>3.64</v>
      </c>
      <c r="E582" s="1">
        <v>2.91</v>
      </c>
      <c r="F582">
        <f>IF(SMALL(C582:E582,1)=C582,D582,E582)</f>
        <v>3.64</v>
      </c>
      <c r="G582" s="7">
        <f>IF(E582&lt;D582,E582,D582)</f>
        <v>2.91</v>
      </c>
      <c r="H582" s="220">
        <f t="shared" si="370"/>
        <v>2.41</v>
      </c>
      <c r="I582" s="155">
        <f t="shared" si="371"/>
        <v>1.7843333333333333</v>
      </c>
      <c r="J582" s="208">
        <f t="shared" si="372"/>
        <v>1.7343333333333333</v>
      </c>
      <c r="K582" s="198">
        <f t="shared" si="375"/>
        <v>3.64</v>
      </c>
      <c r="L582" s="197" t="str">
        <f>IF(K582=C582,C576,IF(K582=D582,D576,E576))</f>
        <v>DD</v>
      </c>
      <c r="M582" s="205">
        <f t="shared" si="376"/>
        <v>3.64</v>
      </c>
      <c r="N582" s="197" t="str">
        <f>IF(J582=I582,J576,I576)</f>
        <v>HH</v>
      </c>
      <c r="O582" s="205">
        <f>IF(N582=C576,C582,IF(N582=D576,D582,E582))</f>
        <v>2.41</v>
      </c>
      <c r="P582" s="205" t="str">
        <f t="shared" si="373"/>
        <v>HH</v>
      </c>
      <c r="Q582" s="206">
        <f>IF(P582=C576,C582,IF(P582=D576,D582,E582))</f>
        <v>2.41</v>
      </c>
      <c r="R582" s="205">
        <f t="shared" si="377"/>
        <v>2.41</v>
      </c>
      <c r="S582" s="7" t="str">
        <f>IF(K582=M582,K576,M576)</f>
        <v>GG</v>
      </c>
      <c r="T582" s="21">
        <f t="shared" si="374"/>
        <v>3.64</v>
      </c>
      <c r="U582" t="s">
        <v>11</v>
      </c>
      <c r="V582" s="1">
        <v>3.64</v>
      </c>
    </row>
    <row r="583" spans="2:22" x14ac:dyDescent="0.25">
      <c r="B583" t="s">
        <v>266</v>
      </c>
      <c r="C583" s="8">
        <v>2.4500000000000002</v>
      </c>
      <c r="D583" s="1">
        <v>3.55</v>
      </c>
      <c r="E583" s="1">
        <v>2.91</v>
      </c>
      <c r="F583" s="1">
        <f>IF(E583=C583,D583,E583)</f>
        <v>2.91</v>
      </c>
      <c r="G583" s="7">
        <f>IF(C583&lt;3.55,C583,D583)</f>
        <v>2.4500000000000002</v>
      </c>
      <c r="H583" s="220">
        <f t="shared" si="370"/>
        <v>2.4500000000000002</v>
      </c>
      <c r="I583" s="155">
        <f t="shared" si="371"/>
        <v>1.7760000000000002</v>
      </c>
      <c r="J583" s="208">
        <f t="shared" si="372"/>
        <v>1.73</v>
      </c>
      <c r="K583" s="198">
        <f t="shared" si="375"/>
        <v>3.55</v>
      </c>
      <c r="L583" s="197" t="str">
        <f>IF(K583=C583,C576,IF(K583=D583,D576,E576))</f>
        <v>DD</v>
      </c>
      <c r="M583" s="205">
        <f t="shared" si="376"/>
        <v>3.55</v>
      </c>
      <c r="N583" s="197" t="str">
        <f>IF(K583=I583,J576,I576)</f>
        <v>HH</v>
      </c>
      <c r="O583" s="205">
        <f>IF(N583=C576,C583,IF(N583=D576,D583,E583))</f>
        <v>2.4500000000000002</v>
      </c>
      <c r="P583" s="205" t="str">
        <f t="shared" si="373"/>
        <v>HH</v>
      </c>
      <c r="Q583" s="206">
        <f>IF(P583=C576,C583,IF(P583=D576,D583,E583))</f>
        <v>2.4500000000000002</v>
      </c>
      <c r="R583" s="205">
        <f t="shared" si="377"/>
        <v>2.4500000000000002</v>
      </c>
      <c r="S583" s="7" t="str">
        <f>IF(K583=M583,K576,M576)</f>
        <v>GG</v>
      </c>
      <c r="T583" s="21">
        <f t="shared" si="374"/>
        <v>3.55</v>
      </c>
      <c r="U583" t="s">
        <v>11</v>
      </c>
      <c r="V583" s="1">
        <v>2.91</v>
      </c>
    </row>
    <row r="584" spans="2:22" x14ac:dyDescent="0.25">
      <c r="B584" t="s">
        <v>267</v>
      </c>
      <c r="C584" s="8">
        <v>1.77</v>
      </c>
      <c r="D584" s="1">
        <v>4.3099999999999996</v>
      </c>
      <c r="E584" s="1">
        <v>4.21</v>
      </c>
      <c r="F584">
        <f>IF(SMALL(C584:E584,1)=C584,D584,E584)</f>
        <v>4.3099999999999996</v>
      </c>
      <c r="G584" s="7">
        <f>IF(E584&lt;D584,E584,D584)</f>
        <v>4.21</v>
      </c>
      <c r="H584" s="220">
        <f t="shared" si="370"/>
        <v>1.77</v>
      </c>
      <c r="I584" s="155">
        <f t="shared" si="371"/>
        <v>2.1360000000000001</v>
      </c>
      <c r="J584" s="208">
        <f t="shared" si="372"/>
        <v>1.8919999999999999</v>
      </c>
      <c r="K584" s="198">
        <f t="shared" si="375"/>
        <v>1.77</v>
      </c>
      <c r="L584" s="197" t="str">
        <f>IF(K584=C584,C576,IF(K584=D584,D576,E576))</f>
        <v>HH</v>
      </c>
      <c r="M584" s="205">
        <f t="shared" si="376"/>
        <v>4.3099999999999996</v>
      </c>
      <c r="N584" s="197" t="str">
        <f>IF(K584=I584,J576,I576)</f>
        <v>HH</v>
      </c>
      <c r="O584" s="205">
        <f>IF(N584=C576,C584,IF(N584=D576,D584,E584))</f>
        <v>1.77</v>
      </c>
      <c r="P584" s="205" t="str">
        <f t="shared" si="373"/>
        <v>HH</v>
      </c>
      <c r="Q584" s="206">
        <f>IF(P584=C576,C584,IF(P584=D576,D584,E584))</f>
        <v>1.77</v>
      </c>
      <c r="R584" s="205">
        <f t="shared" si="377"/>
        <v>4.21</v>
      </c>
      <c r="S584" s="7" t="str">
        <f>IF(K584=M584,K576,M576)</f>
        <v>NG</v>
      </c>
      <c r="T584" s="21">
        <f t="shared" si="374"/>
        <v>4.3099999999999996</v>
      </c>
      <c r="U584" t="s">
        <v>5</v>
      </c>
      <c r="V584" s="1">
        <v>1.77</v>
      </c>
    </row>
    <row r="585" spans="2:22" x14ac:dyDescent="0.25">
      <c r="B585" t="s">
        <v>268</v>
      </c>
      <c r="C585" s="8">
        <v>2.54</v>
      </c>
      <c r="D585" s="1">
        <v>3.65</v>
      </c>
      <c r="E585" s="1">
        <v>2.74</v>
      </c>
      <c r="F585" s="1">
        <f>IF(E585=C585,D585,E585)</f>
        <v>2.74</v>
      </c>
      <c r="G585" s="7">
        <f>IF(C585&lt;3.55,C585,D585)</f>
        <v>2.54</v>
      </c>
      <c r="H585" s="220">
        <f t="shared" si="370"/>
        <v>2.54</v>
      </c>
      <c r="I585" s="155">
        <f t="shared" si="371"/>
        <v>1.7623333333333335</v>
      </c>
      <c r="J585" s="208">
        <f t="shared" si="372"/>
        <v>1.7423333333333333</v>
      </c>
      <c r="K585" s="198">
        <f t="shared" si="375"/>
        <v>3.65</v>
      </c>
      <c r="L585" s="197" t="str">
        <f>IF(K585=C585,C576,IF(K585=D585,D576,E576))</f>
        <v>DD</v>
      </c>
      <c r="M585" s="205">
        <f t="shared" si="376"/>
        <v>3.65</v>
      </c>
      <c r="N585" s="197" t="str">
        <f>IF(K585=I585,J576,I576)</f>
        <v>HH</v>
      </c>
      <c r="O585" s="205">
        <f>IF(N585=C576,C585,IF(N585=D576,D585,E585))</f>
        <v>2.54</v>
      </c>
      <c r="P585" s="205" t="str">
        <f t="shared" si="373"/>
        <v>HH</v>
      </c>
      <c r="Q585" s="206">
        <f>IF(P585=C576,C585,IF(P585=D576,D585,E585))</f>
        <v>2.54</v>
      </c>
      <c r="R585" s="205">
        <f t="shared" si="377"/>
        <v>2.54</v>
      </c>
      <c r="S585" s="7" t="str">
        <f>IF(K585=M585,K576,M576)</f>
        <v>GG</v>
      </c>
      <c r="T585" s="21">
        <f t="shared" si="374"/>
        <v>3.65</v>
      </c>
      <c r="U585" t="s">
        <v>5</v>
      </c>
      <c r="V585" s="1">
        <v>2.74</v>
      </c>
    </row>
    <row r="586" spans="2:22" ht="15.75" thickBot="1" x14ac:dyDescent="0.3">
      <c r="B586" t="s">
        <v>269</v>
      </c>
      <c r="C586" s="8">
        <v>15.03</v>
      </c>
      <c r="D586" s="1">
        <v>7.73</v>
      </c>
      <c r="E586" s="1">
        <v>1.19</v>
      </c>
      <c r="F586">
        <f>IF(SMALL(C586:E586,1)=C586,D586,E586)</f>
        <v>1.19</v>
      </c>
      <c r="G586" s="7">
        <f>IF(E586&lt;D586,E586,D586)</f>
        <v>1.19</v>
      </c>
      <c r="H586" s="221">
        <f t="shared" si="370"/>
        <v>1.19</v>
      </c>
      <c r="I586" s="156">
        <f t="shared" si="371"/>
        <v>4.1106666666666669</v>
      </c>
      <c r="J586" s="211">
        <f t="shared" si="372"/>
        <v>5.4946666666666664</v>
      </c>
      <c r="K586" s="198">
        <f t="shared" si="375"/>
        <v>1.19</v>
      </c>
      <c r="L586" s="197" t="str">
        <f>IF(K586=C586,C576,IF(K586=D586,D576,E576))</f>
        <v>AA</v>
      </c>
      <c r="M586" s="205">
        <f t="shared" si="376"/>
        <v>7.73</v>
      </c>
      <c r="N586" s="197" t="str">
        <f>IF(K586=I586,J576,I576)</f>
        <v>HH</v>
      </c>
      <c r="O586" s="205">
        <f>IF(N586=C576,C586,IF(N586=D576,D586,E586))</f>
        <v>15.03</v>
      </c>
      <c r="P586" s="205" t="str">
        <f t="shared" si="373"/>
        <v>AA</v>
      </c>
      <c r="Q586" s="206">
        <f>IF(P586=C576,C586,IF(P586=D576,D586,E586))</f>
        <v>1.19</v>
      </c>
      <c r="R586" s="205">
        <f t="shared" si="377"/>
        <v>7.73</v>
      </c>
      <c r="S586" s="7" t="str">
        <f>IF(K586=M586,K576,M576)</f>
        <v>NG</v>
      </c>
      <c r="T586" s="21">
        <f t="shared" si="374"/>
        <v>7.73</v>
      </c>
      <c r="U586" t="s">
        <v>5</v>
      </c>
      <c r="V586" s="1">
        <v>1.19</v>
      </c>
    </row>
    <row r="587" spans="2:22" ht="15.75" thickBot="1" x14ac:dyDescent="0.3">
      <c r="C587" s="80">
        <f>SUM(C577:E586)/30</f>
        <v>4.3106666666666662</v>
      </c>
      <c r="F587" s="5">
        <f t="shared" ref="F587:K587" si="378">PRODUCT(F577:F586)</f>
        <v>974104.16572211764</v>
      </c>
      <c r="G587" s="5">
        <f t="shared" si="378"/>
        <v>12645.172858633066</v>
      </c>
      <c r="H587" s="49">
        <f t="shared" si="378"/>
        <v>298.35918710042557</v>
      </c>
      <c r="I587" s="18">
        <f t="shared" si="378"/>
        <v>9330.0784940971225</v>
      </c>
      <c r="J587" s="18">
        <f t="shared" si="378"/>
        <v>4082.1009761595656</v>
      </c>
      <c r="K587" s="18">
        <f t="shared" si="378"/>
        <v>3718.3079016764291</v>
      </c>
      <c r="L587" s="35"/>
      <c r="M587" s="18">
        <f>PRODUCT(M577:M586)</f>
        <v>26926.964022994998</v>
      </c>
      <c r="N587" s="35"/>
      <c r="O587" s="18">
        <f>PRODUCT(O577:O586)</f>
        <v>3768.3517496801646</v>
      </c>
      <c r="P587" s="35"/>
      <c r="Q587" s="18">
        <f>PRODUCT(Q577:Q586)</f>
        <v>298.35918710042557</v>
      </c>
      <c r="R587" s="18">
        <f>PRODUCT(R577:R586)</f>
        <v>9098.2621061301797</v>
      </c>
      <c r="S587" s="34"/>
      <c r="T587" s="79">
        <f>PRODUCT(T577:T586)</f>
        <v>26926.964022994998</v>
      </c>
      <c r="V587" s="79">
        <f>PRODUCT(V577:V586)</f>
        <v>50764.316905644635</v>
      </c>
    </row>
    <row r="588" spans="2:22" ht="15.75" thickBot="1" x14ac:dyDescent="0.3">
      <c r="F588" s="18">
        <f t="shared" ref="F588:K589" si="379">F577*F579*F581*F583*F585</f>
        <v>2288.4684973920002</v>
      </c>
      <c r="G588" s="18">
        <f t="shared" si="379"/>
        <v>23.796067470000001</v>
      </c>
      <c r="H588" s="18">
        <f t="shared" si="379"/>
        <v>23.796067470000001</v>
      </c>
      <c r="I588" s="18">
        <f t="shared" si="379"/>
        <v>76.06843544776811</v>
      </c>
      <c r="J588" s="18">
        <f t="shared" si="379"/>
        <v>41.668354784242531</v>
      </c>
      <c r="K588" s="30">
        <f t="shared" si="379"/>
        <v>89.894327767499973</v>
      </c>
      <c r="L588" s="35"/>
      <c r="M588" s="30">
        <f>M577*M579*M581*M583*M585</f>
        <v>89.894327767499973</v>
      </c>
      <c r="N588" s="35"/>
      <c r="O588" s="18">
        <f>O577*O579*O581*O583*O585</f>
        <v>23.796067470000001</v>
      </c>
      <c r="P588" s="35"/>
      <c r="Q588" s="18">
        <f>Q577*Q579*Q581*Q583*Q585</f>
        <v>23.796067470000001</v>
      </c>
      <c r="R588" s="18">
        <f>R577*R579*R581*R583*R585</f>
        <v>23.796067470000001</v>
      </c>
      <c r="S588" s="34"/>
      <c r="T588" s="204">
        <f>T577*T579*T581*T583*T585</f>
        <v>89.894327767499973</v>
      </c>
      <c r="V588" s="18">
        <f>V577*V579*V581*V583*V585</f>
        <v>181.65167321400003</v>
      </c>
    </row>
    <row r="589" spans="2:22" ht="15.75" thickBot="1" x14ac:dyDescent="0.3">
      <c r="F589" s="49">
        <f t="shared" si="379"/>
        <v>425.65766879999995</v>
      </c>
      <c r="G589" s="49">
        <f t="shared" si="379"/>
        <v>531.39758805000008</v>
      </c>
      <c r="H589" s="49">
        <f t="shared" si="379"/>
        <v>12.53817201</v>
      </c>
      <c r="I589" s="49">
        <f t="shared" si="379"/>
        <v>122.65374513326967</v>
      </c>
      <c r="J589" s="49">
        <f t="shared" si="379"/>
        <v>97.966454334387805</v>
      </c>
      <c r="K589" s="49">
        <f t="shared" si="379"/>
        <v>41.363098140000005</v>
      </c>
      <c r="L589" s="202"/>
      <c r="M589" s="56">
        <f>M578*M580*M582*M584*M586</f>
        <v>299.54019003999997</v>
      </c>
      <c r="N589" s="202"/>
      <c r="O589" s="49">
        <f>O578*O580*O582*O584*O586</f>
        <v>158.36027336999999</v>
      </c>
      <c r="P589" s="202"/>
      <c r="Q589" s="49">
        <f>Q578*Q580*Q582*Q584*Q586</f>
        <v>12.53817201</v>
      </c>
      <c r="R589" s="49">
        <f>R578*R580*R582*R584*R586</f>
        <v>382.34309587500007</v>
      </c>
      <c r="S589" s="201"/>
      <c r="T589" s="215">
        <f>T578*T580*T582*T584*T586</f>
        <v>299.54019003999997</v>
      </c>
      <c r="V589" s="18">
        <f>V578*V580*V582*V584*V586</f>
        <v>279.45967140000005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9"/>
  <sheetViews>
    <sheetView workbookViewId="0">
      <selection activeCell="F28" sqref="F28"/>
    </sheetView>
  </sheetViews>
  <sheetFormatPr defaultRowHeight="15" x14ac:dyDescent="0.25"/>
  <cols>
    <col min="1" max="1" width="12.5703125" bestFit="1" customWidth="1"/>
    <col min="2" max="2" width="25.140625" customWidth="1"/>
    <col min="3" max="3" width="17" customWidth="1"/>
    <col min="4" max="4" width="15.140625" style="1" bestFit="1" customWidth="1"/>
    <col min="5" max="5" width="9.5703125" style="1" bestFit="1" customWidth="1"/>
    <col min="6" max="6" width="11.5703125" style="1" bestFit="1" customWidth="1"/>
  </cols>
  <sheetData>
    <row r="2" spans="1:10" x14ac:dyDescent="0.25">
      <c r="A2" t="s">
        <v>233</v>
      </c>
      <c r="B2" s="7" t="s">
        <v>0</v>
      </c>
      <c r="C2" s="7" t="s">
        <v>201</v>
      </c>
      <c r="D2" s="26" t="s">
        <v>202</v>
      </c>
      <c r="E2" s="26" t="s">
        <v>23</v>
      </c>
      <c r="F2" s="26" t="s">
        <v>232</v>
      </c>
      <c r="G2" s="245" t="s">
        <v>956</v>
      </c>
      <c r="H2" s="245"/>
      <c r="I2" s="245"/>
    </row>
    <row r="3" spans="1:10" x14ac:dyDescent="0.25">
      <c r="A3">
        <v>1</v>
      </c>
      <c r="B3" t="s">
        <v>261</v>
      </c>
      <c r="C3" s="8">
        <v>1.57</v>
      </c>
      <c r="D3" s="1">
        <v>3.99</v>
      </c>
      <c r="E3" s="1">
        <v>7.33</v>
      </c>
      <c r="F3" s="26">
        <v>1.57</v>
      </c>
      <c r="G3" t="s">
        <v>201</v>
      </c>
      <c r="H3" t="s">
        <v>202</v>
      </c>
      <c r="I3" t="s">
        <v>23</v>
      </c>
      <c r="J3" t="str">
        <f>IF(F3=C3,G3,IF(F3=D3,H3,I3))</f>
        <v>HH</v>
      </c>
    </row>
    <row r="4" spans="1:10" x14ac:dyDescent="0.25">
      <c r="A4">
        <v>1</v>
      </c>
      <c r="B4" t="s">
        <v>262</v>
      </c>
      <c r="C4" s="8">
        <v>4.6500000000000004</v>
      </c>
      <c r="D4" s="1">
        <v>3.53</v>
      </c>
      <c r="E4" s="1">
        <v>1.88</v>
      </c>
      <c r="F4" s="25">
        <v>1.88</v>
      </c>
      <c r="G4" t="s">
        <v>201</v>
      </c>
      <c r="H4" t="s">
        <v>202</v>
      </c>
      <c r="I4" t="s">
        <v>23</v>
      </c>
      <c r="J4" t="str">
        <f t="shared" ref="J4:J12" si="0">IF(F4=C4,G4,IF(F4=D4,H4,I4))</f>
        <v>AA</v>
      </c>
    </row>
    <row r="5" spans="1:10" x14ac:dyDescent="0.25">
      <c r="A5">
        <v>1</v>
      </c>
      <c r="B5" t="s">
        <v>263</v>
      </c>
      <c r="C5" s="8">
        <v>2.54</v>
      </c>
      <c r="D5" s="1">
        <v>3.09</v>
      </c>
      <c r="E5" s="1">
        <v>3.22</v>
      </c>
      <c r="F5" s="25">
        <v>2.54</v>
      </c>
      <c r="G5" t="s">
        <v>201</v>
      </c>
      <c r="H5" t="s">
        <v>202</v>
      </c>
      <c r="I5" t="s">
        <v>23</v>
      </c>
      <c r="J5" t="str">
        <f t="shared" si="0"/>
        <v>HH</v>
      </c>
    </row>
    <row r="6" spans="1:10" x14ac:dyDescent="0.25">
      <c r="A6">
        <v>1</v>
      </c>
      <c r="B6" t="s">
        <v>264</v>
      </c>
      <c r="C6" s="8">
        <v>6.93</v>
      </c>
      <c r="D6" s="1">
        <v>3.93</v>
      </c>
      <c r="E6" s="1">
        <v>1.58</v>
      </c>
      <c r="F6" s="25">
        <v>1.58</v>
      </c>
      <c r="G6" t="s">
        <v>201</v>
      </c>
      <c r="H6" t="s">
        <v>202</v>
      </c>
      <c r="I6" t="s">
        <v>23</v>
      </c>
      <c r="J6" t="str">
        <f t="shared" si="0"/>
        <v>AA</v>
      </c>
    </row>
    <row r="7" spans="1:10" x14ac:dyDescent="0.25">
      <c r="A7">
        <v>1</v>
      </c>
      <c r="B7" t="s">
        <v>260</v>
      </c>
      <c r="C7" s="8">
        <v>2.6</v>
      </c>
      <c r="D7" s="1">
        <v>3.38</v>
      </c>
      <c r="E7" s="1">
        <v>2.85</v>
      </c>
      <c r="F7" s="25">
        <v>2.85</v>
      </c>
      <c r="G7" t="s">
        <v>201</v>
      </c>
      <c r="H7" t="s">
        <v>202</v>
      </c>
      <c r="I7" t="s">
        <v>23</v>
      </c>
      <c r="J7" t="str">
        <f t="shared" si="0"/>
        <v>AA</v>
      </c>
    </row>
    <row r="8" spans="1:10" x14ac:dyDescent="0.25">
      <c r="A8">
        <v>1</v>
      </c>
      <c r="B8" t="s">
        <v>265</v>
      </c>
      <c r="C8" s="8">
        <v>1.86</v>
      </c>
      <c r="D8" s="1">
        <v>3.61</v>
      </c>
      <c r="E8" s="1">
        <v>4.62</v>
      </c>
      <c r="F8" s="25">
        <v>1.86</v>
      </c>
      <c r="G8" t="s">
        <v>201</v>
      </c>
      <c r="H8" t="s">
        <v>202</v>
      </c>
      <c r="I8" t="s">
        <v>23</v>
      </c>
      <c r="J8" t="str">
        <f t="shared" si="0"/>
        <v>HH</v>
      </c>
    </row>
    <row r="9" spans="1:10" x14ac:dyDescent="0.25">
      <c r="A9">
        <v>1</v>
      </c>
      <c r="B9" t="s">
        <v>266</v>
      </c>
      <c r="C9" s="8">
        <v>2.42</v>
      </c>
      <c r="D9" s="1">
        <v>3.21</v>
      </c>
      <c r="E9" s="1">
        <v>3.3</v>
      </c>
      <c r="F9" s="26">
        <v>3.21</v>
      </c>
      <c r="G9" t="s">
        <v>201</v>
      </c>
      <c r="H9" t="s">
        <v>202</v>
      </c>
      <c r="I9" t="s">
        <v>23</v>
      </c>
      <c r="J9" t="str">
        <f t="shared" si="0"/>
        <v>DD</v>
      </c>
    </row>
    <row r="10" spans="1:10" x14ac:dyDescent="0.25">
      <c r="A10">
        <v>1</v>
      </c>
      <c r="B10" t="s">
        <v>267</v>
      </c>
      <c r="C10" s="8">
        <v>2.02</v>
      </c>
      <c r="D10" s="1">
        <v>3.2</v>
      </c>
      <c r="E10" s="1">
        <v>4.49</v>
      </c>
      <c r="F10" s="26">
        <v>3.2</v>
      </c>
      <c r="G10" t="s">
        <v>201</v>
      </c>
      <c r="H10" t="s">
        <v>202</v>
      </c>
      <c r="I10" t="s">
        <v>23</v>
      </c>
      <c r="J10" t="str">
        <f t="shared" si="0"/>
        <v>DD</v>
      </c>
    </row>
    <row r="11" spans="1:10" x14ac:dyDescent="0.25">
      <c r="A11">
        <v>1</v>
      </c>
      <c r="B11" t="s">
        <v>268</v>
      </c>
      <c r="C11" s="8">
        <v>1.24</v>
      </c>
      <c r="D11" s="1">
        <v>6.84</v>
      </c>
      <c r="E11" s="1">
        <v>12.5</v>
      </c>
      <c r="F11" s="26">
        <v>1.24</v>
      </c>
      <c r="G11" t="s">
        <v>201</v>
      </c>
      <c r="H11" t="s">
        <v>202</v>
      </c>
      <c r="I11" t="s">
        <v>23</v>
      </c>
      <c r="J11" t="str">
        <f t="shared" si="0"/>
        <v>HH</v>
      </c>
    </row>
    <row r="12" spans="1:10" ht="15.75" thickBot="1" x14ac:dyDescent="0.3">
      <c r="A12">
        <v>1</v>
      </c>
      <c r="B12" t="s">
        <v>269</v>
      </c>
      <c r="C12" s="8">
        <v>4.3499999999999996</v>
      </c>
      <c r="D12" s="1">
        <v>4.0199999999999996</v>
      </c>
      <c r="E12" s="1">
        <v>1.82</v>
      </c>
      <c r="F12" s="26">
        <v>1.82</v>
      </c>
      <c r="G12" t="s">
        <v>201</v>
      </c>
      <c r="H12" t="s">
        <v>202</v>
      </c>
      <c r="I12" t="s">
        <v>23</v>
      </c>
      <c r="J12" t="str">
        <f t="shared" si="0"/>
        <v>AA</v>
      </c>
    </row>
    <row r="13" spans="1:10" ht="15.75" thickBot="1" x14ac:dyDescent="0.3">
      <c r="C13" s="2">
        <f>SUM(C3:C12)</f>
        <v>30.18</v>
      </c>
      <c r="D13" s="1">
        <f>SUM(D3:D12)</f>
        <v>38.799999999999997</v>
      </c>
      <c r="E13" s="1">
        <f>SUM(E3:E12)</f>
        <v>43.59</v>
      </c>
      <c r="F13" s="200">
        <f>PRODUCT(F3:F12)</f>
        <v>1455.6407110700379</v>
      </c>
    </row>
    <row r="14" spans="1:10" ht="15.75" thickBot="1" x14ac:dyDescent="0.3">
      <c r="C14" s="80">
        <f>SUM(C4:E13)/30</f>
        <v>7.0749999999999993</v>
      </c>
      <c r="F14" s="212">
        <f>F3*F5*F7*F9*F11</f>
        <v>45.238161492000003</v>
      </c>
    </row>
    <row r="15" spans="1:10" ht="15.75" thickBot="1" x14ac:dyDescent="0.3">
      <c r="F15" s="203">
        <f>F4*F6*F8*F10*F12</f>
        <v>32.177273856000006</v>
      </c>
    </row>
    <row r="16" spans="1:10" ht="15.75" thickBot="1" x14ac:dyDescent="0.3">
      <c r="F16" s="25"/>
    </row>
    <row r="17" spans="1:10" ht="15.75" thickBot="1" x14ac:dyDescent="0.3">
      <c r="A17" t="s">
        <v>254</v>
      </c>
      <c r="B17" s="3" t="s">
        <v>0</v>
      </c>
      <c r="C17" s="4" t="s">
        <v>201</v>
      </c>
      <c r="D17" s="5" t="s">
        <v>202</v>
      </c>
      <c r="E17" s="5" t="s">
        <v>23</v>
      </c>
      <c r="F17" s="1" t="s">
        <v>232</v>
      </c>
      <c r="G17" s="245" t="s">
        <v>956</v>
      </c>
      <c r="H17" s="245"/>
      <c r="I17" s="245"/>
    </row>
    <row r="18" spans="1:10" x14ac:dyDescent="0.25">
      <c r="A18">
        <v>1</v>
      </c>
      <c r="B18" t="s">
        <v>261</v>
      </c>
      <c r="C18" s="8">
        <v>3.29</v>
      </c>
      <c r="D18" s="1">
        <v>3.13</v>
      </c>
      <c r="E18" s="1">
        <v>2.44</v>
      </c>
      <c r="F18" s="1">
        <v>3.13</v>
      </c>
      <c r="G18" t="s">
        <v>201</v>
      </c>
      <c r="H18" t="s">
        <v>202</v>
      </c>
      <c r="I18" t="s">
        <v>23</v>
      </c>
      <c r="J18" t="str">
        <f>IF(F18=C18,G18,IF(F18=D18,H18,I18))</f>
        <v>DD</v>
      </c>
    </row>
    <row r="19" spans="1:10" x14ac:dyDescent="0.25">
      <c r="A19">
        <v>1</v>
      </c>
      <c r="B19" t="s">
        <v>262</v>
      </c>
      <c r="C19" s="8">
        <v>2.09</v>
      </c>
      <c r="D19" s="1">
        <v>3.56</v>
      </c>
      <c r="E19" s="1">
        <v>3.68</v>
      </c>
      <c r="F19" s="1">
        <v>3.68</v>
      </c>
      <c r="G19" t="s">
        <v>201</v>
      </c>
      <c r="H19" t="s">
        <v>202</v>
      </c>
      <c r="I19" t="s">
        <v>23</v>
      </c>
      <c r="J19" t="str">
        <f t="shared" ref="J19:J27" si="1">IF(F19=C19,G19,IF(F19=D19,H19,I19))</f>
        <v>AA</v>
      </c>
    </row>
    <row r="20" spans="1:10" x14ac:dyDescent="0.25">
      <c r="A20">
        <v>1</v>
      </c>
      <c r="B20" t="s">
        <v>263</v>
      </c>
      <c r="C20" s="8">
        <v>1.27</v>
      </c>
      <c r="D20" s="1">
        <v>6.21</v>
      </c>
      <c r="E20" s="1">
        <v>11.99</v>
      </c>
      <c r="F20" s="1">
        <v>1.27</v>
      </c>
      <c r="G20" t="s">
        <v>201</v>
      </c>
      <c r="H20" t="s">
        <v>202</v>
      </c>
      <c r="I20" t="s">
        <v>23</v>
      </c>
      <c r="J20" t="str">
        <f t="shared" si="1"/>
        <v>HH</v>
      </c>
    </row>
    <row r="21" spans="1:10" x14ac:dyDescent="0.25">
      <c r="A21">
        <v>1</v>
      </c>
      <c r="B21" t="s">
        <v>264</v>
      </c>
      <c r="C21" s="8">
        <v>2.15</v>
      </c>
      <c r="D21" s="1">
        <v>3.38</v>
      </c>
      <c r="E21" s="1">
        <v>3.71</v>
      </c>
      <c r="F21" s="1">
        <v>2.15</v>
      </c>
      <c r="G21" t="s">
        <v>201</v>
      </c>
      <c r="H21" t="s">
        <v>202</v>
      </c>
      <c r="I21" t="s">
        <v>23</v>
      </c>
      <c r="J21" t="str">
        <f t="shared" si="1"/>
        <v>HH</v>
      </c>
    </row>
    <row r="22" spans="1:10" x14ac:dyDescent="0.25">
      <c r="A22">
        <v>1</v>
      </c>
      <c r="B22" t="s">
        <v>260</v>
      </c>
      <c r="C22" s="8">
        <v>1.83</v>
      </c>
      <c r="D22" s="1">
        <v>3.55</v>
      </c>
      <c r="E22" s="1">
        <v>4.8899999999999997</v>
      </c>
      <c r="F22" s="1">
        <v>1.83</v>
      </c>
      <c r="G22" t="s">
        <v>201</v>
      </c>
      <c r="H22" t="s">
        <v>202</v>
      </c>
      <c r="I22" t="s">
        <v>23</v>
      </c>
      <c r="J22" t="str">
        <f t="shared" si="1"/>
        <v>HH</v>
      </c>
    </row>
    <row r="23" spans="1:10" x14ac:dyDescent="0.25">
      <c r="A23">
        <v>1</v>
      </c>
      <c r="B23" t="s">
        <v>265</v>
      </c>
      <c r="C23" s="8">
        <v>1.84</v>
      </c>
      <c r="D23" s="1">
        <v>3.78</v>
      </c>
      <c r="E23" s="1">
        <v>4.4400000000000004</v>
      </c>
      <c r="F23" s="1">
        <v>1.84</v>
      </c>
      <c r="G23" t="s">
        <v>201</v>
      </c>
      <c r="H23" t="s">
        <v>202</v>
      </c>
      <c r="I23" t="s">
        <v>23</v>
      </c>
      <c r="J23" t="str">
        <f t="shared" si="1"/>
        <v>HH</v>
      </c>
    </row>
    <row r="24" spans="1:10" x14ac:dyDescent="0.25">
      <c r="A24">
        <v>1</v>
      </c>
      <c r="B24" t="s">
        <v>266</v>
      </c>
      <c r="C24" s="8">
        <v>1.08</v>
      </c>
      <c r="D24" s="1">
        <v>13.02</v>
      </c>
      <c r="E24" s="1">
        <v>35.880000000000003</v>
      </c>
      <c r="F24" s="1">
        <v>1.08</v>
      </c>
      <c r="G24" t="s">
        <v>201</v>
      </c>
      <c r="H24" t="s">
        <v>202</v>
      </c>
      <c r="I24" t="s">
        <v>23</v>
      </c>
      <c r="J24" t="str">
        <f t="shared" si="1"/>
        <v>HH</v>
      </c>
    </row>
    <row r="25" spans="1:10" x14ac:dyDescent="0.25">
      <c r="A25">
        <v>1</v>
      </c>
      <c r="B25" t="s">
        <v>267</v>
      </c>
      <c r="C25" s="8">
        <v>2.4300000000000002</v>
      </c>
      <c r="D25" s="1">
        <v>3.08</v>
      </c>
      <c r="E25" s="1">
        <v>3.38</v>
      </c>
      <c r="F25" s="1">
        <v>3.38</v>
      </c>
      <c r="G25" t="s">
        <v>201</v>
      </c>
      <c r="H25" t="s">
        <v>202</v>
      </c>
      <c r="I25" t="s">
        <v>23</v>
      </c>
      <c r="J25" t="str">
        <f t="shared" si="1"/>
        <v>AA</v>
      </c>
    </row>
    <row r="26" spans="1:10" x14ac:dyDescent="0.25">
      <c r="A26">
        <v>1</v>
      </c>
      <c r="B26" t="s">
        <v>268</v>
      </c>
      <c r="C26" s="8">
        <v>5.89</v>
      </c>
      <c r="D26" s="1">
        <v>3.6</v>
      </c>
      <c r="E26" s="1">
        <v>1.71</v>
      </c>
      <c r="F26" s="1">
        <v>5.89</v>
      </c>
      <c r="G26" t="s">
        <v>201</v>
      </c>
      <c r="H26" t="s">
        <v>202</v>
      </c>
      <c r="I26" t="s">
        <v>23</v>
      </c>
      <c r="J26" t="str">
        <f t="shared" si="1"/>
        <v>HH</v>
      </c>
    </row>
    <row r="27" spans="1:10" ht="15.75" thickBot="1" x14ac:dyDescent="0.3">
      <c r="A27">
        <v>1</v>
      </c>
      <c r="B27" t="s">
        <v>269</v>
      </c>
      <c r="C27" s="8">
        <v>7.89</v>
      </c>
      <c r="D27" s="1">
        <v>5.19</v>
      </c>
      <c r="E27" s="1">
        <v>1.4</v>
      </c>
      <c r="F27" s="1">
        <v>1.4</v>
      </c>
      <c r="G27" t="s">
        <v>201</v>
      </c>
      <c r="H27" t="s">
        <v>202</v>
      </c>
      <c r="I27" t="s">
        <v>23</v>
      </c>
      <c r="J27" t="str">
        <f t="shared" si="1"/>
        <v>AA</v>
      </c>
    </row>
    <row r="28" spans="1:10" ht="15.75" thickBot="1" x14ac:dyDescent="0.3">
      <c r="C28" s="80">
        <f>SUM(C18:E27)/30</f>
        <v>5.059333333333333</v>
      </c>
      <c r="F28" s="79">
        <f>PRODUCT(F18:F27)</f>
        <v>3187.7704175063022</v>
      </c>
    </row>
    <row r="29" spans="1:10" ht="15.75" thickBot="1" x14ac:dyDescent="0.3">
      <c r="C29" s="82"/>
      <c r="F29" s="18">
        <f>F18*F20*F22*F24*F26</f>
        <v>46.274123199599998</v>
      </c>
    </row>
    <row r="30" spans="1:10" ht="15.75" thickBot="1" x14ac:dyDescent="0.3">
      <c r="C30" s="82"/>
      <c r="F30" s="18">
        <f>F19*F21*F23*F25*F27</f>
        <v>68.888834559999992</v>
      </c>
    </row>
    <row r="31" spans="1:10" ht="15.75" thickBot="1" x14ac:dyDescent="0.3"/>
    <row r="32" spans="1:10" ht="15.75" thickBot="1" x14ac:dyDescent="0.3">
      <c r="A32" t="s">
        <v>280</v>
      </c>
      <c r="B32" s="3" t="s">
        <v>0</v>
      </c>
      <c r="C32" s="4" t="s">
        <v>201</v>
      </c>
      <c r="D32" s="5" t="s">
        <v>202</v>
      </c>
      <c r="E32" s="5" t="s">
        <v>23</v>
      </c>
      <c r="F32" s="1" t="s">
        <v>232</v>
      </c>
      <c r="G32" s="245" t="s">
        <v>956</v>
      </c>
      <c r="H32" s="245"/>
      <c r="I32" s="245"/>
    </row>
    <row r="33" spans="1:10" x14ac:dyDescent="0.25">
      <c r="B33" t="s">
        <v>261</v>
      </c>
      <c r="C33" s="8">
        <v>11.24</v>
      </c>
      <c r="D33" s="1">
        <v>5.74</v>
      </c>
      <c r="E33" s="1">
        <v>1.3</v>
      </c>
      <c r="F33" s="1">
        <v>5.74</v>
      </c>
      <c r="G33" t="s">
        <v>201</v>
      </c>
      <c r="H33" t="s">
        <v>202</v>
      </c>
      <c r="I33" t="s">
        <v>23</v>
      </c>
      <c r="J33" t="str">
        <f>IF(F33=C33,G33,IF(F33=D33,H33,I33))</f>
        <v>DD</v>
      </c>
    </row>
    <row r="34" spans="1:10" x14ac:dyDescent="0.25">
      <c r="B34" t="s">
        <v>262</v>
      </c>
      <c r="C34" s="8">
        <v>2.34</v>
      </c>
      <c r="D34" s="1">
        <v>3.28</v>
      </c>
      <c r="E34" s="1">
        <v>3.35</v>
      </c>
      <c r="F34" s="1">
        <v>3.35</v>
      </c>
      <c r="G34" t="s">
        <v>201</v>
      </c>
      <c r="H34" t="s">
        <v>202</v>
      </c>
      <c r="I34" t="s">
        <v>23</v>
      </c>
      <c r="J34" t="str">
        <f t="shared" ref="J34:J42" si="2">IF(F34=C34,G34,IF(F34=D34,H34,I34))</f>
        <v>AA</v>
      </c>
    </row>
    <row r="35" spans="1:10" x14ac:dyDescent="0.25">
      <c r="B35" t="s">
        <v>263</v>
      </c>
      <c r="C35" s="8">
        <v>2.42</v>
      </c>
      <c r="D35" s="1">
        <v>2.99</v>
      </c>
      <c r="E35" s="1">
        <v>3.5</v>
      </c>
      <c r="F35" s="1">
        <v>2.99</v>
      </c>
      <c r="G35" t="s">
        <v>201</v>
      </c>
      <c r="H35" t="s">
        <v>202</v>
      </c>
      <c r="I35" t="s">
        <v>23</v>
      </c>
      <c r="J35" t="str">
        <f t="shared" si="2"/>
        <v>DD</v>
      </c>
    </row>
    <row r="36" spans="1:10" x14ac:dyDescent="0.25">
      <c r="B36" t="s">
        <v>264</v>
      </c>
      <c r="C36" s="8">
        <v>2.65</v>
      </c>
      <c r="D36" s="1">
        <v>3.47</v>
      </c>
      <c r="E36" s="1">
        <v>2.72</v>
      </c>
      <c r="F36" s="1">
        <v>3.47</v>
      </c>
      <c r="G36" t="s">
        <v>201</v>
      </c>
      <c r="H36" t="s">
        <v>202</v>
      </c>
      <c r="I36" t="s">
        <v>23</v>
      </c>
      <c r="J36" t="str">
        <f t="shared" si="2"/>
        <v>DD</v>
      </c>
    </row>
    <row r="37" spans="1:10" x14ac:dyDescent="0.25">
      <c r="B37" t="s">
        <v>260</v>
      </c>
      <c r="C37" s="8">
        <v>1.37</v>
      </c>
      <c r="D37" s="1">
        <v>5.45</v>
      </c>
      <c r="E37" s="1">
        <v>8.2799999999999994</v>
      </c>
      <c r="F37" s="1">
        <v>1.37</v>
      </c>
      <c r="G37" t="s">
        <v>201</v>
      </c>
      <c r="H37" t="s">
        <v>202</v>
      </c>
      <c r="I37" t="s">
        <v>23</v>
      </c>
      <c r="J37" t="str">
        <f t="shared" si="2"/>
        <v>HH</v>
      </c>
    </row>
    <row r="38" spans="1:10" x14ac:dyDescent="0.25">
      <c r="B38" t="s">
        <v>265</v>
      </c>
      <c r="C38" s="8">
        <v>1.1499999999999999</v>
      </c>
      <c r="D38" s="1">
        <v>8.84</v>
      </c>
      <c r="E38" s="1">
        <v>20.96</v>
      </c>
      <c r="F38" s="1">
        <v>1.1499999999999999</v>
      </c>
      <c r="G38" t="s">
        <v>201</v>
      </c>
      <c r="H38" t="s">
        <v>202</v>
      </c>
      <c r="I38" t="s">
        <v>23</v>
      </c>
      <c r="J38" t="str">
        <f t="shared" si="2"/>
        <v>HH</v>
      </c>
    </row>
    <row r="39" spans="1:10" x14ac:dyDescent="0.25">
      <c r="B39" t="s">
        <v>266</v>
      </c>
      <c r="C39" s="8">
        <v>2.34</v>
      </c>
      <c r="D39" s="1">
        <v>3.31</v>
      </c>
      <c r="E39" s="1">
        <v>3.31</v>
      </c>
      <c r="F39" s="1">
        <v>2.34</v>
      </c>
      <c r="G39" t="s">
        <v>201</v>
      </c>
      <c r="H39" t="s">
        <v>202</v>
      </c>
      <c r="I39" t="s">
        <v>23</v>
      </c>
      <c r="J39" t="str">
        <f t="shared" si="2"/>
        <v>HH</v>
      </c>
    </row>
    <row r="40" spans="1:10" x14ac:dyDescent="0.25">
      <c r="B40" t="s">
        <v>267</v>
      </c>
      <c r="C40" s="8">
        <v>6.45</v>
      </c>
      <c r="D40" s="1">
        <v>4.1100000000000003</v>
      </c>
      <c r="E40" s="1">
        <v>1.58</v>
      </c>
      <c r="F40" s="1">
        <v>1.58</v>
      </c>
      <c r="G40" t="s">
        <v>201</v>
      </c>
      <c r="H40" t="s">
        <v>202</v>
      </c>
      <c r="I40" t="s">
        <v>23</v>
      </c>
      <c r="J40" t="str">
        <f t="shared" si="2"/>
        <v>AA</v>
      </c>
    </row>
    <row r="41" spans="1:10" x14ac:dyDescent="0.25">
      <c r="B41" t="s">
        <v>268</v>
      </c>
      <c r="C41" s="8">
        <v>2.2200000000000002</v>
      </c>
      <c r="D41" s="1">
        <v>3.23</v>
      </c>
      <c r="E41" s="1">
        <v>3.66</v>
      </c>
      <c r="F41" s="1">
        <v>2.2200000000000002</v>
      </c>
      <c r="G41" t="s">
        <v>201</v>
      </c>
      <c r="H41" t="s">
        <v>202</v>
      </c>
      <c r="I41" t="s">
        <v>23</v>
      </c>
      <c r="J41" t="str">
        <f t="shared" si="2"/>
        <v>HH</v>
      </c>
    </row>
    <row r="42" spans="1:10" ht="15.75" thickBot="1" x14ac:dyDescent="0.3">
      <c r="B42" t="s">
        <v>269</v>
      </c>
      <c r="C42" s="8">
        <v>2.61</v>
      </c>
      <c r="D42" s="1">
        <v>3.29</v>
      </c>
      <c r="E42" s="1">
        <v>2.92</v>
      </c>
      <c r="F42" s="1">
        <v>2.92</v>
      </c>
      <c r="G42" t="s">
        <v>201</v>
      </c>
      <c r="H42" t="s">
        <v>202</v>
      </c>
      <c r="I42" t="s">
        <v>23</v>
      </c>
      <c r="J42" t="str">
        <f t="shared" si="2"/>
        <v>AA</v>
      </c>
    </row>
    <row r="43" spans="1:10" ht="15.75" thickBot="1" x14ac:dyDescent="0.3">
      <c r="C43" s="80">
        <f>SUM(C33:E42)/30</f>
        <v>4.3360000000000003</v>
      </c>
      <c r="F43" s="33">
        <f>PRODUCT(F33:F42)</f>
        <v>7533.2874684724866</v>
      </c>
    </row>
    <row r="44" spans="1:10" ht="15.75" thickBot="1" x14ac:dyDescent="0.3">
      <c r="F44" s="18">
        <f>F33*F35*F37*F39*F41</f>
        <v>122.14409603760001</v>
      </c>
    </row>
    <row r="45" spans="1:10" ht="15.75" thickBot="1" x14ac:dyDescent="0.3">
      <c r="F45" s="18">
        <f>F34*F36*F38*F40*F42</f>
        <v>61.675412180000002</v>
      </c>
    </row>
    <row r="46" spans="1:10" ht="15.75" thickBot="1" x14ac:dyDescent="0.3">
      <c r="A46" t="s">
        <v>276</v>
      </c>
      <c r="B46" s="3" t="s">
        <v>0</v>
      </c>
      <c r="C46" s="4" t="s">
        <v>201</v>
      </c>
      <c r="D46" s="5" t="s">
        <v>202</v>
      </c>
      <c r="E46" s="5" t="s">
        <v>23</v>
      </c>
      <c r="F46" s="1" t="s">
        <v>232</v>
      </c>
      <c r="G46" s="245" t="s">
        <v>956</v>
      </c>
      <c r="H46" s="245"/>
      <c r="I46" s="245"/>
    </row>
    <row r="47" spans="1:10" x14ac:dyDescent="0.25">
      <c r="A47" t="s">
        <v>293</v>
      </c>
      <c r="B47" t="s">
        <v>261</v>
      </c>
      <c r="C47" s="8">
        <v>7.8</v>
      </c>
      <c r="D47" s="1">
        <v>4.82</v>
      </c>
      <c r="E47" s="1">
        <v>1.44</v>
      </c>
      <c r="F47" s="1">
        <v>1.44</v>
      </c>
      <c r="G47" t="s">
        <v>201</v>
      </c>
      <c r="H47" t="s">
        <v>202</v>
      </c>
      <c r="I47" t="s">
        <v>23</v>
      </c>
      <c r="J47" t="str">
        <f>IF(F47=C47,G47,IF(F47=D47,H47,I47))</f>
        <v>AA</v>
      </c>
    </row>
    <row r="48" spans="1:10" x14ac:dyDescent="0.25">
      <c r="B48" t="s">
        <v>262</v>
      </c>
      <c r="C48" s="8">
        <v>2.59</v>
      </c>
      <c r="D48" s="1">
        <v>3.29</v>
      </c>
      <c r="E48" s="1">
        <v>2.94</v>
      </c>
      <c r="F48" s="1">
        <v>2.94</v>
      </c>
      <c r="G48" t="s">
        <v>201</v>
      </c>
      <c r="H48" t="s">
        <v>202</v>
      </c>
      <c r="I48" t="s">
        <v>23</v>
      </c>
      <c r="J48" t="str">
        <f t="shared" ref="J48:J56" si="3">IF(F48=C48,G48,IF(F48=D48,H48,I48))</f>
        <v>AA</v>
      </c>
    </row>
    <row r="49" spans="1:10" x14ac:dyDescent="0.25">
      <c r="B49" t="s">
        <v>263</v>
      </c>
      <c r="C49" s="8">
        <v>1.58</v>
      </c>
      <c r="D49" s="1">
        <v>3.84</v>
      </c>
      <c r="E49" s="1">
        <v>7.16</v>
      </c>
      <c r="F49" s="1">
        <v>3.84</v>
      </c>
      <c r="G49" t="s">
        <v>201</v>
      </c>
      <c r="H49" t="s">
        <v>202</v>
      </c>
      <c r="I49" t="s">
        <v>23</v>
      </c>
      <c r="J49" t="str">
        <f t="shared" si="3"/>
        <v>DD</v>
      </c>
    </row>
    <row r="50" spans="1:10" x14ac:dyDescent="0.25">
      <c r="B50" t="s">
        <v>264</v>
      </c>
      <c r="C50" s="8">
        <v>2.56</v>
      </c>
      <c r="D50" s="1">
        <v>3.22</v>
      </c>
      <c r="E50" s="1">
        <v>3.05</v>
      </c>
      <c r="F50" s="1">
        <v>3.05</v>
      </c>
      <c r="G50" t="s">
        <v>201</v>
      </c>
      <c r="H50" t="s">
        <v>202</v>
      </c>
      <c r="I50" t="s">
        <v>23</v>
      </c>
      <c r="J50" t="str">
        <f t="shared" si="3"/>
        <v>AA</v>
      </c>
    </row>
    <row r="51" spans="1:10" x14ac:dyDescent="0.25">
      <c r="B51" t="s">
        <v>260</v>
      </c>
      <c r="C51" s="8">
        <v>1.31</v>
      </c>
      <c r="D51" s="1">
        <v>5.88</v>
      </c>
      <c r="E51" s="1">
        <v>10.08</v>
      </c>
      <c r="F51" s="1">
        <v>1.31</v>
      </c>
      <c r="G51" t="s">
        <v>201</v>
      </c>
      <c r="H51" t="s">
        <v>202</v>
      </c>
      <c r="I51" t="s">
        <v>23</v>
      </c>
      <c r="J51" t="str">
        <f t="shared" si="3"/>
        <v>HH</v>
      </c>
    </row>
    <row r="52" spans="1:10" x14ac:dyDescent="0.25">
      <c r="B52" t="s">
        <v>265</v>
      </c>
      <c r="C52" s="8">
        <v>2.16</v>
      </c>
      <c r="D52" s="1">
        <v>3.46</v>
      </c>
      <c r="E52" s="1">
        <v>3.59</v>
      </c>
      <c r="F52" s="1">
        <v>3.46</v>
      </c>
      <c r="G52" t="s">
        <v>201</v>
      </c>
      <c r="H52" t="s">
        <v>202</v>
      </c>
      <c r="I52" t="s">
        <v>23</v>
      </c>
      <c r="J52" t="str">
        <f t="shared" si="3"/>
        <v>DD</v>
      </c>
    </row>
    <row r="53" spans="1:10" x14ac:dyDescent="0.25">
      <c r="B53" t="s">
        <v>266</v>
      </c>
      <c r="C53" s="8">
        <v>1.1200000000000001</v>
      </c>
      <c r="D53" s="1">
        <v>10.33</v>
      </c>
      <c r="E53" s="1">
        <v>25.58</v>
      </c>
      <c r="F53" s="1">
        <v>1.1200000000000001</v>
      </c>
      <c r="G53" t="s">
        <v>201</v>
      </c>
      <c r="H53" t="s">
        <v>202</v>
      </c>
      <c r="I53" t="s">
        <v>23</v>
      </c>
      <c r="J53" t="str">
        <f t="shared" si="3"/>
        <v>HH</v>
      </c>
    </row>
    <row r="54" spans="1:10" x14ac:dyDescent="0.25">
      <c r="B54" t="s">
        <v>267</v>
      </c>
      <c r="C54" s="8">
        <v>6.13</v>
      </c>
      <c r="D54" s="1">
        <v>4.4000000000000004</v>
      </c>
      <c r="E54" s="1">
        <v>1.56</v>
      </c>
      <c r="F54" s="1">
        <v>1.56</v>
      </c>
      <c r="G54" t="s">
        <v>201</v>
      </c>
      <c r="H54" t="s">
        <v>202</v>
      </c>
      <c r="I54" t="s">
        <v>23</v>
      </c>
      <c r="J54" t="str">
        <f t="shared" si="3"/>
        <v>AA</v>
      </c>
    </row>
    <row r="55" spans="1:10" x14ac:dyDescent="0.25">
      <c r="B55" t="s">
        <v>268</v>
      </c>
      <c r="C55" s="8">
        <v>5.35</v>
      </c>
      <c r="D55" s="1">
        <v>3.94</v>
      </c>
      <c r="E55" s="1">
        <v>1.69</v>
      </c>
      <c r="F55" s="1">
        <v>5.35</v>
      </c>
      <c r="G55" t="s">
        <v>201</v>
      </c>
      <c r="H55" t="s">
        <v>202</v>
      </c>
      <c r="I55" t="s">
        <v>23</v>
      </c>
      <c r="J55" t="str">
        <f t="shared" si="3"/>
        <v>HH</v>
      </c>
    </row>
    <row r="56" spans="1:10" ht="15.75" thickBot="1" x14ac:dyDescent="0.3">
      <c r="B56" t="s">
        <v>269</v>
      </c>
      <c r="C56" s="8">
        <v>6.5</v>
      </c>
      <c r="D56" s="1">
        <v>3.99</v>
      </c>
      <c r="E56" s="1">
        <v>1.59</v>
      </c>
      <c r="F56" s="1">
        <v>1.59</v>
      </c>
      <c r="G56" t="s">
        <v>201</v>
      </c>
      <c r="H56" t="s">
        <v>202</v>
      </c>
      <c r="I56" t="s">
        <v>23</v>
      </c>
      <c r="J56" t="str">
        <f t="shared" si="3"/>
        <v>AA</v>
      </c>
    </row>
    <row r="57" spans="1:10" ht="15.75" thickBot="1" x14ac:dyDescent="0.3">
      <c r="C57" s="80">
        <f>SUM(C47:E56)/30</f>
        <v>4.7650000000000006</v>
      </c>
      <c r="F57" s="33">
        <f>PRODUCT(F47:F56)</f>
        <v>3340.271807493385</v>
      </c>
    </row>
    <row r="58" spans="1:10" ht="15.75" thickBot="1" x14ac:dyDescent="0.3">
      <c r="B58" s="1"/>
      <c r="F58" s="18">
        <f>F47*F49*F51*F53*F55</f>
        <v>43.404705792000001</v>
      </c>
    </row>
    <row r="59" spans="1:10" ht="15.75" thickBot="1" x14ac:dyDescent="0.3">
      <c r="B59" s="2"/>
      <c r="F59" s="18">
        <f>F48*F50*F52*F54*F56</f>
        <v>76.956443927999999</v>
      </c>
    </row>
    <row r="60" spans="1:10" ht="15.75" thickBot="1" x14ac:dyDescent="0.3">
      <c r="A60" t="s">
        <v>277</v>
      </c>
      <c r="B60" s="3" t="s">
        <v>0</v>
      </c>
      <c r="C60" s="4" t="s">
        <v>201</v>
      </c>
      <c r="D60" s="5" t="s">
        <v>202</v>
      </c>
      <c r="E60" s="5" t="s">
        <v>23</v>
      </c>
      <c r="F60" s="1" t="s">
        <v>232</v>
      </c>
      <c r="G60" s="245" t="s">
        <v>956</v>
      </c>
      <c r="H60" s="245"/>
      <c r="I60" s="245"/>
    </row>
    <row r="61" spans="1:10" x14ac:dyDescent="0.25">
      <c r="B61" t="s">
        <v>261</v>
      </c>
      <c r="C61" s="8">
        <v>3.07</v>
      </c>
      <c r="D61" s="1">
        <v>3.59</v>
      </c>
      <c r="E61" s="1">
        <v>2.35</v>
      </c>
      <c r="F61" s="1">
        <v>2.35</v>
      </c>
      <c r="G61" t="s">
        <v>201</v>
      </c>
      <c r="H61" t="s">
        <v>202</v>
      </c>
      <c r="I61" t="s">
        <v>23</v>
      </c>
      <c r="J61" t="str">
        <f>IF(F61=C61,G61,IF(F61=D61,H61,I61))</f>
        <v>AA</v>
      </c>
    </row>
    <row r="62" spans="1:10" x14ac:dyDescent="0.25">
      <c r="B62" t="s">
        <v>262</v>
      </c>
      <c r="C62" s="8">
        <v>4.3600000000000003</v>
      </c>
      <c r="D62" s="1">
        <v>3.83</v>
      </c>
      <c r="E62" s="1">
        <v>1.84</v>
      </c>
      <c r="F62" s="1">
        <v>1.84</v>
      </c>
      <c r="G62" t="s">
        <v>201</v>
      </c>
      <c r="H62" t="s">
        <v>202</v>
      </c>
      <c r="I62" t="s">
        <v>23</v>
      </c>
      <c r="J62" t="str">
        <f t="shared" ref="J62:J70" si="4">IF(F62=C62,G62,IF(F62=D62,H62,I62))</f>
        <v>AA</v>
      </c>
    </row>
    <row r="63" spans="1:10" x14ac:dyDescent="0.25">
      <c r="B63" t="s">
        <v>263</v>
      </c>
      <c r="C63" s="8">
        <v>1.0900000000000001</v>
      </c>
      <c r="D63" s="1">
        <v>12.69</v>
      </c>
      <c r="E63" s="1">
        <v>29.6</v>
      </c>
      <c r="F63" s="1">
        <v>1.0900000000000001</v>
      </c>
      <c r="G63" t="s">
        <v>201</v>
      </c>
      <c r="H63" t="s">
        <v>202</v>
      </c>
      <c r="I63" t="s">
        <v>23</v>
      </c>
      <c r="J63" t="str">
        <f t="shared" si="4"/>
        <v>HH</v>
      </c>
    </row>
    <row r="64" spans="1:10" x14ac:dyDescent="0.25">
      <c r="B64" t="s">
        <v>264</v>
      </c>
      <c r="C64" s="8">
        <v>3.44</v>
      </c>
      <c r="D64" s="1">
        <v>3.14</v>
      </c>
      <c r="E64" s="1">
        <v>2.36</v>
      </c>
      <c r="F64" s="1">
        <v>2.36</v>
      </c>
      <c r="G64" t="s">
        <v>201</v>
      </c>
      <c r="H64" t="s">
        <v>202</v>
      </c>
      <c r="I64" t="s">
        <v>23</v>
      </c>
      <c r="J64" t="str">
        <f t="shared" si="4"/>
        <v>AA</v>
      </c>
    </row>
    <row r="65" spans="1:10" x14ac:dyDescent="0.25">
      <c r="B65" t="s">
        <v>260</v>
      </c>
      <c r="C65" s="8">
        <v>1.1499999999999999</v>
      </c>
      <c r="D65" s="1">
        <v>8.56</v>
      </c>
      <c r="E65" s="1">
        <v>22.29</v>
      </c>
      <c r="F65" s="1">
        <v>1.1499999999999999</v>
      </c>
      <c r="G65" t="s">
        <v>201</v>
      </c>
      <c r="H65" t="s">
        <v>202</v>
      </c>
      <c r="I65" t="s">
        <v>23</v>
      </c>
      <c r="J65" t="str">
        <f t="shared" si="4"/>
        <v>HH</v>
      </c>
    </row>
    <row r="66" spans="1:10" x14ac:dyDescent="0.25">
      <c r="B66" t="s">
        <v>265</v>
      </c>
      <c r="C66" s="8">
        <v>2.39</v>
      </c>
      <c r="D66" s="1">
        <v>3.38</v>
      </c>
      <c r="E66" s="1">
        <v>3.15</v>
      </c>
      <c r="F66" s="1">
        <v>2.39</v>
      </c>
      <c r="G66" t="s">
        <v>201</v>
      </c>
      <c r="H66" t="s">
        <v>202</v>
      </c>
      <c r="I66" t="s">
        <v>23</v>
      </c>
      <c r="J66" t="str">
        <f t="shared" si="4"/>
        <v>HH</v>
      </c>
    </row>
    <row r="67" spans="1:10" x14ac:dyDescent="0.25">
      <c r="B67" t="s">
        <v>266</v>
      </c>
      <c r="C67" s="8">
        <v>4.82</v>
      </c>
      <c r="D67" s="1">
        <v>3.59</v>
      </c>
      <c r="E67" s="1">
        <v>1.84</v>
      </c>
      <c r="F67" s="1">
        <v>1.84</v>
      </c>
      <c r="G67" t="s">
        <v>201</v>
      </c>
      <c r="H67" t="s">
        <v>202</v>
      </c>
      <c r="I67" t="s">
        <v>23</v>
      </c>
      <c r="J67" t="str">
        <f t="shared" si="4"/>
        <v>AA</v>
      </c>
    </row>
    <row r="68" spans="1:10" x14ac:dyDescent="0.25">
      <c r="B68" t="s">
        <v>267</v>
      </c>
      <c r="C68" s="8">
        <v>1.74</v>
      </c>
      <c r="D68" s="1">
        <v>3.56</v>
      </c>
      <c r="E68" s="1">
        <v>5.64</v>
      </c>
      <c r="F68" s="1">
        <v>1.74</v>
      </c>
      <c r="G68" t="s">
        <v>201</v>
      </c>
      <c r="H68" t="s">
        <v>202</v>
      </c>
      <c r="I68" t="s">
        <v>23</v>
      </c>
      <c r="J68" t="str">
        <f t="shared" si="4"/>
        <v>HH</v>
      </c>
    </row>
    <row r="69" spans="1:10" x14ac:dyDescent="0.25">
      <c r="B69" t="s">
        <v>268</v>
      </c>
      <c r="C69" s="8">
        <v>2.11</v>
      </c>
      <c r="D69" s="1">
        <v>3.45</v>
      </c>
      <c r="E69" s="1">
        <v>3.73</v>
      </c>
      <c r="F69" s="1">
        <v>3.73</v>
      </c>
      <c r="G69" t="s">
        <v>201</v>
      </c>
      <c r="H69" t="s">
        <v>202</v>
      </c>
      <c r="I69" t="s">
        <v>23</v>
      </c>
      <c r="J69" t="str">
        <f t="shared" si="4"/>
        <v>AA</v>
      </c>
    </row>
    <row r="70" spans="1:10" ht="15.75" thickBot="1" x14ac:dyDescent="0.3">
      <c r="B70" t="s">
        <v>269</v>
      </c>
      <c r="C70" s="8">
        <v>2.02</v>
      </c>
      <c r="D70" s="1">
        <v>3.29</v>
      </c>
      <c r="E70" s="1">
        <v>4.26</v>
      </c>
      <c r="F70" s="1">
        <v>3.29</v>
      </c>
      <c r="G70" t="s">
        <v>201</v>
      </c>
      <c r="H70" t="s">
        <v>202</v>
      </c>
      <c r="I70" t="s">
        <v>23</v>
      </c>
      <c r="J70" t="str">
        <f t="shared" si="4"/>
        <v>DD</v>
      </c>
    </row>
    <row r="71" spans="1:10" ht="15.75" thickBot="1" x14ac:dyDescent="0.3">
      <c r="C71" s="80">
        <f>SUM(C61:E70)/30</f>
        <v>5.0776666666666674</v>
      </c>
      <c r="F71" s="33">
        <f>PRODUCT(F61:F70)</f>
        <v>1201.1347412317341</v>
      </c>
    </row>
    <row r="72" spans="1:10" ht="15.75" thickBot="1" x14ac:dyDescent="0.3">
      <c r="F72" s="18">
        <f>F61*F63*F65*F67*F69</f>
        <v>20.217099820000001</v>
      </c>
    </row>
    <row r="73" spans="1:10" ht="15.75" thickBot="1" x14ac:dyDescent="0.3">
      <c r="F73" s="18">
        <f>F62*F64*F66*F68*F70</f>
        <v>59.411822265600001</v>
      </c>
    </row>
    <row r="74" spans="1:10" ht="15.75" thickBot="1" x14ac:dyDescent="0.3">
      <c r="A74" t="s">
        <v>235</v>
      </c>
      <c r="B74" s="3" t="s">
        <v>0</v>
      </c>
      <c r="C74" s="4" t="s">
        <v>201</v>
      </c>
      <c r="D74" s="5" t="s">
        <v>202</v>
      </c>
      <c r="E74" s="5" t="s">
        <v>23</v>
      </c>
      <c r="F74" s="1" t="s">
        <v>232</v>
      </c>
      <c r="G74" s="245" t="s">
        <v>956</v>
      </c>
      <c r="H74" s="245"/>
      <c r="I74" s="245"/>
    </row>
    <row r="75" spans="1:10" x14ac:dyDescent="0.25">
      <c r="B75" t="s">
        <v>261</v>
      </c>
      <c r="C75" s="8">
        <v>2.85</v>
      </c>
      <c r="D75" s="1">
        <v>3.42</v>
      </c>
      <c r="E75" s="1">
        <v>2.57</v>
      </c>
      <c r="F75" s="1">
        <v>3.42</v>
      </c>
      <c r="G75" t="s">
        <v>201</v>
      </c>
      <c r="H75" t="s">
        <v>202</v>
      </c>
      <c r="I75" t="s">
        <v>23</v>
      </c>
      <c r="J75" t="str">
        <f>IF(F75=C75,G75,IF(F75=D75,H75,I75))</f>
        <v>DD</v>
      </c>
    </row>
    <row r="76" spans="1:10" x14ac:dyDescent="0.25">
      <c r="B76" t="s">
        <v>262</v>
      </c>
      <c r="C76" s="8">
        <v>1.59</v>
      </c>
      <c r="D76" s="1">
        <v>3.94</v>
      </c>
      <c r="E76" s="1">
        <v>6.58</v>
      </c>
      <c r="F76" s="1">
        <v>3.94</v>
      </c>
      <c r="G76" t="s">
        <v>201</v>
      </c>
      <c r="H76" t="s">
        <v>202</v>
      </c>
      <c r="I76" t="s">
        <v>23</v>
      </c>
      <c r="J76" t="str">
        <f t="shared" ref="J76:J84" si="5">IF(F76=C76,G76,IF(F76=D76,H76,I76))</f>
        <v>DD</v>
      </c>
    </row>
    <row r="77" spans="1:10" x14ac:dyDescent="0.25">
      <c r="B77" t="s">
        <v>263</v>
      </c>
      <c r="C77" s="8">
        <v>1.18</v>
      </c>
      <c r="D77" s="1">
        <v>7.59</v>
      </c>
      <c r="E77" s="1">
        <v>17.12</v>
      </c>
      <c r="F77" s="1">
        <v>1.18</v>
      </c>
      <c r="G77" t="s">
        <v>201</v>
      </c>
      <c r="H77" t="s">
        <v>202</v>
      </c>
      <c r="I77" t="s">
        <v>23</v>
      </c>
      <c r="J77" t="str">
        <f t="shared" si="5"/>
        <v>HH</v>
      </c>
    </row>
    <row r="78" spans="1:10" x14ac:dyDescent="0.25">
      <c r="B78" t="s">
        <v>264</v>
      </c>
      <c r="C78" s="8">
        <v>1.71</v>
      </c>
      <c r="D78" s="1">
        <v>3.63</v>
      </c>
      <c r="E78" s="1">
        <v>5.89</v>
      </c>
      <c r="F78" s="1">
        <v>1.71</v>
      </c>
      <c r="G78" t="s">
        <v>201</v>
      </c>
      <c r="H78" t="s">
        <v>202</v>
      </c>
      <c r="I78" t="s">
        <v>23</v>
      </c>
      <c r="J78" t="str">
        <f t="shared" si="5"/>
        <v>HH</v>
      </c>
    </row>
    <row r="79" spans="1:10" x14ac:dyDescent="0.25">
      <c r="B79" t="s">
        <v>260</v>
      </c>
      <c r="C79" s="8">
        <v>2.11</v>
      </c>
      <c r="D79" s="1">
        <v>3.29</v>
      </c>
      <c r="E79" s="1">
        <v>3.91</v>
      </c>
      <c r="F79" s="1">
        <v>3.29</v>
      </c>
      <c r="G79" t="s">
        <v>201</v>
      </c>
      <c r="H79" t="s">
        <v>202</v>
      </c>
      <c r="I79" t="s">
        <v>23</v>
      </c>
      <c r="J79" t="str">
        <f t="shared" si="5"/>
        <v>DD</v>
      </c>
    </row>
    <row r="80" spans="1:10" x14ac:dyDescent="0.25">
      <c r="B80" t="s">
        <v>265</v>
      </c>
      <c r="C80" s="8">
        <v>21.18</v>
      </c>
      <c r="D80" s="1">
        <v>8.57</v>
      </c>
      <c r="E80" s="1">
        <v>1.1499999999999999</v>
      </c>
      <c r="F80" s="1">
        <v>1.1499999999999999</v>
      </c>
      <c r="G80" t="s">
        <v>201</v>
      </c>
      <c r="H80" t="s">
        <v>202</v>
      </c>
      <c r="I80" t="s">
        <v>23</v>
      </c>
      <c r="J80" t="str">
        <f t="shared" si="5"/>
        <v>AA</v>
      </c>
    </row>
    <row r="81" spans="1:10" x14ac:dyDescent="0.25">
      <c r="B81" t="s">
        <v>266</v>
      </c>
      <c r="C81" s="8">
        <v>3.28</v>
      </c>
      <c r="D81" s="1">
        <v>3.39</v>
      </c>
      <c r="E81" s="1">
        <v>2.33</v>
      </c>
      <c r="F81" s="1">
        <v>3.28</v>
      </c>
      <c r="G81" t="s">
        <v>201</v>
      </c>
      <c r="H81" t="s">
        <v>202</v>
      </c>
      <c r="I81" t="s">
        <v>23</v>
      </c>
      <c r="J81" t="str">
        <f t="shared" si="5"/>
        <v>HH</v>
      </c>
    </row>
    <row r="82" spans="1:10" x14ac:dyDescent="0.25">
      <c r="B82" t="s">
        <v>267</v>
      </c>
      <c r="C82" s="8">
        <v>5.31</v>
      </c>
      <c r="D82" s="1">
        <v>3.95</v>
      </c>
      <c r="E82" s="1">
        <v>1.69</v>
      </c>
      <c r="F82" s="1">
        <v>1.69</v>
      </c>
      <c r="G82" t="s">
        <v>201</v>
      </c>
      <c r="H82" t="s">
        <v>202</v>
      </c>
      <c r="I82" t="s">
        <v>23</v>
      </c>
      <c r="J82" t="str">
        <f t="shared" si="5"/>
        <v>AA</v>
      </c>
    </row>
    <row r="83" spans="1:10" x14ac:dyDescent="0.25">
      <c r="B83" t="s">
        <v>268</v>
      </c>
      <c r="C83" s="8">
        <v>6.66</v>
      </c>
      <c r="D83" s="1">
        <v>4.5599999999999996</v>
      </c>
      <c r="E83" s="1">
        <v>1.51</v>
      </c>
      <c r="F83" s="1">
        <v>4.5599999999999996</v>
      </c>
      <c r="G83" t="s">
        <v>201</v>
      </c>
      <c r="H83" t="s">
        <v>202</v>
      </c>
      <c r="I83" t="s">
        <v>23</v>
      </c>
      <c r="J83" t="str">
        <f t="shared" si="5"/>
        <v>DD</v>
      </c>
    </row>
    <row r="84" spans="1:10" ht="15.75" thickBot="1" x14ac:dyDescent="0.3">
      <c r="B84" t="s">
        <v>269</v>
      </c>
      <c r="C84" s="8">
        <v>1.4</v>
      </c>
      <c r="D84" s="1">
        <v>5.23</v>
      </c>
      <c r="E84" s="1">
        <v>7.78</v>
      </c>
      <c r="F84" s="1">
        <v>1.4</v>
      </c>
      <c r="G84" t="s">
        <v>201</v>
      </c>
      <c r="H84" t="s">
        <v>202</v>
      </c>
      <c r="I84" t="s">
        <v>23</v>
      </c>
      <c r="J84" t="str">
        <f t="shared" si="5"/>
        <v>HH</v>
      </c>
    </row>
    <row r="85" spans="1:10" ht="15.75" thickBot="1" x14ac:dyDescent="0.3">
      <c r="C85" s="80">
        <f>SUM(C75:E84)/30</f>
        <v>4.8456666666666655</v>
      </c>
      <c r="F85" s="33">
        <f>PRODUCT(F75:F84)</f>
        <v>3640.3874672320685</v>
      </c>
    </row>
    <row r="86" spans="1:10" ht="15.75" thickBot="1" x14ac:dyDescent="0.3">
      <c r="F86" s="18">
        <f>F75*F77*F79*F81*F83</f>
        <v>198.58328824319997</v>
      </c>
    </row>
    <row r="87" spans="1:10" ht="15.75" thickBot="1" x14ac:dyDescent="0.3">
      <c r="F87" s="18">
        <f>F76*F78*F80*F82*F84</f>
        <v>18.331791659999997</v>
      </c>
    </row>
    <row r="88" spans="1:10" ht="15.75" thickBot="1" x14ac:dyDescent="0.3"/>
    <row r="89" spans="1:10" ht="15.75" thickBot="1" x14ac:dyDescent="0.3">
      <c r="A89" t="s">
        <v>236</v>
      </c>
      <c r="B89" s="3" t="s">
        <v>0</v>
      </c>
      <c r="C89" s="4" t="s">
        <v>201</v>
      </c>
      <c r="D89" s="5" t="s">
        <v>202</v>
      </c>
      <c r="E89" s="5" t="s">
        <v>23</v>
      </c>
      <c r="F89" s="1" t="s">
        <v>232</v>
      </c>
      <c r="G89" s="245" t="s">
        <v>956</v>
      </c>
      <c r="H89" s="245"/>
      <c r="I89" s="245"/>
    </row>
    <row r="90" spans="1:10" x14ac:dyDescent="0.25">
      <c r="B90" t="s">
        <v>261</v>
      </c>
      <c r="C90" s="8">
        <v>3.98</v>
      </c>
      <c r="D90" s="1">
        <v>3.54</v>
      </c>
      <c r="E90" s="1">
        <v>2.0099999999999998</v>
      </c>
      <c r="F90" s="1">
        <v>3.98</v>
      </c>
      <c r="G90" t="s">
        <v>201</v>
      </c>
      <c r="H90" t="s">
        <v>202</v>
      </c>
      <c r="I90" t="s">
        <v>23</v>
      </c>
      <c r="J90" t="str">
        <f>IF(F90=C90,G90,IF(F90=D90,H90,I90))</f>
        <v>HH</v>
      </c>
    </row>
    <row r="91" spans="1:10" x14ac:dyDescent="0.25">
      <c r="B91" t="s">
        <v>262</v>
      </c>
      <c r="C91" s="8">
        <v>1.94</v>
      </c>
      <c r="D91" s="1">
        <v>3.41</v>
      </c>
      <c r="E91" s="1">
        <v>4.45</v>
      </c>
      <c r="F91" s="1">
        <v>1.94</v>
      </c>
      <c r="G91" t="s">
        <v>201</v>
      </c>
      <c r="H91" t="s">
        <v>202</v>
      </c>
      <c r="I91" t="s">
        <v>23</v>
      </c>
      <c r="J91" t="str">
        <f t="shared" ref="J91:J99" si="6">IF(F91=C91,G91,IF(F91=D91,H91,I91))</f>
        <v>HH</v>
      </c>
    </row>
    <row r="92" spans="1:10" x14ac:dyDescent="0.25">
      <c r="B92" t="s">
        <v>263</v>
      </c>
      <c r="C92" s="8">
        <v>2.81</v>
      </c>
      <c r="D92" s="1">
        <v>3.17</v>
      </c>
      <c r="E92" s="1">
        <v>2.76</v>
      </c>
      <c r="F92" s="1">
        <v>2.76</v>
      </c>
      <c r="G92" t="s">
        <v>201</v>
      </c>
      <c r="H92" t="s">
        <v>202</v>
      </c>
      <c r="I92" t="s">
        <v>23</v>
      </c>
      <c r="J92" t="str">
        <f t="shared" si="6"/>
        <v>AA</v>
      </c>
    </row>
    <row r="93" spans="1:10" x14ac:dyDescent="0.25">
      <c r="B93" t="s">
        <v>264</v>
      </c>
      <c r="C93" s="8">
        <v>1.0900000000000001</v>
      </c>
      <c r="D93" s="1">
        <v>12</v>
      </c>
      <c r="E93" s="1">
        <v>29.39</v>
      </c>
      <c r="F93" s="1">
        <v>1.0900000000000001</v>
      </c>
      <c r="G93" t="s">
        <v>201</v>
      </c>
      <c r="H93" t="s">
        <v>202</v>
      </c>
      <c r="I93" t="s">
        <v>23</v>
      </c>
      <c r="J93" t="str">
        <f t="shared" si="6"/>
        <v>HH</v>
      </c>
    </row>
    <row r="94" spans="1:10" x14ac:dyDescent="0.25">
      <c r="B94" t="s">
        <v>260</v>
      </c>
      <c r="C94" s="8">
        <v>6.25</v>
      </c>
      <c r="D94" s="1">
        <v>3.94</v>
      </c>
      <c r="E94" s="1">
        <v>1.62</v>
      </c>
      <c r="F94" s="1">
        <v>1.62</v>
      </c>
      <c r="G94" t="s">
        <v>201</v>
      </c>
      <c r="H94" t="s">
        <v>202</v>
      </c>
      <c r="I94" t="s">
        <v>23</v>
      </c>
      <c r="J94" t="str">
        <f t="shared" si="6"/>
        <v>AA</v>
      </c>
    </row>
    <row r="95" spans="1:10" x14ac:dyDescent="0.25">
      <c r="B95" t="s">
        <v>265</v>
      </c>
      <c r="C95" s="8">
        <v>1.65</v>
      </c>
      <c r="D95" s="1">
        <v>4.22</v>
      </c>
      <c r="E95" s="1">
        <v>5.33</v>
      </c>
      <c r="F95" s="1">
        <v>1.65</v>
      </c>
      <c r="G95" t="s">
        <v>201</v>
      </c>
      <c r="H95" t="s">
        <v>202</v>
      </c>
      <c r="I95" t="s">
        <v>23</v>
      </c>
      <c r="J95" t="str">
        <f t="shared" si="6"/>
        <v>HH</v>
      </c>
    </row>
    <row r="96" spans="1:10" x14ac:dyDescent="0.25">
      <c r="B96" t="s">
        <v>266</v>
      </c>
      <c r="C96" s="8">
        <v>1.48</v>
      </c>
      <c r="D96" s="1">
        <v>4.79</v>
      </c>
      <c r="E96" s="1">
        <v>6.74</v>
      </c>
      <c r="F96" s="1">
        <v>1.48</v>
      </c>
      <c r="G96" t="s">
        <v>201</v>
      </c>
      <c r="H96" t="s">
        <v>202</v>
      </c>
      <c r="I96" t="s">
        <v>23</v>
      </c>
      <c r="J96" t="str">
        <f t="shared" si="6"/>
        <v>HH</v>
      </c>
    </row>
    <row r="97" spans="1:10" x14ac:dyDescent="0.25">
      <c r="B97" t="s">
        <v>267</v>
      </c>
      <c r="C97" s="8">
        <v>2.81</v>
      </c>
      <c r="D97" s="1">
        <v>3.5</v>
      </c>
      <c r="E97" s="1">
        <v>2.58</v>
      </c>
      <c r="F97" s="1">
        <v>3.5</v>
      </c>
      <c r="G97" t="s">
        <v>201</v>
      </c>
      <c r="H97" t="s">
        <v>202</v>
      </c>
      <c r="I97" t="s">
        <v>23</v>
      </c>
      <c r="J97" t="str">
        <f t="shared" si="6"/>
        <v>DD</v>
      </c>
    </row>
    <row r="98" spans="1:10" x14ac:dyDescent="0.25">
      <c r="B98" t="s">
        <v>268</v>
      </c>
      <c r="C98" s="8">
        <v>2.48</v>
      </c>
      <c r="D98" s="1">
        <v>3.07</v>
      </c>
      <c r="E98" s="1">
        <v>3.28</v>
      </c>
      <c r="F98" s="1">
        <v>3.28</v>
      </c>
      <c r="G98" t="s">
        <v>201</v>
      </c>
      <c r="H98" t="s">
        <v>202</v>
      </c>
      <c r="I98" t="s">
        <v>23</v>
      </c>
      <c r="J98" t="str">
        <f t="shared" si="6"/>
        <v>AA</v>
      </c>
    </row>
    <row r="99" spans="1:10" ht="15.75" thickBot="1" x14ac:dyDescent="0.3">
      <c r="B99" t="s">
        <v>269</v>
      </c>
      <c r="C99" s="8">
        <v>2.31</v>
      </c>
      <c r="D99" s="1">
        <v>3.48</v>
      </c>
      <c r="E99" s="1">
        <v>3.22</v>
      </c>
      <c r="F99" s="1">
        <v>2.31</v>
      </c>
      <c r="G99" t="s">
        <v>201</v>
      </c>
      <c r="H99" t="s">
        <v>202</v>
      </c>
      <c r="I99" t="s">
        <v>23</v>
      </c>
      <c r="J99" t="str">
        <f t="shared" si="6"/>
        <v>HH</v>
      </c>
    </row>
    <row r="100" spans="1:10" ht="15.75" thickBot="1" x14ac:dyDescent="0.3">
      <c r="C100" s="80">
        <f>SUM(C90:E99)/30</f>
        <v>4.4433333333333334</v>
      </c>
      <c r="F100" s="33">
        <f>PRODUCT(F90:F99)</f>
        <v>2436.8843794591767</v>
      </c>
    </row>
    <row r="101" spans="1:10" ht="15.75" thickBot="1" x14ac:dyDescent="0.3">
      <c r="F101" s="18">
        <f>F90*F92*F94*F96*F98</f>
        <v>86.385873254399996</v>
      </c>
    </row>
    <row r="102" spans="1:10" ht="15.75" thickBot="1" x14ac:dyDescent="0.3">
      <c r="F102" s="18">
        <f>F91*F93*F95*F97*F99</f>
        <v>28.209292649999998</v>
      </c>
    </row>
    <row r="103" spans="1:10" ht="15.75" thickBot="1" x14ac:dyDescent="0.3">
      <c r="A103" t="s">
        <v>237</v>
      </c>
      <c r="B103" s="3" t="s">
        <v>0</v>
      </c>
      <c r="C103" s="4" t="s">
        <v>201</v>
      </c>
      <c r="D103" s="5" t="s">
        <v>202</v>
      </c>
      <c r="E103" s="5" t="s">
        <v>23</v>
      </c>
      <c r="F103" s="1" t="s">
        <v>232</v>
      </c>
      <c r="G103" s="245" t="s">
        <v>956</v>
      </c>
      <c r="H103" s="245"/>
      <c r="I103" s="245"/>
    </row>
    <row r="104" spans="1:10" x14ac:dyDescent="0.25">
      <c r="B104" t="s">
        <v>261</v>
      </c>
      <c r="C104" s="8">
        <v>2.77</v>
      </c>
      <c r="D104" s="1">
        <v>3.22</v>
      </c>
      <c r="E104" s="1">
        <v>2.77</v>
      </c>
      <c r="F104" s="1">
        <v>2.77</v>
      </c>
      <c r="G104" t="s">
        <v>201</v>
      </c>
      <c r="H104" t="s">
        <v>202</v>
      </c>
      <c r="I104" t="s">
        <v>23</v>
      </c>
      <c r="J104" t="str">
        <f>IF(F104=C104,G104,IF(F104=D104,H104,I104))</f>
        <v>HH</v>
      </c>
    </row>
    <row r="105" spans="1:10" x14ac:dyDescent="0.25">
      <c r="B105" t="s">
        <v>262</v>
      </c>
      <c r="C105" s="8">
        <v>2.13</v>
      </c>
      <c r="D105" s="1">
        <v>3.46</v>
      </c>
      <c r="E105" s="1">
        <v>3.68</v>
      </c>
      <c r="F105" s="1">
        <v>3.68</v>
      </c>
      <c r="G105" t="s">
        <v>201</v>
      </c>
      <c r="H105" t="s">
        <v>202</v>
      </c>
      <c r="I105" t="s">
        <v>23</v>
      </c>
      <c r="J105" t="str">
        <f t="shared" ref="J105:J113" si="7">IF(F105=C105,G105,IF(F105=D105,H105,I105))</f>
        <v>AA</v>
      </c>
    </row>
    <row r="106" spans="1:10" x14ac:dyDescent="0.25">
      <c r="B106" t="s">
        <v>263</v>
      </c>
      <c r="C106" s="8">
        <v>1.25</v>
      </c>
      <c r="D106" s="1">
        <v>6.57</v>
      </c>
      <c r="E106" s="1">
        <v>12.8</v>
      </c>
      <c r="F106" s="1">
        <v>1.25</v>
      </c>
      <c r="G106" t="s">
        <v>201</v>
      </c>
      <c r="H106" t="s">
        <v>202</v>
      </c>
      <c r="I106" t="s">
        <v>23</v>
      </c>
      <c r="J106" t="str">
        <f t="shared" si="7"/>
        <v>HH</v>
      </c>
    </row>
    <row r="107" spans="1:10" x14ac:dyDescent="0.25">
      <c r="B107" t="s">
        <v>264</v>
      </c>
      <c r="C107" s="8">
        <v>2.2599999999999998</v>
      </c>
      <c r="D107" s="1">
        <v>3.29</v>
      </c>
      <c r="E107" s="1">
        <v>3.52</v>
      </c>
      <c r="F107" s="1">
        <v>3.52</v>
      </c>
      <c r="G107" t="s">
        <v>201</v>
      </c>
      <c r="H107" t="s">
        <v>202</v>
      </c>
      <c r="I107" t="s">
        <v>23</v>
      </c>
      <c r="J107" t="str">
        <f t="shared" si="7"/>
        <v>AA</v>
      </c>
    </row>
    <row r="108" spans="1:10" x14ac:dyDescent="0.25">
      <c r="B108" t="s">
        <v>260</v>
      </c>
      <c r="C108" s="8">
        <v>2.82</v>
      </c>
      <c r="D108" s="1">
        <v>3.23</v>
      </c>
      <c r="E108" s="1">
        <v>2.73</v>
      </c>
      <c r="F108" s="1">
        <v>2.73</v>
      </c>
      <c r="G108" t="s">
        <v>201</v>
      </c>
      <c r="H108" t="s">
        <v>202</v>
      </c>
      <c r="I108" t="s">
        <v>23</v>
      </c>
      <c r="J108" t="str">
        <f t="shared" si="7"/>
        <v>AA</v>
      </c>
    </row>
    <row r="109" spans="1:10" x14ac:dyDescent="0.25">
      <c r="B109" t="s">
        <v>265</v>
      </c>
      <c r="C109" s="8">
        <v>2.3199999999999998</v>
      </c>
      <c r="D109" s="1">
        <v>2.99</v>
      </c>
      <c r="E109" s="1">
        <v>3.73</v>
      </c>
      <c r="F109" s="1">
        <v>2.99</v>
      </c>
      <c r="G109" t="s">
        <v>201</v>
      </c>
      <c r="H109" t="s">
        <v>202</v>
      </c>
      <c r="I109" t="s">
        <v>23</v>
      </c>
      <c r="J109" t="str">
        <f t="shared" si="7"/>
        <v>DD</v>
      </c>
    </row>
    <row r="110" spans="1:10" x14ac:dyDescent="0.25">
      <c r="B110" t="s">
        <v>266</v>
      </c>
      <c r="C110" s="8">
        <v>1.39</v>
      </c>
      <c r="D110" s="1">
        <v>4.6900000000000004</v>
      </c>
      <c r="E110" s="1">
        <v>9.75</v>
      </c>
      <c r="F110" s="1">
        <v>1.39</v>
      </c>
      <c r="G110" t="s">
        <v>201</v>
      </c>
      <c r="H110" t="s">
        <v>202</v>
      </c>
      <c r="I110" t="s">
        <v>23</v>
      </c>
      <c r="J110" t="str">
        <f t="shared" si="7"/>
        <v>HH</v>
      </c>
    </row>
    <row r="111" spans="1:10" x14ac:dyDescent="0.25">
      <c r="B111" t="s">
        <v>267</v>
      </c>
      <c r="C111" s="8">
        <v>4.9800000000000004</v>
      </c>
      <c r="D111" s="1">
        <v>4.38</v>
      </c>
      <c r="E111" s="1">
        <v>1.66</v>
      </c>
      <c r="F111" s="1">
        <v>1.66</v>
      </c>
      <c r="G111" t="s">
        <v>201</v>
      </c>
      <c r="H111" t="s">
        <v>202</v>
      </c>
      <c r="I111" t="s">
        <v>23</v>
      </c>
      <c r="J111" t="str">
        <f t="shared" si="7"/>
        <v>AA</v>
      </c>
    </row>
    <row r="112" spans="1:10" x14ac:dyDescent="0.25">
      <c r="B112" t="s">
        <v>268</v>
      </c>
      <c r="C112" s="8">
        <v>6.56</v>
      </c>
      <c r="D112" s="1">
        <v>4.17</v>
      </c>
      <c r="E112" s="1">
        <v>1.56</v>
      </c>
      <c r="F112" s="1">
        <v>1.56</v>
      </c>
      <c r="G112" t="s">
        <v>201</v>
      </c>
      <c r="H112" t="s">
        <v>202</v>
      </c>
      <c r="I112" t="s">
        <v>23</v>
      </c>
      <c r="J112" t="str">
        <f t="shared" si="7"/>
        <v>AA</v>
      </c>
    </row>
    <row r="113" spans="1:10" ht="15.75" thickBot="1" x14ac:dyDescent="0.3">
      <c r="B113" t="s">
        <v>269</v>
      </c>
      <c r="C113" s="8">
        <v>2.78</v>
      </c>
      <c r="D113" s="1">
        <v>3.51</v>
      </c>
      <c r="E113" s="1">
        <v>2.58</v>
      </c>
      <c r="F113" s="1">
        <v>3.51</v>
      </c>
      <c r="G113" t="s">
        <v>201</v>
      </c>
      <c r="H113" t="s">
        <v>202</v>
      </c>
      <c r="I113" t="s">
        <v>23</v>
      </c>
      <c r="J113" t="str">
        <f t="shared" si="7"/>
        <v>DD</v>
      </c>
    </row>
    <row r="114" spans="1:10" ht="15.75" thickBot="1" x14ac:dyDescent="0.3">
      <c r="C114" s="80">
        <f>SUM(C104:E113)/30</f>
        <v>3.7850000000000006</v>
      </c>
      <c r="F114" s="33">
        <f>PRODUCT(F104:F113)</f>
        <v>4625.6066927482752</v>
      </c>
    </row>
    <row r="115" spans="1:10" ht="15.75" thickBot="1" x14ac:dyDescent="0.3">
      <c r="F115" s="18">
        <f>F104*F106*F108*F110*F112</f>
        <v>20.49707205</v>
      </c>
    </row>
    <row r="116" spans="1:10" ht="15.75" thickBot="1" x14ac:dyDescent="0.3">
      <c r="F116" s="18">
        <f>F105*F107*F109*F111*F113</f>
        <v>225.67158282240001</v>
      </c>
    </row>
    <row r="117" spans="1:10" ht="15.75" thickBot="1" x14ac:dyDescent="0.3">
      <c r="A117" t="s">
        <v>238</v>
      </c>
      <c r="B117" s="3" t="s">
        <v>0</v>
      </c>
      <c r="C117" s="4" t="s">
        <v>201</v>
      </c>
      <c r="D117" s="5" t="s">
        <v>202</v>
      </c>
      <c r="E117" s="5" t="s">
        <v>23</v>
      </c>
      <c r="F117" s="1" t="s">
        <v>232</v>
      </c>
      <c r="G117" s="245" t="s">
        <v>956</v>
      </c>
      <c r="H117" s="245"/>
      <c r="I117" s="245"/>
    </row>
    <row r="118" spans="1:10" x14ac:dyDescent="0.25">
      <c r="B118" t="s">
        <v>261</v>
      </c>
      <c r="C118" s="8">
        <v>1.77</v>
      </c>
      <c r="D118" s="1">
        <v>3.83</v>
      </c>
      <c r="E118" s="1">
        <v>4.8499999999999996</v>
      </c>
      <c r="F118" s="1">
        <v>3.83</v>
      </c>
      <c r="G118" t="s">
        <v>201</v>
      </c>
      <c r="H118" t="s">
        <v>202</v>
      </c>
      <c r="I118" t="s">
        <v>23</v>
      </c>
      <c r="J118" t="str">
        <f>IF(F118=C118,G118,IF(F118=D118,H118,I118))</f>
        <v>DD</v>
      </c>
    </row>
    <row r="119" spans="1:10" x14ac:dyDescent="0.25">
      <c r="B119" t="s">
        <v>262</v>
      </c>
      <c r="C119" s="8">
        <v>1.8</v>
      </c>
      <c r="D119" s="1">
        <v>3.48</v>
      </c>
      <c r="E119" s="1">
        <v>5.3</v>
      </c>
      <c r="F119" s="1">
        <v>5.3</v>
      </c>
      <c r="G119" t="s">
        <v>201</v>
      </c>
      <c r="H119" t="s">
        <v>202</v>
      </c>
      <c r="I119" t="s">
        <v>23</v>
      </c>
      <c r="J119" t="str">
        <f t="shared" ref="J119:J127" si="8">IF(F119=C119,G119,IF(F119=D119,H119,I119))</f>
        <v>AA</v>
      </c>
    </row>
    <row r="120" spans="1:10" x14ac:dyDescent="0.25">
      <c r="B120" t="s">
        <v>263</v>
      </c>
      <c r="C120" s="8">
        <v>3.89</v>
      </c>
      <c r="D120" s="1">
        <v>3.71</v>
      </c>
      <c r="E120" s="1">
        <v>1.98</v>
      </c>
      <c r="F120" s="1">
        <v>1.98</v>
      </c>
      <c r="G120" t="s">
        <v>201</v>
      </c>
      <c r="H120" t="s">
        <v>202</v>
      </c>
      <c r="I120" t="s">
        <v>23</v>
      </c>
      <c r="J120" t="str">
        <f t="shared" si="8"/>
        <v>AA</v>
      </c>
    </row>
    <row r="121" spans="1:10" x14ac:dyDescent="0.25">
      <c r="B121" t="s">
        <v>264</v>
      </c>
      <c r="C121" s="8">
        <v>2.19</v>
      </c>
      <c r="D121" s="1">
        <v>3.2</v>
      </c>
      <c r="E121" s="1">
        <v>3.81</v>
      </c>
      <c r="F121" s="1">
        <v>3.81</v>
      </c>
      <c r="G121" t="s">
        <v>201</v>
      </c>
      <c r="H121" t="s">
        <v>202</v>
      </c>
      <c r="I121" t="s">
        <v>23</v>
      </c>
      <c r="J121" t="str">
        <f t="shared" si="8"/>
        <v>AA</v>
      </c>
    </row>
    <row r="122" spans="1:10" x14ac:dyDescent="0.25">
      <c r="B122" t="s">
        <v>260</v>
      </c>
      <c r="C122" s="8">
        <v>1.07</v>
      </c>
      <c r="D122" s="1">
        <v>13.99</v>
      </c>
      <c r="E122" s="1">
        <v>30.73</v>
      </c>
      <c r="F122" s="1">
        <v>1.07</v>
      </c>
      <c r="G122" t="s">
        <v>201</v>
      </c>
      <c r="H122" t="s">
        <v>202</v>
      </c>
      <c r="I122" t="s">
        <v>23</v>
      </c>
      <c r="J122" t="str">
        <f t="shared" si="8"/>
        <v>HH</v>
      </c>
    </row>
    <row r="123" spans="1:10" x14ac:dyDescent="0.25">
      <c r="B123" t="s">
        <v>265</v>
      </c>
      <c r="C123" s="8">
        <v>2.54</v>
      </c>
      <c r="D123" s="1">
        <v>3.44</v>
      </c>
      <c r="E123" s="1">
        <v>2.88</v>
      </c>
      <c r="F123" s="1">
        <v>2.54</v>
      </c>
      <c r="G123" t="s">
        <v>201</v>
      </c>
      <c r="H123" t="s">
        <v>202</v>
      </c>
      <c r="I123" t="s">
        <v>23</v>
      </c>
      <c r="J123" t="str">
        <f t="shared" si="8"/>
        <v>HH</v>
      </c>
    </row>
    <row r="124" spans="1:10" x14ac:dyDescent="0.25">
      <c r="B124" t="s">
        <v>266</v>
      </c>
      <c r="C124" s="8">
        <v>2.21</v>
      </c>
      <c r="D124" s="1">
        <v>3.46</v>
      </c>
      <c r="E124" s="1">
        <v>3.43</v>
      </c>
      <c r="F124" s="1">
        <v>3.46</v>
      </c>
      <c r="G124" t="s">
        <v>201</v>
      </c>
      <c r="H124" t="s">
        <v>202</v>
      </c>
      <c r="I124" t="s">
        <v>23</v>
      </c>
      <c r="J124" t="str">
        <f t="shared" si="8"/>
        <v>DD</v>
      </c>
    </row>
    <row r="125" spans="1:10" x14ac:dyDescent="0.25">
      <c r="B125" t="s">
        <v>267</v>
      </c>
      <c r="C125" s="8">
        <v>11.38</v>
      </c>
      <c r="D125" s="1">
        <v>5.3</v>
      </c>
      <c r="E125" s="1">
        <v>1.32</v>
      </c>
      <c r="F125" s="1">
        <v>1.32</v>
      </c>
      <c r="G125" t="s">
        <v>201</v>
      </c>
      <c r="H125" t="s">
        <v>202</v>
      </c>
      <c r="I125" t="s">
        <v>23</v>
      </c>
      <c r="J125" t="str">
        <f t="shared" si="8"/>
        <v>AA</v>
      </c>
    </row>
    <row r="126" spans="1:10" x14ac:dyDescent="0.25">
      <c r="B126" t="s">
        <v>268</v>
      </c>
      <c r="C126" s="8">
        <v>1.8</v>
      </c>
      <c r="D126" s="1">
        <v>3.6</v>
      </c>
      <c r="E126" s="1">
        <v>5.05</v>
      </c>
      <c r="F126" s="1">
        <v>1.8</v>
      </c>
      <c r="G126" t="s">
        <v>201</v>
      </c>
      <c r="H126" t="s">
        <v>202</v>
      </c>
      <c r="I126" t="s">
        <v>23</v>
      </c>
      <c r="J126" t="str">
        <f t="shared" si="8"/>
        <v>HH</v>
      </c>
    </row>
    <row r="127" spans="1:10" ht="15.75" thickBot="1" x14ac:dyDescent="0.3">
      <c r="B127" t="s">
        <v>269</v>
      </c>
      <c r="C127" s="8">
        <v>1.62</v>
      </c>
      <c r="D127" s="1">
        <v>4.1399999999999997</v>
      </c>
      <c r="E127" s="1">
        <v>5.78</v>
      </c>
      <c r="F127" s="1">
        <v>1.62</v>
      </c>
      <c r="G127" t="s">
        <v>201</v>
      </c>
      <c r="H127" t="s">
        <v>202</v>
      </c>
      <c r="I127" t="s">
        <v>23</v>
      </c>
      <c r="J127" t="str">
        <f t="shared" si="8"/>
        <v>HH</v>
      </c>
    </row>
    <row r="128" spans="1:10" ht="15.75" thickBot="1" x14ac:dyDescent="0.3">
      <c r="C128" s="80">
        <f>SUM(C118:E127)/30</f>
        <v>4.7849999999999993</v>
      </c>
      <c r="F128" s="33">
        <f>PRODUCT(F118:F127)</f>
        <v>5542.6806076539942</v>
      </c>
    </row>
    <row r="129" spans="1:10" s="27" customFormat="1" ht="15.75" thickBot="1" x14ac:dyDescent="0.3">
      <c r="C129" s="65"/>
      <c r="D129" s="28"/>
      <c r="E129" s="28"/>
      <c r="F129" s="18">
        <f>F118*F120*F122*F124*F126</f>
        <v>50.535474264000001</v>
      </c>
    </row>
    <row r="130" spans="1:10" s="27" customFormat="1" ht="15.75" thickBot="1" x14ac:dyDescent="0.3">
      <c r="C130" s="65"/>
      <c r="D130" s="28"/>
      <c r="E130" s="28"/>
      <c r="F130" s="18">
        <f>F119*F121*F123*F125*F127</f>
        <v>109.679006448</v>
      </c>
    </row>
    <row r="131" spans="1:10" ht="15.75" thickBot="1" x14ac:dyDescent="0.3"/>
    <row r="132" spans="1:10" ht="15.75" thickBot="1" x14ac:dyDescent="0.3">
      <c r="A132" t="s">
        <v>239</v>
      </c>
      <c r="B132" s="3" t="s">
        <v>0</v>
      </c>
      <c r="C132" s="4" t="s">
        <v>201</v>
      </c>
      <c r="D132" s="5" t="s">
        <v>202</v>
      </c>
      <c r="E132" s="5" t="s">
        <v>23</v>
      </c>
      <c r="F132" s="1" t="s">
        <v>232</v>
      </c>
      <c r="G132" s="245" t="s">
        <v>956</v>
      </c>
      <c r="H132" s="245"/>
      <c r="I132" s="245"/>
    </row>
    <row r="133" spans="1:10" x14ac:dyDescent="0.25">
      <c r="B133" t="s">
        <v>261</v>
      </c>
      <c r="C133" s="8">
        <v>1.77</v>
      </c>
      <c r="D133" s="1">
        <v>3.47</v>
      </c>
      <c r="E133" s="1">
        <v>5.61</v>
      </c>
      <c r="F133" s="1">
        <v>1.77</v>
      </c>
      <c r="G133" t="s">
        <v>201</v>
      </c>
      <c r="H133" t="s">
        <v>202</v>
      </c>
      <c r="I133" t="s">
        <v>23</v>
      </c>
      <c r="J133" t="str">
        <f>IF(F133=C133,G133,IF(F133=D133,H133,I133))</f>
        <v>HH</v>
      </c>
    </row>
    <row r="134" spans="1:10" x14ac:dyDescent="0.25">
      <c r="B134" t="s">
        <v>262</v>
      </c>
      <c r="C134" s="8">
        <v>2</v>
      </c>
      <c r="D134" s="1">
        <v>3.41</v>
      </c>
      <c r="E134" s="1">
        <v>4.17</v>
      </c>
      <c r="F134" s="1">
        <v>3.41</v>
      </c>
      <c r="G134" t="s">
        <v>201</v>
      </c>
      <c r="H134" t="s">
        <v>202</v>
      </c>
      <c r="I134" t="s">
        <v>23</v>
      </c>
      <c r="J134" t="str">
        <f t="shared" ref="J134:J142" si="9">IF(F134=C134,G134,IF(F134=D134,H134,I134))</f>
        <v>DD</v>
      </c>
    </row>
    <row r="135" spans="1:10" x14ac:dyDescent="0.25">
      <c r="B135" t="s">
        <v>263</v>
      </c>
      <c r="C135" s="8">
        <v>1.1100000000000001</v>
      </c>
      <c r="D135" s="1">
        <v>10.33</v>
      </c>
      <c r="E135" s="1">
        <v>28.73</v>
      </c>
      <c r="F135" s="1">
        <v>1.1100000000000001</v>
      </c>
      <c r="G135" t="s">
        <v>201</v>
      </c>
      <c r="H135" t="s">
        <v>202</v>
      </c>
      <c r="I135" t="s">
        <v>23</v>
      </c>
      <c r="J135" t="str">
        <f t="shared" si="9"/>
        <v>HH</v>
      </c>
    </row>
    <row r="136" spans="1:10" x14ac:dyDescent="0.25">
      <c r="B136" t="s">
        <v>264</v>
      </c>
      <c r="C136" s="8">
        <v>2.82</v>
      </c>
      <c r="D136" s="1">
        <v>3.68</v>
      </c>
      <c r="E136" s="1">
        <v>2.46</v>
      </c>
      <c r="F136" s="1">
        <v>2.46</v>
      </c>
      <c r="G136" t="s">
        <v>201</v>
      </c>
      <c r="H136" t="s">
        <v>202</v>
      </c>
      <c r="I136" t="s">
        <v>23</v>
      </c>
      <c r="J136" t="str">
        <f t="shared" si="9"/>
        <v>AA</v>
      </c>
    </row>
    <row r="137" spans="1:10" x14ac:dyDescent="0.25">
      <c r="B137" t="s">
        <v>260</v>
      </c>
      <c r="C137" s="8">
        <v>3.46</v>
      </c>
      <c r="D137" s="1">
        <v>3.14</v>
      </c>
      <c r="E137" s="1">
        <v>2.35</v>
      </c>
      <c r="F137" s="1">
        <v>3.46</v>
      </c>
      <c r="G137" t="s">
        <v>201</v>
      </c>
      <c r="H137" t="s">
        <v>202</v>
      </c>
      <c r="I137" t="s">
        <v>23</v>
      </c>
      <c r="J137" t="str">
        <f t="shared" si="9"/>
        <v>HH</v>
      </c>
    </row>
    <row r="138" spans="1:10" x14ac:dyDescent="0.25">
      <c r="B138" t="s">
        <v>265</v>
      </c>
      <c r="C138" s="8">
        <v>1.97</v>
      </c>
      <c r="D138" s="1">
        <v>3.55</v>
      </c>
      <c r="E138" s="1">
        <v>4.08</v>
      </c>
      <c r="F138" s="1">
        <v>3.55</v>
      </c>
      <c r="G138" t="s">
        <v>201</v>
      </c>
      <c r="H138" t="s">
        <v>202</v>
      </c>
      <c r="I138" t="s">
        <v>23</v>
      </c>
      <c r="J138" t="str">
        <f t="shared" si="9"/>
        <v>DD</v>
      </c>
    </row>
    <row r="139" spans="1:10" x14ac:dyDescent="0.25">
      <c r="B139" t="s">
        <v>266</v>
      </c>
      <c r="C139" s="8">
        <v>4.45</v>
      </c>
      <c r="D139" s="1">
        <v>3.9</v>
      </c>
      <c r="E139" s="1">
        <v>1.81</v>
      </c>
      <c r="F139" s="1">
        <v>3.9</v>
      </c>
      <c r="G139" t="s">
        <v>201</v>
      </c>
      <c r="H139" t="s">
        <v>202</v>
      </c>
      <c r="I139" t="s">
        <v>23</v>
      </c>
      <c r="J139" t="str">
        <f t="shared" si="9"/>
        <v>DD</v>
      </c>
    </row>
    <row r="140" spans="1:10" x14ac:dyDescent="0.25">
      <c r="B140" t="s">
        <v>267</v>
      </c>
      <c r="C140" s="8">
        <v>9.44</v>
      </c>
      <c r="D140" s="1">
        <v>4.5999999999999996</v>
      </c>
      <c r="E140" s="1">
        <v>1.41</v>
      </c>
      <c r="F140" s="1">
        <v>1.41</v>
      </c>
      <c r="G140" t="s">
        <v>201</v>
      </c>
      <c r="H140" t="s">
        <v>202</v>
      </c>
      <c r="I140" t="s">
        <v>23</v>
      </c>
      <c r="J140" t="str">
        <f t="shared" si="9"/>
        <v>AA</v>
      </c>
    </row>
    <row r="141" spans="1:10" x14ac:dyDescent="0.25">
      <c r="B141" t="s">
        <v>268</v>
      </c>
      <c r="C141" s="8">
        <v>1.81</v>
      </c>
      <c r="D141" s="1">
        <v>3.68</v>
      </c>
      <c r="E141" s="1">
        <v>4.83</v>
      </c>
      <c r="F141" s="1">
        <v>1.81</v>
      </c>
      <c r="G141" t="s">
        <v>201</v>
      </c>
      <c r="H141" t="s">
        <v>202</v>
      </c>
      <c r="I141" t="s">
        <v>23</v>
      </c>
      <c r="J141" t="str">
        <f t="shared" si="9"/>
        <v>HH</v>
      </c>
    </row>
    <row r="142" spans="1:10" ht="15.75" thickBot="1" x14ac:dyDescent="0.3">
      <c r="B142" t="s">
        <v>269</v>
      </c>
      <c r="C142" s="8">
        <v>5.34</v>
      </c>
      <c r="D142" s="1">
        <v>4.2300000000000004</v>
      </c>
      <c r="E142" s="1">
        <v>1.64</v>
      </c>
      <c r="F142" s="1">
        <v>1.64</v>
      </c>
      <c r="G142" t="s">
        <v>201</v>
      </c>
      <c r="H142" t="s">
        <v>202</v>
      </c>
      <c r="I142" t="s">
        <v>23</v>
      </c>
      <c r="J142" t="str">
        <f t="shared" si="9"/>
        <v>AA</v>
      </c>
    </row>
    <row r="143" spans="1:10" ht="15.75" thickBot="1" x14ac:dyDescent="0.3">
      <c r="C143" s="80">
        <f>SUM(C133:E142)/30</f>
        <v>4.5083333333333311</v>
      </c>
      <c r="D143" s="1">
        <f>C143/30</f>
        <v>0.1502777777777777</v>
      </c>
      <c r="F143" s="33">
        <f>PRODUCT(F133:F142)</f>
        <v>3304.4282450011606</v>
      </c>
    </row>
    <row r="144" spans="1:10" ht="15.75" thickBot="1" x14ac:dyDescent="0.3">
      <c r="F144" s="81">
        <f>F133*F135*F137*F139*F141</f>
        <v>47.986107857999997</v>
      </c>
    </row>
    <row r="145" spans="1:10" ht="15.75" thickBot="1" x14ac:dyDescent="0.3">
      <c r="F145" s="18">
        <f>F134*F136*F138*F140*F142</f>
        <v>68.862185171999982</v>
      </c>
    </row>
    <row r="146" spans="1:10" ht="15.75" thickBot="1" x14ac:dyDescent="0.3">
      <c r="A146" t="s">
        <v>278</v>
      </c>
      <c r="B146" s="3" t="s">
        <v>0</v>
      </c>
      <c r="C146" s="4" t="s">
        <v>201</v>
      </c>
      <c r="D146" s="5" t="s">
        <v>202</v>
      </c>
      <c r="E146" s="5" t="s">
        <v>23</v>
      </c>
      <c r="F146" s="1" t="s">
        <v>232</v>
      </c>
      <c r="G146" s="245" t="s">
        <v>956</v>
      </c>
      <c r="H146" s="245"/>
      <c r="I146" s="245"/>
    </row>
    <row r="147" spans="1:10" x14ac:dyDescent="0.25">
      <c r="B147" t="s">
        <v>261</v>
      </c>
      <c r="C147" s="8">
        <v>3.95</v>
      </c>
      <c r="D147" s="1">
        <v>3.78</v>
      </c>
      <c r="E147" s="1">
        <v>1.95</v>
      </c>
      <c r="F147" s="1">
        <v>1.95</v>
      </c>
      <c r="G147" t="s">
        <v>201</v>
      </c>
      <c r="H147" t="s">
        <v>202</v>
      </c>
      <c r="I147" t="s">
        <v>23</v>
      </c>
      <c r="J147" t="str">
        <f>IF(F147=C147,G147,IF(F147=D147,H147,I147))</f>
        <v>AA</v>
      </c>
    </row>
    <row r="148" spans="1:10" x14ac:dyDescent="0.25">
      <c r="B148" t="s">
        <v>262</v>
      </c>
      <c r="C148" s="8">
        <v>1.58</v>
      </c>
      <c r="D148" s="1">
        <v>4.0599999999999996</v>
      </c>
      <c r="E148" s="1">
        <v>6.45</v>
      </c>
      <c r="F148" s="1">
        <v>1.58</v>
      </c>
      <c r="G148" t="s">
        <v>201</v>
      </c>
      <c r="H148" t="s">
        <v>202</v>
      </c>
      <c r="I148" t="s">
        <v>23</v>
      </c>
      <c r="J148" t="str">
        <f t="shared" ref="J148:J156" si="10">IF(F148=C148,G148,IF(F148=D148,H148,I148))</f>
        <v>HH</v>
      </c>
    </row>
    <row r="149" spans="1:10" x14ac:dyDescent="0.25">
      <c r="B149" t="s">
        <v>263</v>
      </c>
      <c r="C149" s="8">
        <v>2.78</v>
      </c>
      <c r="D149" s="1">
        <v>3.23</v>
      </c>
      <c r="E149" s="1">
        <v>2.75</v>
      </c>
      <c r="F149" s="1">
        <v>2.78</v>
      </c>
      <c r="G149" t="s">
        <v>201</v>
      </c>
      <c r="H149" t="s">
        <v>202</v>
      </c>
      <c r="I149" t="s">
        <v>23</v>
      </c>
      <c r="J149" t="str">
        <f t="shared" si="10"/>
        <v>HH</v>
      </c>
    </row>
    <row r="150" spans="1:10" x14ac:dyDescent="0.25">
      <c r="B150" t="s">
        <v>264</v>
      </c>
      <c r="C150" s="8">
        <v>1.57</v>
      </c>
      <c r="D150" s="1">
        <v>3.96</v>
      </c>
      <c r="E150" s="1">
        <v>6.85</v>
      </c>
      <c r="F150" s="1">
        <v>1.57</v>
      </c>
      <c r="G150" t="s">
        <v>201</v>
      </c>
      <c r="H150" t="s">
        <v>202</v>
      </c>
      <c r="I150" t="s">
        <v>23</v>
      </c>
      <c r="J150" t="str">
        <f t="shared" si="10"/>
        <v>HH</v>
      </c>
    </row>
    <row r="151" spans="1:10" x14ac:dyDescent="0.25">
      <c r="B151" t="s">
        <v>260</v>
      </c>
      <c r="C151" s="8">
        <v>3.43</v>
      </c>
      <c r="D151" s="1">
        <v>3.39</v>
      </c>
      <c r="E151" s="1">
        <v>2.25</v>
      </c>
      <c r="F151" s="1">
        <v>2.25</v>
      </c>
      <c r="G151" t="s">
        <v>201</v>
      </c>
      <c r="H151" t="s">
        <v>202</v>
      </c>
      <c r="I151" t="s">
        <v>23</v>
      </c>
      <c r="J151" t="str">
        <f t="shared" si="10"/>
        <v>AA</v>
      </c>
    </row>
    <row r="152" spans="1:10" x14ac:dyDescent="0.25">
      <c r="B152" t="s">
        <v>265</v>
      </c>
      <c r="C152" s="8">
        <v>3.91</v>
      </c>
      <c r="D152" s="1">
        <v>3.89</v>
      </c>
      <c r="E152" s="1">
        <v>1.93</v>
      </c>
      <c r="F152" s="1">
        <v>3.89</v>
      </c>
      <c r="G152" t="s">
        <v>201</v>
      </c>
      <c r="H152" t="s">
        <v>202</v>
      </c>
      <c r="I152" t="s">
        <v>23</v>
      </c>
      <c r="J152" t="str">
        <f t="shared" si="10"/>
        <v>DD</v>
      </c>
    </row>
    <row r="153" spans="1:10" x14ac:dyDescent="0.25">
      <c r="B153" t="s">
        <v>266</v>
      </c>
      <c r="C153" s="8">
        <v>3.41</v>
      </c>
      <c r="D153" s="1">
        <v>3.36</v>
      </c>
      <c r="E153" s="1">
        <v>2.27</v>
      </c>
      <c r="F153" s="1">
        <v>2.27</v>
      </c>
      <c r="G153" t="s">
        <v>201</v>
      </c>
      <c r="H153" t="s">
        <v>202</v>
      </c>
      <c r="I153" t="s">
        <v>23</v>
      </c>
      <c r="J153" t="str">
        <f t="shared" si="10"/>
        <v>AA</v>
      </c>
    </row>
    <row r="154" spans="1:10" x14ac:dyDescent="0.25">
      <c r="B154" t="s">
        <v>267</v>
      </c>
      <c r="C154" s="8">
        <v>1.1200000000000001</v>
      </c>
      <c r="D154" s="1">
        <v>10.3</v>
      </c>
      <c r="E154" s="1">
        <v>25.8</v>
      </c>
      <c r="F154" s="1">
        <v>1.1200000000000001</v>
      </c>
      <c r="G154" t="s">
        <v>201</v>
      </c>
      <c r="H154" t="s">
        <v>202</v>
      </c>
      <c r="I154" t="s">
        <v>23</v>
      </c>
      <c r="J154" t="str">
        <f t="shared" si="10"/>
        <v>HH</v>
      </c>
    </row>
    <row r="155" spans="1:10" x14ac:dyDescent="0.25">
      <c r="B155" t="s">
        <v>268</v>
      </c>
      <c r="C155" s="8">
        <v>1.33</v>
      </c>
      <c r="D155" s="1">
        <v>5.52</v>
      </c>
      <c r="E155" s="1">
        <v>10.11</v>
      </c>
      <c r="F155" s="1">
        <v>1.33</v>
      </c>
      <c r="G155" t="s">
        <v>201</v>
      </c>
      <c r="H155" t="s">
        <v>202</v>
      </c>
      <c r="I155" t="s">
        <v>23</v>
      </c>
      <c r="J155" t="str">
        <f t="shared" si="10"/>
        <v>HH</v>
      </c>
    </row>
    <row r="156" spans="1:10" ht="15.75" thickBot="1" x14ac:dyDescent="0.3">
      <c r="B156" t="s">
        <v>269</v>
      </c>
      <c r="C156" s="8">
        <v>2.34</v>
      </c>
      <c r="D156" s="1">
        <v>3.37</v>
      </c>
      <c r="E156" s="1">
        <v>3.28</v>
      </c>
      <c r="F156" s="1">
        <v>2.34</v>
      </c>
      <c r="G156" t="s">
        <v>201</v>
      </c>
      <c r="H156" t="s">
        <v>202</v>
      </c>
      <c r="I156" t="s">
        <v>23</v>
      </c>
      <c r="J156" t="str">
        <f t="shared" si="10"/>
        <v>HH</v>
      </c>
    </row>
    <row r="157" spans="1:10" ht="15.75" thickBot="1" x14ac:dyDescent="0.3">
      <c r="C157" s="80">
        <f>SUM(C147:E156)/30</f>
        <v>4.4639999999999995</v>
      </c>
      <c r="F157" s="33">
        <f>PRODUCT(F147:F156)</f>
        <v>931.27864497701785</v>
      </c>
    </row>
    <row r="158" spans="1:10" ht="15.75" thickBot="1" x14ac:dyDescent="0.3">
      <c r="F158" s="18">
        <f>F147*F149*F151*F153*F155</f>
        <v>36.824717475</v>
      </c>
    </row>
    <row r="159" spans="1:10" ht="15.75" thickBot="1" x14ac:dyDescent="0.3">
      <c r="F159" s="18">
        <f>F148*F150*F152*F154*F156</f>
        <v>25.289498707200003</v>
      </c>
    </row>
    <row r="160" spans="1:10" ht="15.75" thickBot="1" x14ac:dyDescent="0.3">
      <c r="A160" t="s">
        <v>234</v>
      </c>
      <c r="B160" s="3" t="s">
        <v>0</v>
      </c>
      <c r="C160" s="4" t="s">
        <v>201</v>
      </c>
      <c r="D160" s="5" t="s">
        <v>202</v>
      </c>
      <c r="E160" s="5" t="s">
        <v>23</v>
      </c>
      <c r="F160" s="1" t="s">
        <v>232</v>
      </c>
      <c r="G160" s="245" t="s">
        <v>956</v>
      </c>
      <c r="H160" s="245"/>
      <c r="I160" s="245"/>
    </row>
    <row r="161" spans="1:10" x14ac:dyDescent="0.25">
      <c r="B161" t="s">
        <v>261</v>
      </c>
      <c r="C161" s="8">
        <v>2.57</v>
      </c>
      <c r="D161" s="1">
        <v>3.08</v>
      </c>
      <c r="E161" s="1">
        <v>3.14</v>
      </c>
      <c r="F161" s="1">
        <v>2.57</v>
      </c>
      <c r="G161" t="s">
        <v>201</v>
      </c>
      <c r="H161" t="s">
        <v>202</v>
      </c>
      <c r="I161" t="s">
        <v>23</v>
      </c>
      <c r="J161" t="str">
        <f>IF(F161=C161,G161,IF(F161=D161,H161,I161))</f>
        <v>HH</v>
      </c>
    </row>
    <row r="162" spans="1:10" x14ac:dyDescent="0.25">
      <c r="B162" t="s">
        <v>262</v>
      </c>
      <c r="C162" s="8">
        <v>2.3199999999999998</v>
      </c>
      <c r="D162" s="1">
        <v>3.37</v>
      </c>
      <c r="E162" s="1">
        <v>3.28</v>
      </c>
      <c r="F162" s="1">
        <v>3.37</v>
      </c>
      <c r="G162" t="s">
        <v>201</v>
      </c>
      <c r="H162" t="s">
        <v>202</v>
      </c>
      <c r="I162" t="s">
        <v>23</v>
      </c>
      <c r="J162" t="str">
        <f t="shared" ref="J162:J170" si="11">IF(F162=C162,G162,IF(F162=D162,H162,I162))</f>
        <v>DD</v>
      </c>
    </row>
    <row r="163" spans="1:10" x14ac:dyDescent="0.25">
      <c r="B163" t="s">
        <v>263</v>
      </c>
      <c r="C163" s="8">
        <v>2.89</v>
      </c>
      <c r="D163" s="1">
        <v>3.41</v>
      </c>
      <c r="E163" s="1">
        <v>2.5499999999999998</v>
      </c>
      <c r="F163" s="1">
        <v>2.89</v>
      </c>
      <c r="G163" t="s">
        <v>201</v>
      </c>
      <c r="H163" t="s">
        <v>202</v>
      </c>
      <c r="I163" t="s">
        <v>23</v>
      </c>
      <c r="J163" t="str">
        <f t="shared" si="11"/>
        <v>HH</v>
      </c>
    </row>
    <row r="164" spans="1:10" x14ac:dyDescent="0.25">
      <c r="B164" t="s">
        <v>264</v>
      </c>
      <c r="C164" s="8">
        <v>1.49</v>
      </c>
      <c r="D164" s="1">
        <v>4.43</v>
      </c>
      <c r="E164" s="1">
        <v>7.43</v>
      </c>
      <c r="F164" s="1">
        <v>4.43</v>
      </c>
      <c r="G164" t="s">
        <v>201</v>
      </c>
      <c r="H164" t="s">
        <v>202</v>
      </c>
      <c r="I164" t="s">
        <v>23</v>
      </c>
      <c r="J164" t="str">
        <f t="shared" si="11"/>
        <v>DD</v>
      </c>
    </row>
    <row r="165" spans="1:10" x14ac:dyDescent="0.25">
      <c r="B165" t="s">
        <v>260</v>
      </c>
      <c r="C165" s="8">
        <v>3.26</v>
      </c>
      <c r="D165" s="1">
        <v>3.25</v>
      </c>
      <c r="E165" s="1">
        <v>2.39</v>
      </c>
      <c r="F165" s="1">
        <v>3.25</v>
      </c>
      <c r="G165" t="s">
        <v>201</v>
      </c>
      <c r="H165" t="s">
        <v>202</v>
      </c>
      <c r="I165" t="s">
        <v>23</v>
      </c>
      <c r="J165" t="str">
        <f t="shared" si="11"/>
        <v>DD</v>
      </c>
    </row>
    <row r="166" spans="1:10" x14ac:dyDescent="0.25">
      <c r="B166" t="s">
        <v>265</v>
      </c>
      <c r="C166" s="8">
        <v>5.35</v>
      </c>
      <c r="D166" s="1">
        <v>3.95</v>
      </c>
      <c r="E166" s="1">
        <v>1.69</v>
      </c>
      <c r="F166" s="1">
        <v>1.69</v>
      </c>
      <c r="G166" t="s">
        <v>201</v>
      </c>
      <c r="H166" t="s">
        <v>202</v>
      </c>
      <c r="I166" t="s">
        <v>23</v>
      </c>
      <c r="J166" t="str">
        <f t="shared" si="11"/>
        <v>AA</v>
      </c>
    </row>
    <row r="167" spans="1:10" x14ac:dyDescent="0.25">
      <c r="B167" t="s">
        <v>266</v>
      </c>
      <c r="C167" s="8">
        <v>1.1000000000000001</v>
      </c>
      <c r="D167" s="1">
        <v>11.41</v>
      </c>
      <c r="E167" s="1">
        <v>26.03</v>
      </c>
      <c r="F167" s="1">
        <v>1.1000000000000001</v>
      </c>
      <c r="G167" t="s">
        <v>201</v>
      </c>
      <c r="H167" t="s">
        <v>202</v>
      </c>
      <c r="I167" t="s">
        <v>23</v>
      </c>
      <c r="J167" t="str">
        <f t="shared" si="11"/>
        <v>HH</v>
      </c>
    </row>
    <row r="168" spans="1:10" x14ac:dyDescent="0.25">
      <c r="B168" t="s">
        <v>267</v>
      </c>
      <c r="C168" s="8">
        <v>1.4</v>
      </c>
      <c r="D168" s="1">
        <v>4.99</v>
      </c>
      <c r="E168" s="1">
        <v>8.5299999999999994</v>
      </c>
      <c r="F168" s="1">
        <v>4.99</v>
      </c>
      <c r="G168" t="s">
        <v>201</v>
      </c>
      <c r="H168" t="s">
        <v>202</v>
      </c>
      <c r="I168" t="s">
        <v>23</v>
      </c>
      <c r="J168" t="str">
        <f t="shared" si="11"/>
        <v>DD</v>
      </c>
    </row>
    <row r="169" spans="1:10" x14ac:dyDescent="0.25">
      <c r="B169" t="s">
        <v>268</v>
      </c>
      <c r="C169" s="8">
        <v>1.36</v>
      </c>
      <c r="D169" s="1">
        <v>5.32</v>
      </c>
      <c r="E169" s="1">
        <v>8.85</v>
      </c>
      <c r="F169" s="1">
        <v>1.36</v>
      </c>
      <c r="G169" t="s">
        <v>201</v>
      </c>
      <c r="H169" t="s">
        <v>202</v>
      </c>
      <c r="I169" t="s">
        <v>23</v>
      </c>
      <c r="J169" t="str">
        <f t="shared" si="11"/>
        <v>HH</v>
      </c>
    </row>
    <row r="170" spans="1:10" ht="15.75" thickBot="1" x14ac:dyDescent="0.3">
      <c r="B170" t="s">
        <v>269</v>
      </c>
      <c r="C170" s="8">
        <v>1.63</v>
      </c>
      <c r="D170" s="1">
        <v>4.16</v>
      </c>
      <c r="E170" s="1">
        <v>5.53</v>
      </c>
      <c r="F170" s="1">
        <v>4.16</v>
      </c>
      <c r="G170" t="s">
        <v>201</v>
      </c>
      <c r="H170" t="s">
        <v>202</v>
      </c>
      <c r="I170" t="s">
        <v>23</v>
      </c>
      <c r="J170" t="str">
        <f t="shared" si="11"/>
        <v>DD</v>
      </c>
    </row>
    <row r="171" spans="1:10" ht="15.75" thickBot="1" x14ac:dyDescent="0.3">
      <c r="A171" t="s">
        <v>293</v>
      </c>
      <c r="C171" s="80">
        <f>SUM(C161:E170)/30</f>
        <v>4.6719999999999997</v>
      </c>
      <c r="F171" s="33">
        <f>PRODUCT(F161:F170)</f>
        <v>18912.987196467748</v>
      </c>
    </row>
    <row r="172" spans="1:10" ht="15.75" thickBot="1" x14ac:dyDescent="0.3">
      <c r="F172" s="18">
        <f>F161*F163*F165*F167*F169</f>
        <v>36.111532600000011</v>
      </c>
    </row>
    <row r="173" spans="1:10" ht="15.75" thickBot="1" x14ac:dyDescent="0.3">
      <c r="F173" s="18">
        <f>F162*F164*F166*F168*F170</f>
        <v>523.73814775360006</v>
      </c>
    </row>
    <row r="174" spans="1:10" ht="15.75" thickBot="1" x14ac:dyDescent="0.3">
      <c r="A174" t="s">
        <v>281</v>
      </c>
      <c r="B174" s="3" t="s">
        <v>0</v>
      </c>
      <c r="C174" s="4" t="s">
        <v>201</v>
      </c>
      <c r="D174" s="5" t="s">
        <v>202</v>
      </c>
      <c r="E174" s="5" t="s">
        <v>23</v>
      </c>
      <c r="F174" s="1" t="s">
        <v>232</v>
      </c>
      <c r="G174" s="245" t="s">
        <v>956</v>
      </c>
      <c r="H174" s="245"/>
      <c r="I174" s="245"/>
    </row>
    <row r="175" spans="1:10" x14ac:dyDescent="0.25">
      <c r="B175" t="s">
        <v>261</v>
      </c>
      <c r="C175" s="8">
        <v>12.21</v>
      </c>
      <c r="D175" s="1">
        <v>6.74</v>
      </c>
      <c r="E175" s="1">
        <v>1.24</v>
      </c>
      <c r="F175" s="1">
        <v>1.24</v>
      </c>
      <c r="G175" t="s">
        <v>201</v>
      </c>
      <c r="H175" t="s">
        <v>202</v>
      </c>
      <c r="I175" t="s">
        <v>23</v>
      </c>
      <c r="J175" t="str">
        <f>IF(F175=C175,G175,IF(F175=D175,H175,I175))</f>
        <v>AA</v>
      </c>
    </row>
    <row r="176" spans="1:10" x14ac:dyDescent="0.25">
      <c r="B176" t="s">
        <v>262</v>
      </c>
      <c r="C176" s="8">
        <v>6.06</v>
      </c>
      <c r="D176" s="1">
        <v>4.41</v>
      </c>
      <c r="E176" s="1">
        <v>1.56</v>
      </c>
      <c r="F176" s="1">
        <v>1.56</v>
      </c>
      <c r="G176" t="s">
        <v>201</v>
      </c>
      <c r="H176" t="s">
        <v>202</v>
      </c>
      <c r="I176" t="s">
        <v>23</v>
      </c>
      <c r="J176" t="str">
        <f t="shared" ref="J176:J184" si="12">IF(F176=C176,G176,IF(F176=D176,H176,I176))</f>
        <v>AA</v>
      </c>
    </row>
    <row r="177" spans="1:10" x14ac:dyDescent="0.25">
      <c r="B177" t="s">
        <v>263</v>
      </c>
      <c r="C177" s="8">
        <v>1.45</v>
      </c>
      <c r="D177" s="1">
        <v>4.5</v>
      </c>
      <c r="E177" s="1">
        <v>8.16</v>
      </c>
      <c r="F177" s="1">
        <v>4.5</v>
      </c>
      <c r="G177" t="s">
        <v>201</v>
      </c>
      <c r="H177" t="s">
        <v>202</v>
      </c>
      <c r="I177" t="s">
        <v>23</v>
      </c>
      <c r="J177" t="str">
        <f t="shared" si="12"/>
        <v>DD</v>
      </c>
    </row>
    <row r="178" spans="1:10" x14ac:dyDescent="0.25">
      <c r="B178" t="s">
        <v>264</v>
      </c>
      <c r="C178" s="8">
        <v>2.75</v>
      </c>
      <c r="D178" s="1">
        <v>3.3</v>
      </c>
      <c r="E178" s="1">
        <v>2.75</v>
      </c>
      <c r="F178" s="1">
        <v>2.75</v>
      </c>
      <c r="G178" t="s">
        <v>201</v>
      </c>
      <c r="H178" t="s">
        <v>202</v>
      </c>
      <c r="I178" t="s">
        <v>23</v>
      </c>
      <c r="J178" t="str">
        <f t="shared" si="12"/>
        <v>HH</v>
      </c>
    </row>
    <row r="179" spans="1:10" x14ac:dyDescent="0.25">
      <c r="B179" t="s">
        <v>260</v>
      </c>
      <c r="C179" s="8">
        <v>1.47</v>
      </c>
      <c r="D179" s="1">
        <v>4.37</v>
      </c>
      <c r="E179" s="1">
        <v>8.3000000000000007</v>
      </c>
      <c r="F179" s="1">
        <v>1.47</v>
      </c>
      <c r="G179" t="s">
        <v>201</v>
      </c>
      <c r="H179" t="s">
        <v>202</v>
      </c>
      <c r="I179" t="s">
        <v>23</v>
      </c>
      <c r="J179" t="str">
        <f t="shared" si="12"/>
        <v>HH</v>
      </c>
    </row>
    <row r="180" spans="1:10" x14ac:dyDescent="0.25">
      <c r="B180" t="s">
        <v>265</v>
      </c>
      <c r="C180" s="8">
        <v>2.83</v>
      </c>
      <c r="D180" s="1">
        <v>3.15</v>
      </c>
      <c r="E180" s="1">
        <v>2.77</v>
      </c>
      <c r="F180" s="1">
        <v>3.15</v>
      </c>
      <c r="G180" t="s">
        <v>201</v>
      </c>
      <c r="H180" t="s">
        <v>202</v>
      </c>
      <c r="I180" t="s">
        <v>23</v>
      </c>
      <c r="J180" t="str">
        <f t="shared" si="12"/>
        <v>DD</v>
      </c>
    </row>
    <row r="181" spans="1:10" x14ac:dyDescent="0.25">
      <c r="B181" t="s">
        <v>266</v>
      </c>
      <c r="C181" s="8">
        <v>3.04</v>
      </c>
      <c r="D181" s="1">
        <v>3.39</v>
      </c>
      <c r="E181" s="1">
        <v>2.46</v>
      </c>
      <c r="F181" s="1">
        <v>3.04</v>
      </c>
      <c r="G181" t="s">
        <v>201</v>
      </c>
      <c r="H181" t="s">
        <v>202</v>
      </c>
      <c r="I181" t="s">
        <v>23</v>
      </c>
      <c r="J181" t="str">
        <f t="shared" si="12"/>
        <v>HH</v>
      </c>
    </row>
    <row r="182" spans="1:10" x14ac:dyDescent="0.25">
      <c r="B182" t="s">
        <v>267</v>
      </c>
      <c r="C182" s="8">
        <v>3.39</v>
      </c>
      <c r="D182" s="1">
        <v>3.66</v>
      </c>
      <c r="E182" s="1">
        <v>2.17</v>
      </c>
      <c r="F182" s="1">
        <v>2.17</v>
      </c>
      <c r="G182" t="s">
        <v>201</v>
      </c>
      <c r="H182" t="s">
        <v>202</v>
      </c>
      <c r="I182" t="s">
        <v>23</v>
      </c>
      <c r="J182" t="str">
        <f t="shared" si="12"/>
        <v>AA</v>
      </c>
    </row>
    <row r="183" spans="1:10" x14ac:dyDescent="0.25">
      <c r="B183" t="s">
        <v>268</v>
      </c>
      <c r="C183" s="8">
        <v>1.59</v>
      </c>
      <c r="D183" s="1">
        <v>3.69</v>
      </c>
      <c r="E183" s="1">
        <v>7.55</v>
      </c>
      <c r="F183" s="1">
        <v>7.55</v>
      </c>
      <c r="G183" t="s">
        <v>201</v>
      </c>
      <c r="H183" t="s">
        <v>202</v>
      </c>
      <c r="I183" t="s">
        <v>23</v>
      </c>
      <c r="J183" t="str">
        <f t="shared" si="12"/>
        <v>AA</v>
      </c>
    </row>
    <row r="184" spans="1:10" ht="15.75" thickBot="1" x14ac:dyDescent="0.3">
      <c r="B184" t="s">
        <v>269</v>
      </c>
      <c r="C184" s="8">
        <v>3.02</v>
      </c>
      <c r="D184" s="1">
        <v>3.13</v>
      </c>
      <c r="E184" s="1">
        <v>2.63</v>
      </c>
      <c r="F184" s="1">
        <v>2.63</v>
      </c>
      <c r="G184" t="s">
        <v>201</v>
      </c>
      <c r="H184" t="s">
        <v>202</v>
      </c>
      <c r="I184" t="s">
        <v>23</v>
      </c>
      <c r="J184" t="str">
        <f t="shared" si="12"/>
        <v>AA</v>
      </c>
    </row>
    <row r="185" spans="1:10" ht="15.75" thickBot="1" x14ac:dyDescent="0.3">
      <c r="C185" s="80">
        <f>SUM(C175:E184)/30</f>
        <v>3.9246666666666661</v>
      </c>
      <c r="F185" s="33">
        <f>PRODUCT(F175:F184)</f>
        <v>14519.624909737866</v>
      </c>
    </row>
    <row r="186" spans="1:10" ht="15.75" thickBot="1" x14ac:dyDescent="0.3">
      <c r="F186" s="18">
        <f>F175*F177*F179*F181*F183</f>
        <v>188.26607519999999</v>
      </c>
    </row>
    <row r="187" spans="1:10" ht="15.75" thickBot="1" x14ac:dyDescent="0.3">
      <c r="F187" s="18">
        <f>F176*F178*F180*F182*F184</f>
        <v>77.122895849999992</v>
      </c>
    </row>
    <row r="188" spans="1:10" ht="15.75" thickBot="1" x14ac:dyDescent="0.3">
      <c r="A188" t="s">
        <v>282</v>
      </c>
      <c r="B188" s="3" t="s">
        <v>0</v>
      </c>
      <c r="C188" s="4" t="s">
        <v>201</v>
      </c>
      <c r="D188" s="5" t="s">
        <v>202</v>
      </c>
      <c r="E188" s="5" t="s">
        <v>23</v>
      </c>
      <c r="F188" s="1" t="s">
        <v>232</v>
      </c>
      <c r="G188" s="245" t="s">
        <v>956</v>
      </c>
      <c r="H188" s="245"/>
      <c r="I188" s="245"/>
    </row>
    <row r="189" spans="1:10" x14ac:dyDescent="0.25">
      <c r="B189" t="s">
        <v>261</v>
      </c>
      <c r="C189" s="8">
        <v>3.6</v>
      </c>
      <c r="D189" s="1">
        <v>3.23</v>
      </c>
      <c r="E189" s="1">
        <v>2.25</v>
      </c>
      <c r="F189" s="1">
        <v>3.6</v>
      </c>
      <c r="G189" t="s">
        <v>201</v>
      </c>
      <c r="H189" t="s">
        <v>202</v>
      </c>
      <c r="I189" t="s">
        <v>23</v>
      </c>
      <c r="J189" t="str">
        <f>IF(F189=C189,G189,IF(F189=D189,H189,I189))</f>
        <v>HH</v>
      </c>
    </row>
    <row r="190" spans="1:10" x14ac:dyDescent="0.25">
      <c r="B190" t="s">
        <v>262</v>
      </c>
      <c r="C190" s="8">
        <v>2.56</v>
      </c>
      <c r="D190" s="1">
        <v>3.33</v>
      </c>
      <c r="E190" s="1">
        <v>2.93</v>
      </c>
      <c r="F190" s="1">
        <v>2.93</v>
      </c>
      <c r="G190" t="s">
        <v>201</v>
      </c>
      <c r="H190" t="s">
        <v>202</v>
      </c>
      <c r="I190" t="s">
        <v>23</v>
      </c>
      <c r="J190" t="str">
        <f t="shared" ref="J190:J198" si="13">IF(F190=C190,G190,IF(F190=D190,H190,I190))</f>
        <v>AA</v>
      </c>
    </row>
    <row r="191" spans="1:10" x14ac:dyDescent="0.25">
      <c r="B191" t="s">
        <v>263</v>
      </c>
      <c r="C191" s="8">
        <v>1.1299999999999999</v>
      </c>
      <c r="D191" s="1">
        <v>9.49</v>
      </c>
      <c r="E191" s="1">
        <v>22.05</v>
      </c>
      <c r="F191" s="1">
        <v>1.1299999999999999</v>
      </c>
      <c r="G191" t="s">
        <v>201</v>
      </c>
      <c r="H191" t="s">
        <v>202</v>
      </c>
      <c r="I191" t="s">
        <v>23</v>
      </c>
      <c r="J191" t="str">
        <f t="shared" si="13"/>
        <v>HH</v>
      </c>
    </row>
    <row r="192" spans="1:10" x14ac:dyDescent="0.25">
      <c r="B192" t="s">
        <v>264</v>
      </c>
      <c r="C192" s="8">
        <v>2.35</v>
      </c>
      <c r="D192" s="1">
        <v>3.26</v>
      </c>
      <c r="E192" s="1">
        <v>3.33</v>
      </c>
      <c r="F192" s="1">
        <v>2.35</v>
      </c>
      <c r="G192" t="s">
        <v>201</v>
      </c>
      <c r="H192" t="s">
        <v>202</v>
      </c>
      <c r="I192" t="s">
        <v>23</v>
      </c>
      <c r="J192" t="str">
        <f t="shared" si="13"/>
        <v>HH</v>
      </c>
    </row>
    <row r="193" spans="1:10" x14ac:dyDescent="0.25">
      <c r="B193" t="s">
        <v>260</v>
      </c>
      <c r="C193" s="8">
        <v>2.4</v>
      </c>
      <c r="D193" s="1">
        <v>2.91</v>
      </c>
      <c r="E193" s="1">
        <v>3.7</v>
      </c>
      <c r="F193" s="1">
        <v>3.7</v>
      </c>
      <c r="G193" t="s">
        <v>201</v>
      </c>
      <c r="H193" t="s">
        <v>202</v>
      </c>
      <c r="I193" t="s">
        <v>23</v>
      </c>
      <c r="J193" t="str">
        <f t="shared" si="13"/>
        <v>AA</v>
      </c>
    </row>
    <row r="194" spans="1:10" x14ac:dyDescent="0.25">
      <c r="B194" t="s">
        <v>265</v>
      </c>
      <c r="C194" s="8">
        <v>1.56</v>
      </c>
      <c r="D194" s="1">
        <v>3.97</v>
      </c>
      <c r="E194" s="1">
        <v>7.1</v>
      </c>
      <c r="F194" s="1">
        <v>1.56</v>
      </c>
      <c r="G194" t="s">
        <v>201</v>
      </c>
      <c r="H194" t="s">
        <v>202</v>
      </c>
      <c r="I194" t="s">
        <v>23</v>
      </c>
      <c r="J194" t="str">
        <f t="shared" si="13"/>
        <v>HH</v>
      </c>
    </row>
    <row r="195" spans="1:10" x14ac:dyDescent="0.25">
      <c r="B195" t="s">
        <v>266</v>
      </c>
      <c r="C195" s="8">
        <v>4.34</v>
      </c>
      <c r="D195" s="1">
        <v>3.46</v>
      </c>
      <c r="E195" s="1">
        <v>1.95</v>
      </c>
      <c r="F195" s="1">
        <v>3.46</v>
      </c>
      <c r="G195" t="s">
        <v>201</v>
      </c>
      <c r="H195" t="s">
        <v>202</v>
      </c>
      <c r="I195" t="s">
        <v>23</v>
      </c>
      <c r="J195" t="str">
        <f t="shared" si="13"/>
        <v>DD</v>
      </c>
    </row>
    <row r="196" spans="1:10" x14ac:dyDescent="0.25">
      <c r="B196" t="s">
        <v>267</v>
      </c>
      <c r="C196" s="8">
        <v>1.2</v>
      </c>
      <c r="D196" s="1">
        <v>7.38</v>
      </c>
      <c r="E196" s="1">
        <v>15.08</v>
      </c>
      <c r="F196" s="1">
        <v>1.2</v>
      </c>
      <c r="G196" t="s">
        <v>201</v>
      </c>
      <c r="H196" t="s">
        <v>202</v>
      </c>
      <c r="I196" t="s">
        <v>23</v>
      </c>
      <c r="J196" t="str">
        <f t="shared" si="13"/>
        <v>HH</v>
      </c>
    </row>
    <row r="197" spans="1:10" x14ac:dyDescent="0.25">
      <c r="B197" t="s">
        <v>268</v>
      </c>
      <c r="C197" s="8">
        <v>2.85</v>
      </c>
      <c r="D197" s="1">
        <v>3.51</v>
      </c>
      <c r="E197" s="1">
        <v>2.52</v>
      </c>
      <c r="F197" s="1">
        <v>2.85</v>
      </c>
      <c r="G197" t="s">
        <v>201</v>
      </c>
      <c r="H197" t="s">
        <v>202</v>
      </c>
      <c r="I197" t="s">
        <v>23</v>
      </c>
      <c r="J197" t="str">
        <f t="shared" si="13"/>
        <v>HH</v>
      </c>
    </row>
    <row r="198" spans="1:10" ht="15.75" thickBot="1" x14ac:dyDescent="0.3">
      <c r="B198" t="s">
        <v>269</v>
      </c>
      <c r="C198" s="8">
        <v>1.46</v>
      </c>
      <c r="D198" s="1">
        <v>4.45</v>
      </c>
      <c r="E198" s="1">
        <v>8.0399999999999991</v>
      </c>
      <c r="F198" s="1">
        <v>1.46</v>
      </c>
      <c r="G198" t="s">
        <v>201</v>
      </c>
      <c r="H198" t="s">
        <v>202</v>
      </c>
      <c r="I198" t="s">
        <v>23</v>
      </c>
      <c r="J198" t="str">
        <f t="shared" si="13"/>
        <v>HH</v>
      </c>
    </row>
    <row r="199" spans="1:10" ht="15.75" thickBot="1" x14ac:dyDescent="0.3">
      <c r="C199" s="80">
        <f>SUM(C189:E198)/30</f>
        <v>4.5796666666666663</v>
      </c>
      <c r="F199" s="33">
        <f>PRODUCT(F189:F198)</f>
        <v>2793.1728367522664</v>
      </c>
    </row>
    <row r="200" spans="1:10" ht="15.75" thickBot="1" x14ac:dyDescent="0.3">
      <c r="F200" s="18">
        <f>F189*F191*F193*F195*F197</f>
        <v>148.42382759999998</v>
      </c>
      <c r="G200" s="2"/>
    </row>
    <row r="201" spans="1:10" ht="15.75" thickBot="1" x14ac:dyDescent="0.3">
      <c r="F201" s="18">
        <f>F190*F192*F194*F196*F198</f>
        <v>18.818897759999999</v>
      </c>
      <c r="G201" s="2"/>
    </row>
    <row r="202" spans="1:10" ht="15.75" thickBot="1" x14ac:dyDescent="0.3">
      <c r="A202" t="s">
        <v>284</v>
      </c>
      <c r="B202" s="3" t="s">
        <v>0</v>
      </c>
      <c r="C202" s="4" t="s">
        <v>201</v>
      </c>
      <c r="D202" s="5" t="s">
        <v>202</v>
      </c>
      <c r="E202" s="5" t="s">
        <v>23</v>
      </c>
      <c r="F202" s="1" t="s">
        <v>232</v>
      </c>
      <c r="G202" s="245" t="s">
        <v>956</v>
      </c>
      <c r="H202" s="245"/>
      <c r="I202" s="245"/>
    </row>
    <row r="203" spans="1:10" x14ac:dyDescent="0.25">
      <c r="B203" t="s">
        <v>261</v>
      </c>
      <c r="C203" s="8">
        <v>1.66</v>
      </c>
      <c r="D203" s="1">
        <v>3.95</v>
      </c>
      <c r="E203" s="1">
        <v>5.61</v>
      </c>
      <c r="F203" s="1">
        <v>1.66</v>
      </c>
      <c r="G203" t="s">
        <v>201</v>
      </c>
      <c r="H203" t="s">
        <v>202</v>
      </c>
      <c r="I203" t="s">
        <v>23</v>
      </c>
      <c r="J203" t="str">
        <f>IF(F203=C203,G203,IF(F203=D203,H203,I203))</f>
        <v>HH</v>
      </c>
    </row>
    <row r="204" spans="1:10" x14ac:dyDescent="0.25">
      <c r="B204" t="s">
        <v>262</v>
      </c>
      <c r="C204" s="8">
        <v>3.06</v>
      </c>
      <c r="D204" s="1">
        <v>2.95</v>
      </c>
      <c r="E204" s="1">
        <v>2.74</v>
      </c>
      <c r="F204" s="1">
        <v>3.06</v>
      </c>
      <c r="G204" t="s">
        <v>201</v>
      </c>
      <c r="H204" t="s">
        <v>202</v>
      </c>
      <c r="I204" t="s">
        <v>23</v>
      </c>
      <c r="J204" t="str">
        <f t="shared" ref="J204:J212" si="14">IF(F204=C204,G204,IF(F204=D204,H204,I204))</f>
        <v>HH</v>
      </c>
    </row>
    <row r="205" spans="1:10" x14ac:dyDescent="0.25">
      <c r="B205" t="s">
        <v>263</v>
      </c>
      <c r="C205" s="8">
        <v>1.71</v>
      </c>
      <c r="D205" s="1">
        <v>3.7</v>
      </c>
      <c r="E205" s="1">
        <v>5.62</v>
      </c>
      <c r="F205" s="1">
        <v>1.71</v>
      </c>
      <c r="G205" t="s">
        <v>201</v>
      </c>
      <c r="H205" t="s">
        <v>202</v>
      </c>
      <c r="I205" t="s">
        <v>23</v>
      </c>
      <c r="J205" t="str">
        <f t="shared" si="14"/>
        <v>HH</v>
      </c>
    </row>
    <row r="206" spans="1:10" x14ac:dyDescent="0.25">
      <c r="B206" t="s">
        <v>264</v>
      </c>
      <c r="C206" s="8">
        <v>9.0399999999999991</v>
      </c>
      <c r="D206" s="1">
        <v>5.36</v>
      </c>
      <c r="E206" s="1">
        <v>1.36</v>
      </c>
      <c r="F206" s="1">
        <v>1.36</v>
      </c>
      <c r="G206" t="s">
        <v>201</v>
      </c>
      <c r="H206" t="s">
        <v>202</v>
      </c>
      <c r="I206" t="s">
        <v>23</v>
      </c>
      <c r="J206" t="str">
        <f t="shared" si="14"/>
        <v>AA</v>
      </c>
    </row>
    <row r="207" spans="1:10" x14ac:dyDescent="0.25">
      <c r="B207" t="s">
        <v>260</v>
      </c>
      <c r="C207" s="8">
        <v>5.92</v>
      </c>
      <c r="D207" s="1">
        <v>3.88</v>
      </c>
      <c r="E207" s="1">
        <v>1.66</v>
      </c>
      <c r="F207" s="1">
        <v>5.92</v>
      </c>
      <c r="G207" t="s">
        <v>201</v>
      </c>
      <c r="H207" t="s">
        <v>202</v>
      </c>
      <c r="I207" t="s">
        <v>23</v>
      </c>
      <c r="J207" t="str">
        <f t="shared" si="14"/>
        <v>HH</v>
      </c>
    </row>
    <row r="208" spans="1:10" x14ac:dyDescent="0.25">
      <c r="B208" t="s">
        <v>265</v>
      </c>
      <c r="C208" s="8">
        <v>2.77</v>
      </c>
      <c r="D208" s="1">
        <v>3.34</v>
      </c>
      <c r="E208" s="1">
        <v>2.71</v>
      </c>
      <c r="F208" s="1">
        <v>3.34</v>
      </c>
      <c r="G208" t="s">
        <v>201</v>
      </c>
      <c r="H208" t="s">
        <v>202</v>
      </c>
      <c r="I208" t="s">
        <v>23</v>
      </c>
      <c r="J208" t="str">
        <f t="shared" si="14"/>
        <v>DD</v>
      </c>
    </row>
    <row r="209" spans="1:10" x14ac:dyDescent="0.25">
      <c r="B209" t="s">
        <v>266</v>
      </c>
      <c r="C209" s="8">
        <v>1.47</v>
      </c>
      <c r="D209" s="1">
        <v>4.37</v>
      </c>
      <c r="E209" s="1">
        <v>8.11</v>
      </c>
      <c r="F209" s="1">
        <v>4.37</v>
      </c>
      <c r="G209" t="s">
        <v>201</v>
      </c>
      <c r="H209" t="s">
        <v>202</v>
      </c>
      <c r="I209" t="s">
        <v>23</v>
      </c>
      <c r="J209" t="str">
        <f t="shared" si="14"/>
        <v>DD</v>
      </c>
    </row>
    <row r="210" spans="1:10" x14ac:dyDescent="0.25">
      <c r="B210" t="s">
        <v>267</v>
      </c>
      <c r="C210" s="8">
        <v>11.2</v>
      </c>
      <c r="D210" s="1">
        <v>5.45</v>
      </c>
      <c r="E210" s="1">
        <v>1.32</v>
      </c>
      <c r="F210" s="1">
        <v>1.32</v>
      </c>
      <c r="G210" t="s">
        <v>201</v>
      </c>
      <c r="H210" t="s">
        <v>202</v>
      </c>
      <c r="I210" t="s">
        <v>23</v>
      </c>
      <c r="J210" t="str">
        <f t="shared" si="14"/>
        <v>AA</v>
      </c>
    </row>
    <row r="211" spans="1:10" x14ac:dyDescent="0.25">
      <c r="B211" t="s">
        <v>268</v>
      </c>
      <c r="C211" s="8">
        <v>1.33</v>
      </c>
      <c r="D211" s="1">
        <v>5.37</v>
      </c>
      <c r="E211" s="1">
        <v>10.47</v>
      </c>
      <c r="F211" s="1">
        <v>1.33</v>
      </c>
      <c r="G211" t="s">
        <v>201</v>
      </c>
      <c r="H211" t="s">
        <v>202</v>
      </c>
      <c r="I211" t="s">
        <v>23</v>
      </c>
      <c r="J211" t="str">
        <f t="shared" si="14"/>
        <v>HH</v>
      </c>
    </row>
    <row r="212" spans="1:10" ht="15.75" thickBot="1" x14ac:dyDescent="0.3">
      <c r="B212" t="s">
        <v>269</v>
      </c>
      <c r="C212" s="8">
        <v>2.4300000000000002</v>
      </c>
      <c r="D212" s="1">
        <v>3.48</v>
      </c>
      <c r="E212" s="1">
        <v>3.02</v>
      </c>
      <c r="F212" s="1">
        <v>3.48</v>
      </c>
      <c r="G212" t="s">
        <v>201</v>
      </c>
      <c r="H212" t="s">
        <v>202</v>
      </c>
      <c r="I212" t="s">
        <v>23</v>
      </c>
      <c r="J212" t="str">
        <f t="shared" si="14"/>
        <v>DD</v>
      </c>
    </row>
    <row r="213" spans="1:10" ht="15.75" thickBot="1" x14ac:dyDescent="0.3">
      <c r="C213" s="80">
        <f>SUM(C203:E212)/30</f>
        <v>4.1686666666666667</v>
      </c>
      <c r="F213" s="33">
        <f>PRODUCT(F203:F212)</f>
        <v>6236.1845635614591</v>
      </c>
    </row>
    <row r="214" spans="1:10" ht="15.75" thickBot="1" x14ac:dyDescent="0.3">
      <c r="F214" s="18">
        <f>F203*F205*F207*F209*F211</f>
        <v>97.669504195199991</v>
      </c>
      <c r="G214" s="2"/>
    </row>
    <row r="215" spans="1:10" ht="15.75" thickBot="1" x14ac:dyDescent="0.3">
      <c r="F215" s="81">
        <f>F204*F206*F208*F210*F212</f>
        <v>63.849864038400007</v>
      </c>
      <c r="G215" s="2"/>
    </row>
    <row r="216" spans="1:10" ht="15.75" thickBot="1" x14ac:dyDescent="0.3">
      <c r="A216" t="s">
        <v>285</v>
      </c>
      <c r="B216" s="3" t="s">
        <v>0</v>
      </c>
      <c r="C216" s="4" t="s">
        <v>201</v>
      </c>
      <c r="D216" s="5" t="s">
        <v>202</v>
      </c>
      <c r="E216" s="5" t="s">
        <v>23</v>
      </c>
      <c r="F216" s="1" t="s">
        <v>232</v>
      </c>
      <c r="G216" s="245" t="s">
        <v>956</v>
      </c>
      <c r="H216" s="245"/>
      <c r="I216" s="245"/>
    </row>
    <row r="217" spans="1:10" x14ac:dyDescent="0.25">
      <c r="B217" t="s">
        <v>261</v>
      </c>
      <c r="C217" s="8">
        <v>7.15</v>
      </c>
      <c r="D217" s="1">
        <v>4.6500000000000004</v>
      </c>
      <c r="E217" s="1">
        <v>1.48</v>
      </c>
      <c r="F217" s="1">
        <v>1.48</v>
      </c>
      <c r="G217" t="s">
        <v>201</v>
      </c>
      <c r="H217" t="s">
        <v>202</v>
      </c>
      <c r="I217" t="s">
        <v>23</v>
      </c>
      <c r="J217" t="str">
        <f>IF(F217=C217,G217,IF(F217=D217,H217,I217))</f>
        <v>AA</v>
      </c>
    </row>
    <row r="218" spans="1:10" x14ac:dyDescent="0.25">
      <c r="B218" t="s">
        <v>262</v>
      </c>
      <c r="C218" s="8">
        <v>2.29</v>
      </c>
      <c r="D218" s="1">
        <v>3.41</v>
      </c>
      <c r="E218" s="1">
        <v>3.32</v>
      </c>
      <c r="F218" s="1">
        <v>2.29</v>
      </c>
      <c r="G218" t="s">
        <v>201</v>
      </c>
      <c r="H218" t="s">
        <v>202</v>
      </c>
      <c r="I218" t="s">
        <v>23</v>
      </c>
      <c r="J218" t="str">
        <f t="shared" ref="J218:J226" si="15">IF(F218=C218,G218,IF(F218=D218,H218,I218))</f>
        <v>HH</v>
      </c>
    </row>
    <row r="219" spans="1:10" x14ac:dyDescent="0.25">
      <c r="B219" t="s">
        <v>263</v>
      </c>
      <c r="C219" s="8">
        <v>1.39</v>
      </c>
      <c r="D219" s="1">
        <v>5.0199999999999996</v>
      </c>
      <c r="E219" s="1">
        <v>9.11</v>
      </c>
      <c r="F219" s="1">
        <v>1.39</v>
      </c>
      <c r="G219" t="s">
        <v>201</v>
      </c>
      <c r="H219" t="s">
        <v>202</v>
      </c>
      <c r="I219" t="s">
        <v>23</v>
      </c>
      <c r="J219" t="str">
        <f t="shared" si="15"/>
        <v>HH</v>
      </c>
    </row>
    <row r="220" spans="1:10" x14ac:dyDescent="0.25">
      <c r="B220" t="s">
        <v>264</v>
      </c>
      <c r="C220" s="8">
        <v>3.25</v>
      </c>
      <c r="D220" s="1">
        <v>3.27</v>
      </c>
      <c r="E220" s="1">
        <v>2.4</v>
      </c>
      <c r="F220" s="1">
        <v>3.25</v>
      </c>
      <c r="G220" t="s">
        <v>201</v>
      </c>
      <c r="H220" t="s">
        <v>202</v>
      </c>
      <c r="I220" t="s">
        <v>23</v>
      </c>
      <c r="J220" t="str">
        <f t="shared" si="15"/>
        <v>HH</v>
      </c>
    </row>
    <row r="221" spans="1:10" x14ac:dyDescent="0.25">
      <c r="B221" t="s">
        <v>260</v>
      </c>
      <c r="C221" s="8">
        <v>2.91</v>
      </c>
      <c r="D221" s="1">
        <v>3.07</v>
      </c>
      <c r="E221" s="1">
        <v>2.77</v>
      </c>
      <c r="F221" s="1">
        <v>2.91</v>
      </c>
      <c r="G221" t="s">
        <v>201</v>
      </c>
      <c r="H221" t="s">
        <v>202</v>
      </c>
      <c r="I221" t="s">
        <v>23</v>
      </c>
      <c r="J221" t="str">
        <f t="shared" si="15"/>
        <v>HH</v>
      </c>
    </row>
    <row r="222" spans="1:10" x14ac:dyDescent="0.25">
      <c r="B222" t="s">
        <v>265</v>
      </c>
      <c r="C222" s="8">
        <v>1.3</v>
      </c>
      <c r="D222" s="1">
        <v>5.72</v>
      </c>
      <c r="E222" s="1">
        <v>11.75</v>
      </c>
      <c r="F222" s="1">
        <v>1.3</v>
      </c>
      <c r="G222" t="s">
        <v>201</v>
      </c>
      <c r="H222" t="s">
        <v>202</v>
      </c>
      <c r="I222" t="s">
        <v>23</v>
      </c>
      <c r="J222" t="str">
        <f t="shared" si="15"/>
        <v>HH</v>
      </c>
    </row>
    <row r="223" spans="1:10" x14ac:dyDescent="0.25">
      <c r="B223" t="s">
        <v>266</v>
      </c>
      <c r="C223" s="8">
        <v>3.52</v>
      </c>
      <c r="D223" s="1">
        <v>3.5</v>
      </c>
      <c r="E223" s="1">
        <v>2.17</v>
      </c>
      <c r="F223" s="1">
        <v>3.52</v>
      </c>
      <c r="G223" t="s">
        <v>201</v>
      </c>
      <c r="H223" t="s">
        <v>202</v>
      </c>
      <c r="I223" t="s">
        <v>23</v>
      </c>
      <c r="J223" t="str">
        <f t="shared" si="15"/>
        <v>HH</v>
      </c>
    </row>
    <row r="224" spans="1:10" x14ac:dyDescent="0.25">
      <c r="B224" t="s">
        <v>267</v>
      </c>
      <c r="C224" s="8">
        <v>4.28</v>
      </c>
      <c r="D224" s="1">
        <v>3.48</v>
      </c>
      <c r="E224" s="1">
        <v>1.96</v>
      </c>
      <c r="F224" s="1">
        <v>1.96</v>
      </c>
      <c r="G224" t="s">
        <v>201</v>
      </c>
      <c r="H224" t="s">
        <v>202</v>
      </c>
      <c r="I224" t="s">
        <v>23</v>
      </c>
      <c r="J224" t="str">
        <f t="shared" si="15"/>
        <v>AA</v>
      </c>
    </row>
    <row r="225" spans="1:10" x14ac:dyDescent="0.25">
      <c r="B225" t="s">
        <v>268</v>
      </c>
      <c r="C225" s="8">
        <v>2.94</v>
      </c>
      <c r="D225" s="1">
        <v>3.05</v>
      </c>
      <c r="E225" s="1">
        <v>2.76</v>
      </c>
      <c r="F225" s="1">
        <v>2.76</v>
      </c>
      <c r="G225" t="s">
        <v>201</v>
      </c>
      <c r="H225" t="s">
        <v>202</v>
      </c>
      <c r="I225" t="s">
        <v>23</v>
      </c>
      <c r="J225" t="str">
        <f t="shared" si="15"/>
        <v>AA</v>
      </c>
    </row>
    <row r="226" spans="1:10" ht="15.75" thickBot="1" x14ac:dyDescent="0.3">
      <c r="B226" t="s">
        <v>269</v>
      </c>
      <c r="C226" s="8">
        <v>1.67</v>
      </c>
      <c r="D226" s="1">
        <v>3.89</v>
      </c>
      <c r="E226" s="1">
        <v>5.61</v>
      </c>
      <c r="F226" s="1">
        <v>3.89</v>
      </c>
      <c r="G226" t="s">
        <v>201</v>
      </c>
      <c r="H226" t="s">
        <v>202</v>
      </c>
      <c r="I226" t="s">
        <v>23</v>
      </c>
      <c r="J226" t="str">
        <f t="shared" si="15"/>
        <v>DD</v>
      </c>
    </row>
    <row r="227" spans="1:10" ht="15.75" thickBot="1" x14ac:dyDescent="0.3">
      <c r="C227" s="80">
        <f>SUM(C217:E226)/30</f>
        <v>3.7696666666666667</v>
      </c>
      <c r="F227" s="33">
        <f>PRODUCT(F217:F226)</f>
        <v>4290.3143945905422</v>
      </c>
    </row>
    <row r="228" spans="1:10" ht="15.75" thickBot="1" x14ac:dyDescent="0.3">
      <c r="F228" s="18">
        <f>F217*F219*F221*F223*F225</f>
        <v>58.159578470399993</v>
      </c>
    </row>
    <row r="229" spans="1:10" ht="15.75" thickBot="1" x14ac:dyDescent="0.3">
      <c r="F229" s="18">
        <f>F218*F220*F222*F224*F226</f>
        <v>73.767976099999998</v>
      </c>
    </row>
    <row r="230" spans="1:10" ht="15.75" thickBot="1" x14ac:dyDescent="0.3">
      <c r="A230" t="s">
        <v>286</v>
      </c>
      <c r="B230" s="3" t="s">
        <v>0</v>
      </c>
      <c r="C230" s="4" t="s">
        <v>201</v>
      </c>
      <c r="D230" s="5" t="s">
        <v>202</v>
      </c>
      <c r="E230" s="5" t="s">
        <v>23</v>
      </c>
      <c r="F230" s="1" t="s">
        <v>232</v>
      </c>
      <c r="G230" s="245" t="s">
        <v>956</v>
      </c>
      <c r="H230" s="245"/>
      <c r="I230" s="245"/>
    </row>
    <row r="231" spans="1:10" x14ac:dyDescent="0.25">
      <c r="B231" t="s">
        <v>261</v>
      </c>
      <c r="C231" s="8">
        <v>1.23</v>
      </c>
      <c r="D231" s="1">
        <v>6.98</v>
      </c>
      <c r="E231" s="1">
        <v>12.9</v>
      </c>
      <c r="F231" s="1">
        <v>1.23</v>
      </c>
      <c r="G231" t="s">
        <v>201</v>
      </c>
      <c r="H231" t="s">
        <v>202</v>
      </c>
      <c r="I231" t="s">
        <v>23</v>
      </c>
      <c r="J231" t="str">
        <f>IF(F231=C231,G231,IF(F231=D231,H231,I231))</f>
        <v>HH</v>
      </c>
    </row>
    <row r="232" spans="1:10" x14ac:dyDescent="0.25">
      <c r="B232" t="s">
        <v>262</v>
      </c>
      <c r="C232" s="8">
        <v>1.99</v>
      </c>
      <c r="D232" s="1">
        <v>3.44</v>
      </c>
      <c r="E232" s="1">
        <v>4.1900000000000004</v>
      </c>
      <c r="F232" s="1">
        <v>1.99</v>
      </c>
      <c r="G232" t="s">
        <v>201</v>
      </c>
      <c r="H232" t="s">
        <v>202</v>
      </c>
      <c r="I232" t="s">
        <v>23</v>
      </c>
      <c r="J232" t="str">
        <f t="shared" ref="J232:J240" si="16">IF(F232=C232,G232,IF(F232=D232,H232,I232))</f>
        <v>HH</v>
      </c>
    </row>
    <row r="233" spans="1:10" x14ac:dyDescent="0.25">
      <c r="B233" t="s">
        <v>263</v>
      </c>
      <c r="C233" s="8">
        <v>1.69</v>
      </c>
      <c r="D233" s="1">
        <v>3.8</v>
      </c>
      <c r="E233" s="1">
        <v>5.63</v>
      </c>
      <c r="F233" s="1">
        <v>1.69</v>
      </c>
      <c r="G233" t="s">
        <v>201</v>
      </c>
      <c r="H233" t="s">
        <v>202</v>
      </c>
      <c r="I233" t="s">
        <v>23</v>
      </c>
      <c r="J233" t="str">
        <f t="shared" si="16"/>
        <v>HH</v>
      </c>
    </row>
    <row r="234" spans="1:10" x14ac:dyDescent="0.25">
      <c r="B234" t="s">
        <v>264</v>
      </c>
      <c r="C234" s="8">
        <v>1.2</v>
      </c>
      <c r="D234" s="1">
        <v>7.08</v>
      </c>
      <c r="E234" s="1">
        <v>16.86</v>
      </c>
      <c r="F234" s="1">
        <v>1.2</v>
      </c>
      <c r="G234" t="s">
        <v>201</v>
      </c>
      <c r="H234" t="s">
        <v>202</v>
      </c>
      <c r="I234" t="s">
        <v>23</v>
      </c>
      <c r="J234" t="str">
        <f t="shared" si="16"/>
        <v>HH</v>
      </c>
    </row>
    <row r="235" spans="1:10" x14ac:dyDescent="0.25">
      <c r="B235" t="s">
        <v>260</v>
      </c>
      <c r="C235" s="8">
        <v>2.63</v>
      </c>
      <c r="D235" s="1">
        <v>3.03</v>
      </c>
      <c r="E235" s="1">
        <v>3.11</v>
      </c>
      <c r="F235" s="1">
        <v>3.11</v>
      </c>
      <c r="G235" t="s">
        <v>201</v>
      </c>
      <c r="H235" t="s">
        <v>202</v>
      </c>
      <c r="I235" t="s">
        <v>23</v>
      </c>
      <c r="J235" t="str">
        <f t="shared" si="16"/>
        <v>AA</v>
      </c>
    </row>
    <row r="236" spans="1:10" x14ac:dyDescent="0.25">
      <c r="B236" t="s">
        <v>265</v>
      </c>
      <c r="C236" s="8">
        <v>2.73</v>
      </c>
      <c r="D236" s="1">
        <v>3.16</v>
      </c>
      <c r="E236" s="1">
        <v>2.87</v>
      </c>
      <c r="F236" s="1">
        <v>2.73</v>
      </c>
      <c r="G236" t="s">
        <v>201</v>
      </c>
      <c r="H236" t="s">
        <v>202</v>
      </c>
      <c r="I236" t="s">
        <v>23</v>
      </c>
      <c r="J236" t="str">
        <f t="shared" si="16"/>
        <v>HH</v>
      </c>
    </row>
    <row r="237" spans="1:10" x14ac:dyDescent="0.25">
      <c r="B237" t="s">
        <v>266</v>
      </c>
      <c r="C237" s="8">
        <v>3.05</v>
      </c>
      <c r="D237" s="1">
        <v>3.54</v>
      </c>
      <c r="E237" s="1">
        <v>2.37</v>
      </c>
      <c r="F237" s="1">
        <v>2.37</v>
      </c>
      <c r="G237" t="s">
        <v>201</v>
      </c>
      <c r="H237" t="s">
        <v>202</v>
      </c>
      <c r="I237" t="s">
        <v>23</v>
      </c>
      <c r="J237" t="str">
        <f t="shared" si="16"/>
        <v>AA</v>
      </c>
    </row>
    <row r="238" spans="1:10" x14ac:dyDescent="0.25">
      <c r="B238" t="s">
        <v>267</v>
      </c>
      <c r="C238" s="8">
        <v>4.3899999999999997</v>
      </c>
      <c r="D238" s="1">
        <v>3.93</v>
      </c>
      <c r="E238" s="1">
        <v>1.81</v>
      </c>
      <c r="F238" s="1">
        <v>4.3899999999999997</v>
      </c>
      <c r="G238" t="s">
        <v>201</v>
      </c>
      <c r="H238" t="s">
        <v>202</v>
      </c>
      <c r="I238" t="s">
        <v>23</v>
      </c>
      <c r="J238" t="str">
        <f t="shared" si="16"/>
        <v>HH</v>
      </c>
    </row>
    <row r="239" spans="1:10" x14ac:dyDescent="0.25">
      <c r="B239" t="s">
        <v>268</v>
      </c>
      <c r="C239" s="8">
        <v>8.4700000000000006</v>
      </c>
      <c r="D239" s="1">
        <v>4.47</v>
      </c>
      <c r="E239" s="1">
        <v>1.44</v>
      </c>
      <c r="F239" s="1">
        <v>1.44</v>
      </c>
      <c r="G239" t="s">
        <v>201</v>
      </c>
      <c r="H239" t="s">
        <v>202</v>
      </c>
      <c r="I239" t="s">
        <v>23</v>
      </c>
      <c r="J239" t="str">
        <f t="shared" si="16"/>
        <v>AA</v>
      </c>
    </row>
    <row r="240" spans="1:10" ht="15.75" thickBot="1" x14ac:dyDescent="0.3">
      <c r="B240" t="s">
        <v>269</v>
      </c>
      <c r="C240" s="8">
        <v>1.54</v>
      </c>
      <c r="D240" s="1">
        <v>4.24</v>
      </c>
      <c r="E240" s="1">
        <v>6.83</v>
      </c>
      <c r="F240" s="1">
        <v>1.54</v>
      </c>
      <c r="G240" t="s">
        <v>201</v>
      </c>
      <c r="H240" t="s">
        <v>202</v>
      </c>
      <c r="I240" t="s">
        <v>23</v>
      </c>
      <c r="J240" t="str">
        <f t="shared" si="16"/>
        <v>HH</v>
      </c>
    </row>
    <row r="241" spans="1:10" ht="15.75" thickBot="1" x14ac:dyDescent="0.3">
      <c r="C241" s="80">
        <f>SUM(C231:E240)/30</f>
        <v>4.3533333333333344</v>
      </c>
      <c r="F241" s="33">
        <f>PRODUCT(F231:F240)</f>
        <v>972.40067974991643</v>
      </c>
    </row>
    <row r="242" spans="1:10" ht="15.75" thickBot="1" x14ac:dyDescent="0.3">
      <c r="F242" s="18">
        <f>F231*F233*F235*F237*F239</f>
        <v>22.062922689600001</v>
      </c>
    </row>
    <row r="243" spans="1:10" ht="15.75" thickBot="1" x14ac:dyDescent="0.3">
      <c r="F243" s="18">
        <f>F232*F234*F236*F238*F240</f>
        <v>44.073973943999995</v>
      </c>
    </row>
    <row r="244" spans="1:10" ht="15.75" thickBot="1" x14ac:dyDescent="0.3">
      <c r="A244" t="s">
        <v>287</v>
      </c>
      <c r="B244" s="3" t="s">
        <v>0</v>
      </c>
      <c r="C244" s="4" t="s">
        <v>201</v>
      </c>
      <c r="D244" s="5" t="s">
        <v>202</v>
      </c>
      <c r="E244" s="5" t="s">
        <v>23</v>
      </c>
      <c r="F244" s="1" t="s">
        <v>232</v>
      </c>
      <c r="G244" s="245" t="s">
        <v>956</v>
      </c>
      <c r="H244" s="245"/>
      <c r="I244" s="245"/>
    </row>
    <row r="245" spans="1:10" x14ac:dyDescent="0.25">
      <c r="A245" t="s">
        <v>293</v>
      </c>
      <c r="B245" t="s">
        <v>261</v>
      </c>
      <c r="C245" s="8">
        <v>7.19</v>
      </c>
      <c r="D245" s="1">
        <v>4.1100000000000003</v>
      </c>
      <c r="E245" s="1">
        <v>1.54</v>
      </c>
      <c r="F245" s="1">
        <v>1.54</v>
      </c>
      <c r="G245" t="s">
        <v>201</v>
      </c>
      <c r="H245" t="s">
        <v>202</v>
      </c>
      <c r="I245" t="s">
        <v>23</v>
      </c>
      <c r="J245" t="str">
        <f>IF(F245=C245,G245,IF(F245=D245,H245,I245))</f>
        <v>AA</v>
      </c>
    </row>
    <row r="246" spans="1:10" x14ac:dyDescent="0.25">
      <c r="B246" t="s">
        <v>262</v>
      </c>
      <c r="C246" s="8">
        <v>1.21</v>
      </c>
      <c r="D246" s="1">
        <v>6.95</v>
      </c>
      <c r="E246" s="1">
        <v>15.47</v>
      </c>
      <c r="F246" s="1">
        <v>1.21</v>
      </c>
      <c r="G246" t="s">
        <v>201</v>
      </c>
      <c r="H246" t="s">
        <v>202</v>
      </c>
      <c r="I246" t="s">
        <v>23</v>
      </c>
      <c r="J246" t="str">
        <f t="shared" ref="J246:J254" si="17">IF(F246=C246,G246,IF(F246=D246,H246,I246))</f>
        <v>HH</v>
      </c>
    </row>
    <row r="247" spans="1:10" x14ac:dyDescent="0.25">
      <c r="B247" t="s">
        <v>263</v>
      </c>
      <c r="C247" s="8">
        <v>2.4500000000000002</v>
      </c>
      <c r="D247" s="1">
        <v>3.48</v>
      </c>
      <c r="E247" s="1">
        <v>2.97</v>
      </c>
      <c r="F247" s="1">
        <v>2.97</v>
      </c>
      <c r="G247" t="s">
        <v>201</v>
      </c>
      <c r="H247" t="s">
        <v>202</v>
      </c>
      <c r="I247" t="s">
        <v>23</v>
      </c>
      <c r="J247" t="str">
        <f t="shared" si="17"/>
        <v>AA</v>
      </c>
    </row>
    <row r="248" spans="1:10" x14ac:dyDescent="0.25">
      <c r="B248" t="s">
        <v>264</v>
      </c>
      <c r="C248" s="8">
        <v>2.2799999999999998</v>
      </c>
      <c r="D248" s="1">
        <v>3.3</v>
      </c>
      <c r="E248" s="1">
        <v>3.46</v>
      </c>
      <c r="F248" s="1">
        <v>3.3</v>
      </c>
      <c r="G248" t="s">
        <v>201</v>
      </c>
      <c r="H248" t="s">
        <v>202</v>
      </c>
      <c r="I248" t="s">
        <v>23</v>
      </c>
      <c r="J248" t="str">
        <f t="shared" si="17"/>
        <v>DD</v>
      </c>
    </row>
    <row r="249" spans="1:10" x14ac:dyDescent="0.25">
      <c r="B249" t="s">
        <v>260</v>
      </c>
      <c r="C249" s="8">
        <v>1.1599999999999999</v>
      </c>
      <c r="D249" s="1">
        <v>8.0399999999999991</v>
      </c>
      <c r="E249" s="1">
        <v>19.46</v>
      </c>
      <c r="F249" s="1">
        <v>19.46</v>
      </c>
      <c r="G249" t="s">
        <v>201</v>
      </c>
      <c r="H249" t="s">
        <v>202</v>
      </c>
      <c r="I249" t="s">
        <v>23</v>
      </c>
      <c r="J249" t="str">
        <f t="shared" si="17"/>
        <v>AA</v>
      </c>
    </row>
    <row r="250" spans="1:10" x14ac:dyDescent="0.25">
      <c r="B250" t="s">
        <v>265</v>
      </c>
      <c r="C250" s="8">
        <v>2.87</v>
      </c>
      <c r="D250" s="1">
        <v>3.06</v>
      </c>
      <c r="E250" s="1">
        <v>2.8</v>
      </c>
      <c r="F250" s="1">
        <v>2.8</v>
      </c>
      <c r="G250" t="s">
        <v>201</v>
      </c>
      <c r="H250" t="s">
        <v>202</v>
      </c>
      <c r="I250" t="s">
        <v>23</v>
      </c>
      <c r="J250" t="str">
        <f t="shared" si="17"/>
        <v>AA</v>
      </c>
    </row>
    <row r="251" spans="1:10" x14ac:dyDescent="0.25">
      <c r="B251" t="s">
        <v>266</v>
      </c>
      <c r="C251" s="8">
        <v>1.34</v>
      </c>
      <c r="D251" s="1">
        <v>5.37</v>
      </c>
      <c r="E251" s="1">
        <v>10.27</v>
      </c>
      <c r="F251" s="1">
        <v>10.27</v>
      </c>
      <c r="G251" t="s">
        <v>201</v>
      </c>
      <c r="H251" t="s">
        <v>202</v>
      </c>
      <c r="I251" t="s">
        <v>23</v>
      </c>
      <c r="J251" t="str">
        <f t="shared" si="17"/>
        <v>AA</v>
      </c>
    </row>
    <row r="252" spans="1:10" x14ac:dyDescent="0.25">
      <c r="B252" t="s">
        <v>267</v>
      </c>
      <c r="C252" s="8">
        <v>1.99</v>
      </c>
      <c r="D252" s="1">
        <v>3.49</v>
      </c>
      <c r="E252" s="1">
        <v>4.16</v>
      </c>
      <c r="F252" s="1">
        <v>1.99</v>
      </c>
      <c r="G252" t="s">
        <v>201</v>
      </c>
      <c r="H252" t="s">
        <v>202</v>
      </c>
      <c r="I252" t="s">
        <v>23</v>
      </c>
      <c r="J252" t="str">
        <f t="shared" si="17"/>
        <v>HH</v>
      </c>
    </row>
    <row r="253" spans="1:10" x14ac:dyDescent="0.25">
      <c r="B253" t="s">
        <v>268</v>
      </c>
      <c r="C253" s="8">
        <v>6.67</v>
      </c>
      <c r="D253" s="1">
        <v>4.22</v>
      </c>
      <c r="E253" s="1">
        <v>1.55</v>
      </c>
      <c r="F253" s="1">
        <v>1.55</v>
      </c>
      <c r="G253" t="s">
        <v>201</v>
      </c>
      <c r="H253" t="s">
        <v>202</v>
      </c>
      <c r="I253" t="s">
        <v>23</v>
      </c>
      <c r="J253" t="str">
        <f t="shared" si="17"/>
        <v>AA</v>
      </c>
    </row>
    <row r="254" spans="1:10" ht="15.75" thickBot="1" x14ac:dyDescent="0.3">
      <c r="B254" t="s">
        <v>269</v>
      </c>
      <c r="C254" s="8">
        <v>3.43</v>
      </c>
      <c r="D254" s="1">
        <v>3.67</v>
      </c>
      <c r="E254" s="1">
        <v>2.13</v>
      </c>
      <c r="F254" s="1">
        <v>2.13</v>
      </c>
      <c r="G254" t="s">
        <v>201</v>
      </c>
      <c r="H254" t="s">
        <v>202</v>
      </c>
      <c r="I254" t="s">
        <v>23</v>
      </c>
      <c r="J254" t="str">
        <f t="shared" si="17"/>
        <v>AA</v>
      </c>
    </row>
    <row r="255" spans="1:10" ht="15.75" thickBot="1" x14ac:dyDescent="0.3">
      <c r="C255" s="80">
        <f>SUM(C245:E254)/30</f>
        <v>4.6696666666666671</v>
      </c>
      <c r="F255" s="79">
        <f>PRODUCT(F245:F254)</f>
        <v>67144.766710093594</v>
      </c>
    </row>
    <row r="256" spans="1:10" ht="15.75" thickBot="1" x14ac:dyDescent="0.3">
      <c r="F256" s="18">
        <f>F245*F247*F249*F251*F253</f>
        <v>1416.8443669380001</v>
      </c>
    </row>
    <row r="257" spans="1:10" ht="15.75" thickBot="1" x14ac:dyDescent="0.3">
      <c r="F257" s="18">
        <f>F246*F248*F250*F252*F254</f>
        <v>47.390361479999996</v>
      </c>
    </row>
    <row r="258" spans="1:10" ht="15.75" thickBot="1" x14ac:dyDescent="0.3">
      <c r="A258" t="s">
        <v>288</v>
      </c>
      <c r="B258" s="3" t="s">
        <v>0</v>
      </c>
      <c r="C258" s="4" t="s">
        <v>201</v>
      </c>
      <c r="D258" s="5" t="s">
        <v>202</v>
      </c>
      <c r="E258" s="5" t="s">
        <v>23</v>
      </c>
      <c r="F258" s="1" t="s">
        <v>232</v>
      </c>
      <c r="G258" s="245" t="s">
        <v>956</v>
      </c>
      <c r="H258" s="245"/>
      <c r="I258" s="245"/>
    </row>
    <row r="259" spans="1:10" x14ac:dyDescent="0.25">
      <c r="B259" t="s">
        <v>261</v>
      </c>
      <c r="C259" s="8">
        <v>2.98</v>
      </c>
      <c r="D259" s="1">
        <v>3.13</v>
      </c>
      <c r="E259" s="1">
        <v>2.66</v>
      </c>
      <c r="F259" s="1">
        <v>3.13</v>
      </c>
      <c r="G259" t="s">
        <v>201</v>
      </c>
      <c r="H259" t="s">
        <v>202</v>
      </c>
      <c r="I259" t="s">
        <v>23</v>
      </c>
      <c r="J259" t="str">
        <f>IF(F259=C259,G259,IF(F259=D259,H259,I259))</f>
        <v>DD</v>
      </c>
    </row>
    <row r="260" spans="1:10" x14ac:dyDescent="0.25">
      <c r="B260" t="s">
        <v>262</v>
      </c>
      <c r="C260" s="8">
        <v>1.36</v>
      </c>
      <c r="D260" s="1">
        <v>5.36</v>
      </c>
      <c r="E260" s="1">
        <v>9.0500000000000007</v>
      </c>
      <c r="F260" s="1">
        <v>1.36</v>
      </c>
      <c r="G260" t="s">
        <v>201</v>
      </c>
      <c r="H260" t="s">
        <v>202</v>
      </c>
      <c r="I260" t="s">
        <v>23</v>
      </c>
      <c r="J260" t="str">
        <f t="shared" ref="J260:J268" si="18">IF(F260=C260,G260,IF(F260=D260,H260,I260))</f>
        <v>HH</v>
      </c>
    </row>
    <row r="261" spans="1:10" x14ac:dyDescent="0.25">
      <c r="B261" t="s">
        <v>263</v>
      </c>
      <c r="C261" s="8">
        <v>1.28</v>
      </c>
      <c r="D261" s="1">
        <v>5.94</v>
      </c>
      <c r="E261" s="1">
        <v>12.36</v>
      </c>
      <c r="F261" s="1">
        <v>1.28</v>
      </c>
      <c r="G261" t="s">
        <v>201</v>
      </c>
      <c r="H261" t="s">
        <v>202</v>
      </c>
      <c r="I261" t="s">
        <v>23</v>
      </c>
      <c r="J261" t="str">
        <f t="shared" si="18"/>
        <v>HH</v>
      </c>
    </row>
    <row r="262" spans="1:10" x14ac:dyDescent="0.25">
      <c r="B262" t="s">
        <v>264</v>
      </c>
      <c r="C262" s="8">
        <v>1.1599999999999999</v>
      </c>
      <c r="D262" s="1">
        <v>8.11</v>
      </c>
      <c r="E262" s="1">
        <v>19.739999999999998</v>
      </c>
      <c r="F262" s="1">
        <v>1.1599999999999999</v>
      </c>
      <c r="G262" t="s">
        <v>201</v>
      </c>
      <c r="H262" t="s">
        <v>202</v>
      </c>
      <c r="I262" t="s">
        <v>23</v>
      </c>
      <c r="J262" t="str">
        <f t="shared" si="18"/>
        <v>HH</v>
      </c>
    </row>
    <row r="263" spans="1:10" x14ac:dyDescent="0.25">
      <c r="B263" t="s">
        <v>260</v>
      </c>
      <c r="C263" s="8">
        <v>9.5500000000000007</v>
      </c>
      <c r="D263" s="1">
        <v>5.63</v>
      </c>
      <c r="E263" s="1">
        <v>1.33</v>
      </c>
      <c r="F263" s="1">
        <v>9.5500000000000007</v>
      </c>
      <c r="G263" t="s">
        <v>201</v>
      </c>
      <c r="H263" t="s">
        <v>202</v>
      </c>
      <c r="I263" t="s">
        <v>23</v>
      </c>
      <c r="J263" t="str">
        <f t="shared" si="18"/>
        <v>HH</v>
      </c>
    </row>
    <row r="264" spans="1:10" x14ac:dyDescent="0.25">
      <c r="B264" t="s">
        <v>265</v>
      </c>
      <c r="C264" s="8">
        <v>1.64</v>
      </c>
      <c r="D264" s="1">
        <v>3.74</v>
      </c>
      <c r="E264" s="1">
        <v>6.45</v>
      </c>
      <c r="F264" s="1">
        <v>3.74</v>
      </c>
      <c r="G264" t="s">
        <v>201</v>
      </c>
      <c r="H264" t="s">
        <v>202</v>
      </c>
      <c r="I264" t="s">
        <v>23</v>
      </c>
      <c r="J264" t="str">
        <f t="shared" si="18"/>
        <v>DD</v>
      </c>
    </row>
    <row r="265" spans="1:10" x14ac:dyDescent="0.25">
      <c r="B265" t="s">
        <v>266</v>
      </c>
      <c r="C265" s="8">
        <v>4.33</v>
      </c>
      <c r="D265" s="1">
        <v>3.61</v>
      </c>
      <c r="E265" s="1">
        <v>1.91</v>
      </c>
      <c r="F265" s="1">
        <v>1.91</v>
      </c>
      <c r="G265" t="s">
        <v>201</v>
      </c>
      <c r="H265" t="s">
        <v>202</v>
      </c>
      <c r="I265" t="s">
        <v>23</v>
      </c>
      <c r="J265" t="str">
        <f t="shared" si="18"/>
        <v>AA</v>
      </c>
    </row>
    <row r="266" spans="1:10" x14ac:dyDescent="0.25">
      <c r="B266" t="s">
        <v>267</v>
      </c>
      <c r="C266" s="8">
        <v>5.36</v>
      </c>
      <c r="D266" s="1">
        <v>3.88</v>
      </c>
      <c r="E266" s="1">
        <v>1.7</v>
      </c>
      <c r="F266" s="1">
        <v>3.88</v>
      </c>
      <c r="G266" t="s">
        <v>201</v>
      </c>
      <c r="H266" t="s">
        <v>202</v>
      </c>
      <c r="I266" t="s">
        <v>23</v>
      </c>
      <c r="J266" t="str">
        <f t="shared" si="18"/>
        <v>DD</v>
      </c>
    </row>
    <row r="267" spans="1:10" x14ac:dyDescent="0.25">
      <c r="B267" t="s">
        <v>268</v>
      </c>
      <c r="C267" s="8">
        <v>5.55</v>
      </c>
      <c r="D267" s="1">
        <v>3.96</v>
      </c>
      <c r="E267" s="1">
        <v>1.67</v>
      </c>
      <c r="F267" s="1">
        <v>1.67</v>
      </c>
      <c r="G267" t="s">
        <v>201</v>
      </c>
      <c r="H267" t="s">
        <v>202</v>
      </c>
      <c r="I267" t="s">
        <v>23</v>
      </c>
      <c r="J267" t="str">
        <f t="shared" si="18"/>
        <v>AA</v>
      </c>
    </row>
    <row r="268" spans="1:10" ht="15.75" thickBot="1" x14ac:dyDescent="0.3">
      <c r="B268" t="s">
        <v>269</v>
      </c>
      <c r="C268" s="8">
        <v>2.29</v>
      </c>
      <c r="D268" s="1">
        <v>3.38</v>
      </c>
      <c r="E268" s="1">
        <v>3.37</v>
      </c>
      <c r="F268" s="1">
        <v>3.37</v>
      </c>
      <c r="G268" t="s">
        <v>201</v>
      </c>
      <c r="H268" t="s">
        <v>202</v>
      </c>
      <c r="I268" t="s">
        <v>23</v>
      </c>
      <c r="J268" t="str">
        <f t="shared" si="18"/>
        <v>AA</v>
      </c>
    </row>
    <row r="269" spans="1:10" ht="15.75" thickBot="1" x14ac:dyDescent="0.3">
      <c r="C269" s="80">
        <f>SUM(C259:E268)/30</f>
        <v>4.7493333333333316</v>
      </c>
      <c r="F269" s="79">
        <f>PRODUCT(F259:F268)</f>
        <v>9415.3754651108866</v>
      </c>
    </row>
    <row r="270" spans="1:10" ht="15.75" thickBot="1" x14ac:dyDescent="0.3">
      <c r="F270" s="18">
        <f>F259*F261*F263*F265*F267</f>
        <v>122.041494464</v>
      </c>
    </row>
    <row r="271" spans="1:10" ht="15.75" thickBot="1" x14ac:dyDescent="0.3">
      <c r="F271" s="18">
        <f>F260*F262*F264*F266*F268</f>
        <v>77.148968934400003</v>
      </c>
    </row>
    <row r="272" spans="1:10" ht="15.75" thickBot="1" x14ac:dyDescent="0.3">
      <c r="A272" t="s">
        <v>289</v>
      </c>
      <c r="B272" s="3" t="s">
        <v>0</v>
      </c>
      <c r="C272" s="4" t="s">
        <v>201</v>
      </c>
      <c r="D272" s="5" t="s">
        <v>202</v>
      </c>
      <c r="E272" s="5" t="s">
        <v>23</v>
      </c>
      <c r="F272" s="1" t="s">
        <v>232</v>
      </c>
      <c r="G272" s="245" t="s">
        <v>956</v>
      </c>
      <c r="H272" s="245"/>
      <c r="I272" s="245"/>
    </row>
    <row r="273" spans="2:10" x14ac:dyDescent="0.25">
      <c r="B273" t="s">
        <v>261</v>
      </c>
      <c r="C273" s="8">
        <v>1.74</v>
      </c>
      <c r="D273" s="1">
        <v>3.72</v>
      </c>
      <c r="E273" s="1">
        <v>5.27</v>
      </c>
      <c r="F273" s="1">
        <v>3.72</v>
      </c>
      <c r="G273" t="s">
        <v>201</v>
      </c>
      <c r="H273" t="s">
        <v>202</v>
      </c>
      <c r="I273" t="s">
        <v>23</v>
      </c>
      <c r="J273" t="str">
        <f>IF(F273=C273,G273,IF(F273=D273,H273,I273))</f>
        <v>DD</v>
      </c>
    </row>
    <row r="274" spans="2:10" x14ac:dyDescent="0.25">
      <c r="B274" t="s">
        <v>262</v>
      </c>
      <c r="C274" s="8">
        <v>1.46</v>
      </c>
      <c r="D274" s="1">
        <v>4.4000000000000004</v>
      </c>
      <c r="E274" s="1">
        <v>8.14</v>
      </c>
      <c r="F274" s="1">
        <v>8.14</v>
      </c>
      <c r="G274" t="s">
        <v>201</v>
      </c>
      <c r="H274" t="s">
        <v>202</v>
      </c>
      <c r="I274" t="s">
        <v>23</v>
      </c>
      <c r="J274" t="str">
        <f t="shared" ref="J274:J282" si="19">IF(F274=C274,G274,IF(F274=D274,H274,I274))</f>
        <v>AA</v>
      </c>
    </row>
    <row r="275" spans="2:10" x14ac:dyDescent="0.25">
      <c r="B275" t="s">
        <v>263</v>
      </c>
      <c r="C275" s="8">
        <v>1.57</v>
      </c>
      <c r="D275" s="1">
        <v>3.86</v>
      </c>
      <c r="E275" s="1">
        <v>7.35</v>
      </c>
      <c r="F275" s="1">
        <v>7.35</v>
      </c>
      <c r="G275" t="s">
        <v>201</v>
      </c>
      <c r="H275" t="s">
        <v>202</v>
      </c>
      <c r="I275" t="s">
        <v>23</v>
      </c>
      <c r="J275" t="str">
        <f t="shared" si="19"/>
        <v>AA</v>
      </c>
    </row>
    <row r="276" spans="2:10" x14ac:dyDescent="0.25">
      <c r="B276" t="s">
        <v>264</v>
      </c>
      <c r="C276" s="8">
        <v>2.04</v>
      </c>
      <c r="D276" s="1">
        <v>3.26</v>
      </c>
      <c r="E276" s="1">
        <v>4.24</v>
      </c>
      <c r="F276" s="1">
        <v>2.04</v>
      </c>
      <c r="G276" t="s">
        <v>201</v>
      </c>
      <c r="H276" t="s">
        <v>202</v>
      </c>
      <c r="I276" t="s">
        <v>23</v>
      </c>
      <c r="J276" t="str">
        <f t="shared" si="19"/>
        <v>HH</v>
      </c>
    </row>
    <row r="277" spans="2:10" x14ac:dyDescent="0.25">
      <c r="B277" t="s">
        <v>260</v>
      </c>
      <c r="C277" s="8">
        <v>3.36</v>
      </c>
      <c r="D277" s="1">
        <v>3.26</v>
      </c>
      <c r="E277" s="1">
        <v>2.34</v>
      </c>
      <c r="F277" s="1">
        <v>3.36</v>
      </c>
      <c r="G277" t="s">
        <v>201</v>
      </c>
      <c r="H277" t="s">
        <v>202</v>
      </c>
      <c r="I277" t="s">
        <v>23</v>
      </c>
      <c r="J277" t="str">
        <f t="shared" si="19"/>
        <v>HH</v>
      </c>
    </row>
    <row r="278" spans="2:10" x14ac:dyDescent="0.25">
      <c r="B278" t="s">
        <v>265</v>
      </c>
      <c r="C278" s="8">
        <v>1.4</v>
      </c>
      <c r="D278" s="1">
        <v>5.38</v>
      </c>
      <c r="E278" s="1">
        <v>7.75</v>
      </c>
      <c r="F278" s="1">
        <v>1.4</v>
      </c>
      <c r="G278" t="s">
        <v>201</v>
      </c>
      <c r="H278" t="s">
        <v>202</v>
      </c>
      <c r="I278" t="s">
        <v>23</v>
      </c>
      <c r="J278" t="str">
        <f t="shared" si="19"/>
        <v>HH</v>
      </c>
    </row>
    <row r="279" spans="2:10" x14ac:dyDescent="0.25">
      <c r="B279" t="s">
        <v>266</v>
      </c>
      <c r="C279" s="8">
        <v>5</v>
      </c>
      <c r="D279" s="1">
        <v>3.8</v>
      </c>
      <c r="E279" s="1">
        <v>1.76</v>
      </c>
      <c r="F279" s="1">
        <v>1.76</v>
      </c>
      <c r="G279" t="s">
        <v>201</v>
      </c>
      <c r="H279" t="s">
        <v>202</v>
      </c>
      <c r="I279" t="s">
        <v>23</v>
      </c>
      <c r="J279" t="str">
        <f t="shared" si="19"/>
        <v>AA</v>
      </c>
    </row>
    <row r="280" spans="2:10" x14ac:dyDescent="0.25">
      <c r="B280" t="s">
        <v>267</v>
      </c>
      <c r="C280" s="8">
        <v>12.69</v>
      </c>
      <c r="D280" s="1">
        <v>7.09</v>
      </c>
      <c r="E280" s="1">
        <v>1.23</v>
      </c>
      <c r="F280" s="1">
        <v>1.23</v>
      </c>
      <c r="G280" t="s">
        <v>201</v>
      </c>
      <c r="H280" t="s">
        <v>202</v>
      </c>
      <c r="I280" t="s">
        <v>23</v>
      </c>
      <c r="J280" t="str">
        <f t="shared" si="19"/>
        <v>AA</v>
      </c>
    </row>
    <row r="281" spans="2:10" x14ac:dyDescent="0.25">
      <c r="B281" t="s">
        <v>268</v>
      </c>
      <c r="C281" s="8">
        <v>3.79</v>
      </c>
      <c r="D281" s="1">
        <v>3.51</v>
      </c>
      <c r="E281" s="1">
        <v>2.06</v>
      </c>
      <c r="F281" s="1">
        <v>3.79</v>
      </c>
      <c r="G281" t="s">
        <v>201</v>
      </c>
      <c r="H281" t="s">
        <v>202</v>
      </c>
      <c r="I281" t="s">
        <v>23</v>
      </c>
      <c r="J281" t="str">
        <f t="shared" si="19"/>
        <v>HH</v>
      </c>
    </row>
    <row r="282" spans="2:10" ht="15.75" thickBot="1" x14ac:dyDescent="0.3">
      <c r="B282" t="s">
        <v>269</v>
      </c>
      <c r="C282" s="8">
        <v>1.38</v>
      </c>
      <c r="D282" s="1">
        <v>5.34</v>
      </c>
      <c r="E282" s="1">
        <v>8.56</v>
      </c>
      <c r="F282" s="1">
        <v>1.38</v>
      </c>
      <c r="G282" t="s">
        <v>201</v>
      </c>
      <c r="H282" t="s">
        <v>202</v>
      </c>
      <c r="I282" t="s">
        <v>23</v>
      </c>
      <c r="J282" t="str">
        <f t="shared" si="19"/>
        <v>HH</v>
      </c>
    </row>
    <row r="283" spans="2:10" ht="15.75" thickBot="1" x14ac:dyDescent="0.3">
      <c r="C283" s="80">
        <f>SUM(C273:E282)/30</f>
        <v>4.2250000000000005</v>
      </c>
      <c r="F283" s="79">
        <f>PRODUCT(F273:F282)</f>
        <v>24181.778564997225</v>
      </c>
    </row>
    <row r="284" spans="2:10" ht="15.75" thickBot="1" x14ac:dyDescent="0.3">
      <c r="F284" s="18">
        <f>F273*F275*F277*F279*F281</f>
        <v>612.80377804799991</v>
      </c>
    </row>
    <row r="285" spans="2:10" ht="15.75" thickBot="1" x14ac:dyDescent="0.3">
      <c r="F285" s="18">
        <f>F274*F276*F278*F280*F282</f>
        <v>39.460883616000004</v>
      </c>
    </row>
    <row r="288" spans="2:10" ht="15.75" thickBot="1" x14ac:dyDescent="0.3"/>
    <row r="289" spans="1:10" ht="15.75" thickBot="1" x14ac:dyDescent="0.3">
      <c r="A289" t="s">
        <v>290</v>
      </c>
      <c r="B289" s="3" t="s">
        <v>0</v>
      </c>
      <c r="C289" s="4" t="s">
        <v>201</v>
      </c>
      <c r="D289" s="5" t="s">
        <v>202</v>
      </c>
      <c r="E289" s="5" t="s">
        <v>23</v>
      </c>
      <c r="F289" s="1" t="s">
        <v>232</v>
      </c>
      <c r="G289" s="245" t="s">
        <v>956</v>
      </c>
      <c r="H289" s="245"/>
      <c r="I289" s="245"/>
    </row>
    <row r="290" spans="1:10" x14ac:dyDescent="0.25">
      <c r="B290" t="s">
        <v>261</v>
      </c>
      <c r="C290" s="8">
        <v>2.0099999999999998</v>
      </c>
      <c r="D290" s="1">
        <v>3.53</v>
      </c>
      <c r="E290" s="1">
        <v>4.03</v>
      </c>
      <c r="F290" s="1">
        <v>4.03</v>
      </c>
      <c r="G290" t="s">
        <v>201</v>
      </c>
      <c r="H290" t="s">
        <v>202</v>
      </c>
      <c r="I290" t="s">
        <v>23</v>
      </c>
      <c r="J290" t="str">
        <f>IF(F290=C290,G290,IF(F290=D290,H290,I290))</f>
        <v>AA</v>
      </c>
    </row>
    <row r="291" spans="1:10" x14ac:dyDescent="0.25">
      <c r="B291" t="s">
        <v>262</v>
      </c>
      <c r="C291" s="8">
        <v>1.38</v>
      </c>
      <c r="D291" s="1">
        <v>5.38</v>
      </c>
      <c r="E291" s="1">
        <v>8.2899999999999991</v>
      </c>
      <c r="F291" s="1">
        <v>1.38</v>
      </c>
      <c r="G291" t="s">
        <v>201</v>
      </c>
      <c r="H291" t="s">
        <v>202</v>
      </c>
      <c r="I291" t="s">
        <v>23</v>
      </c>
      <c r="J291" t="str">
        <f t="shared" ref="J291:J299" si="20">IF(F291=C291,G291,IF(F291=D291,H291,I291))</f>
        <v>HH</v>
      </c>
    </row>
    <row r="292" spans="1:10" x14ac:dyDescent="0.25">
      <c r="B292" t="s">
        <v>263</v>
      </c>
      <c r="C292" s="8">
        <v>8.76</v>
      </c>
      <c r="D292" s="1">
        <v>4.88</v>
      </c>
      <c r="E292" s="1">
        <v>1.4</v>
      </c>
      <c r="F292" s="1">
        <v>1.4</v>
      </c>
      <c r="G292" t="s">
        <v>201</v>
      </c>
      <c r="H292" t="s">
        <v>202</v>
      </c>
      <c r="I292" t="s">
        <v>23</v>
      </c>
      <c r="J292" t="str">
        <f t="shared" si="20"/>
        <v>AA</v>
      </c>
    </row>
    <row r="293" spans="1:10" x14ac:dyDescent="0.25">
      <c r="B293" t="s">
        <v>264</v>
      </c>
      <c r="C293" s="8">
        <v>2.2999999999999998</v>
      </c>
      <c r="D293" s="1">
        <v>3.16</v>
      </c>
      <c r="E293" s="1">
        <v>3.57</v>
      </c>
      <c r="F293" s="1">
        <v>3.57</v>
      </c>
      <c r="G293" t="s">
        <v>201</v>
      </c>
      <c r="H293" t="s">
        <v>202</v>
      </c>
      <c r="I293" t="s">
        <v>23</v>
      </c>
      <c r="J293" t="str">
        <f t="shared" si="20"/>
        <v>AA</v>
      </c>
    </row>
    <row r="294" spans="1:10" x14ac:dyDescent="0.25">
      <c r="B294" t="s">
        <v>260</v>
      </c>
      <c r="C294" s="8">
        <v>2.0099999999999998</v>
      </c>
      <c r="D294" s="1">
        <v>3.56</v>
      </c>
      <c r="E294" s="1">
        <v>3.97</v>
      </c>
      <c r="F294" s="1">
        <v>3.56</v>
      </c>
      <c r="G294" t="s">
        <v>201</v>
      </c>
      <c r="H294" t="s">
        <v>202</v>
      </c>
      <c r="I294" t="s">
        <v>23</v>
      </c>
      <c r="J294" t="str">
        <f t="shared" si="20"/>
        <v>DD</v>
      </c>
    </row>
    <row r="295" spans="1:10" x14ac:dyDescent="0.25">
      <c r="B295" t="s">
        <v>265</v>
      </c>
      <c r="C295" s="8">
        <v>2.4300000000000002</v>
      </c>
      <c r="D295" s="1">
        <v>3.06</v>
      </c>
      <c r="E295" s="1">
        <v>3.41</v>
      </c>
      <c r="F295" s="1">
        <v>3.41</v>
      </c>
      <c r="G295" t="s">
        <v>201</v>
      </c>
      <c r="H295" t="s">
        <v>202</v>
      </c>
      <c r="I295" t="s">
        <v>23</v>
      </c>
      <c r="J295" t="str">
        <f t="shared" si="20"/>
        <v>AA</v>
      </c>
    </row>
    <row r="296" spans="1:10" x14ac:dyDescent="0.25">
      <c r="B296" t="s">
        <v>266</v>
      </c>
      <c r="C296" s="8">
        <v>1.27</v>
      </c>
      <c r="D296" s="1">
        <v>5.98</v>
      </c>
      <c r="E296" s="1">
        <v>12.42</v>
      </c>
      <c r="F296" s="1">
        <v>5.98</v>
      </c>
      <c r="G296" t="s">
        <v>201</v>
      </c>
      <c r="H296" t="s">
        <v>202</v>
      </c>
      <c r="I296" t="s">
        <v>23</v>
      </c>
      <c r="J296" t="str">
        <f t="shared" si="20"/>
        <v>DD</v>
      </c>
    </row>
    <row r="297" spans="1:10" x14ac:dyDescent="0.25">
      <c r="B297" t="s">
        <v>267</v>
      </c>
      <c r="C297" s="8">
        <v>2.57</v>
      </c>
      <c r="D297" s="1">
        <v>3.49</v>
      </c>
      <c r="E297" s="1">
        <v>2.81</v>
      </c>
      <c r="F297" s="1">
        <v>3.49</v>
      </c>
      <c r="G297" t="s">
        <v>201</v>
      </c>
      <c r="H297" t="s">
        <v>202</v>
      </c>
      <c r="I297" t="s">
        <v>23</v>
      </c>
      <c r="J297" t="str">
        <f t="shared" si="20"/>
        <v>DD</v>
      </c>
    </row>
    <row r="298" spans="1:10" x14ac:dyDescent="0.25">
      <c r="B298" t="s">
        <v>268</v>
      </c>
      <c r="C298" s="8">
        <v>5.89</v>
      </c>
      <c r="D298" s="1">
        <v>4.12</v>
      </c>
      <c r="E298" s="1">
        <v>1.61</v>
      </c>
      <c r="F298" s="1">
        <v>1.61</v>
      </c>
      <c r="G298" t="s">
        <v>201</v>
      </c>
      <c r="H298" t="s">
        <v>202</v>
      </c>
      <c r="I298" t="s">
        <v>23</v>
      </c>
      <c r="J298" t="str">
        <f t="shared" si="20"/>
        <v>AA</v>
      </c>
    </row>
    <row r="299" spans="1:10" ht="15.75" thickBot="1" x14ac:dyDescent="0.3">
      <c r="B299" t="s">
        <v>269</v>
      </c>
      <c r="C299" s="8">
        <v>1.98</v>
      </c>
      <c r="D299" s="1">
        <v>3.83</v>
      </c>
      <c r="E299" s="1">
        <v>3.82</v>
      </c>
      <c r="F299" s="1">
        <v>1.98</v>
      </c>
      <c r="G299" t="s">
        <v>201</v>
      </c>
      <c r="H299" t="s">
        <v>202</v>
      </c>
      <c r="I299" t="s">
        <v>23</v>
      </c>
      <c r="J299" t="str">
        <f t="shared" si="20"/>
        <v>HH</v>
      </c>
    </row>
    <row r="300" spans="1:10" ht="15.75" thickBot="1" x14ac:dyDescent="0.3">
      <c r="C300" s="80">
        <f>SUM(C290:E299)/30</f>
        <v>3.8973333333333331</v>
      </c>
      <c r="F300" s="79">
        <f>PRODUCT(F290:F299)</f>
        <v>22449.281126794576</v>
      </c>
    </row>
    <row r="301" spans="1:10" ht="15.75" thickBot="1" x14ac:dyDescent="0.3">
      <c r="F301" s="18">
        <f>F290*F292*F294*F296*F298</f>
        <v>193.37936945600006</v>
      </c>
    </row>
    <row r="302" spans="1:10" ht="15.75" thickBot="1" x14ac:dyDescent="0.3">
      <c r="F302" s="18">
        <f>F291*F293*F295*F297*F299</f>
        <v>116.08932840120001</v>
      </c>
    </row>
    <row r="304" spans="1:10" ht="15.75" thickBot="1" x14ac:dyDescent="0.3"/>
    <row r="305" spans="1:10" ht="15.75" thickBot="1" x14ac:dyDescent="0.3">
      <c r="A305" t="s">
        <v>291</v>
      </c>
      <c r="B305" s="3" t="s">
        <v>0</v>
      </c>
      <c r="C305" s="4" t="s">
        <v>201</v>
      </c>
      <c r="D305" s="5" t="s">
        <v>202</v>
      </c>
      <c r="E305" s="5" t="s">
        <v>23</v>
      </c>
      <c r="F305" s="1" t="s">
        <v>232</v>
      </c>
      <c r="G305" s="245" t="s">
        <v>956</v>
      </c>
      <c r="H305" s="245"/>
      <c r="I305" s="245"/>
    </row>
    <row r="306" spans="1:10" x14ac:dyDescent="0.25">
      <c r="B306" t="s">
        <v>261</v>
      </c>
      <c r="C306" s="8">
        <v>3.53</v>
      </c>
      <c r="D306" s="1">
        <v>3.9</v>
      </c>
      <c r="E306" s="1">
        <v>2.0299999999999998</v>
      </c>
      <c r="F306" s="1">
        <v>3.53</v>
      </c>
      <c r="G306" t="s">
        <v>201</v>
      </c>
      <c r="H306" t="s">
        <v>202</v>
      </c>
      <c r="I306" t="s">
        <v>23</v>
      </c>
      <c r="J306" t="str">
        <f>IF(F306=C306,G306,IF(F306=D306,H306,I306))</f>
        <v>HH</v>
      </c>
    </row>
    <row r="307" spans="1:10" x14ac:dyDescent="0.25">
      <c r="B307" t="s">
        <v>262</v>
      </c>
      <c r="C307" s="8">
        <v>1.94</v>
      </c>
      <c r="D307" s="1">
        <v>3.37</v>
      </c>
      <c r="E307" s="1">
        <v>4.5599999999999996</v>
      </c>
      <c r="F307" s="1">
        <v>4.5599999999999996</v>
      </c>
      <c r="G307" t="s">
        <v>201</v>
      </c>
      <c r="H307" t="s">
        <v>202</v>
      </c>
      <c r="I307" t="s">
        <v>23</v>
      </c>
      <c r="J307" t="str">
        <f t="shared" ref="J307:J315" si="21">IF(F307=C307,G307,IF(F307=D307,H307,I307))</f>
        <v>AA</v>
      </c>
    </row>
    <row r="308" spans="1:10" x14ac:dyDescent="0.25">
      <c r="B308" t="s">
        <v>263</v>
      </c>
      <c r="C308" s="8">
        <v>2.36</v>
      </c>
      <c r="D308" s="1">
        <v>3.33</v>
      </c>
      <c r="E308" s="1">
        <v>3.27</v>
      </c>
      <c r="F308" s="1">
        <v>3.27</v>
      </c>
      <c r="G308" t="s">
        <v>201</v>
      </c>
      <c r="H308" t="s">
        <v>202</v>
      </c>
      <c r="I308" t="s">
        <v>23</v>
      </c>
      <c r="J308" t="str">
        <f t="shared" si="21"/>
        <v>AA</v>
      </c>
    </row>
    <row r="309" spans="1:10" x14ac:dyDescent="0.25">
      <c r="B309" t="s">
        <v>264</v>
      </c>
      <c r="C309" s="8">
        <v>2.15</v>
      </c>
      <c r="D309" s="1">
        <v>3.23</v>
      </c>
      <c r="E309" s="1">
        <v>3.89</v>
      </c>
      <c r="F309" s="1">
        <v>3.23</v>
      </c>
      <c r="G309" t="s">
        <v>201</v>
      </c>
      <c r="H309" t="s">
        <v>202</v>
      </c>
      <c r="I309" t="s">
        <v>23</v>
      </c>
      <c r="J309" t="str">
        <f t="shared" si="21"/>
        <v>DD</v>
      </c>
    </row>
    <row r="310" spans="1:10" x14ac:dyDescent="0.25">
      <c r="B310" t="s">
        <v>260</v>
      </c>
      <c r="C310" s="8">
        <v>2.42</v>
      </c>
      <c r="D310" s="1">
        <v>3.25</v>
      </c>
      <c r="E310" s="1">
        <v>3.22</v>
      </c>
      <c r="F310" s="1">
        <v>2.42</v>
      </c>
      <c r="G310" t="s">
        <v>201</v>
      </c>
      <c r="H310" t="s">
        <v>202</v>
      </c>
      <c r="I310" t="s">
        <v>23</v>
      </c>
      <c r="J310" t="str">
        <f t="shared" si="21"/>
        <v>HH</v>
      </c>
    </row>
    <row r="311" spans="1:10" x14ac:dyDescent="0.25">
      <c r="B311" t="s">
        <v>265</v>
      </c>
      <c r="C311" s="8">
        <v>10.43</v>
      </c>
      <c r="D311" s="1">
        <v>5.18</v>
      </c>
      <c r="E311" s="1">
        <v>1.34</v>
      </c>
      <c r="F311" s="1">
        <v>1.34</v>
      </c>
      <c r="G311" t="s">
        <v>201</v>
      </c>
      <c r="H311" t="s">
        <v>202</v>
      </c>
      <c r="I311" t="s">
        <v>23</v>
      </c>
      <c r="J311" t="str">
        <f t="shared" si="21"/>
        <v>AA</v>
      </c>
    </row>
    <row r="312" spans="1:10" x14ac:dyDescent="0.25">
      <c r="B312" t="s">
        <v>266</v>
      </c>
      <c r="C312" s="8">
        <v>1.21</v>
      </c>
      <c r="D312" s="1">
        <v>6.76</v>
      </c>
      <c r="E312" s="1">
        <v>17.62</v>
      </c>
      <c r="F312" s="1">
        <v>1.21</v>
      </c>
      <c r="G312" t="s">
        <v>201</v>
      </c>
      <c r="H312" t="s">
        <v>202</v>
      </c>
      <c r="I312" t="s">
        <v>23</v>
      </c>
      <c r="J312" t="str">
        <f t="shared" si="21"/>
        <v>HH</v>
      </c>
    </row>
    <row r="313" spans="1:10" x14ac:dyDescent="0.25">
      <c r="B313" t="s">
        <v>267</v>
      </c>
      <c r="C313" s="8">
        <v>1.71</v>
      </c>
      <c r="D313" s="1">
        <v>3.98</v>
      </c>
      <c r="E313" s="1">
        <v>5.0599999999999996</v>
      </c>
      <c r="F313" s="1">
        <v>1.71</v>
      </c>
      <c r="G313" t="s">
        <v>201</v>
      </c>
      <c r="H313" t="s">
        <v>202</v>
      </c>
      <c r="I313" t="s">
        <v>23</v>
      </c>
      <c r="J313" t="str">
        <f t="shared" si="21"/>
        <v>HH</v>
      </c>
    </row>
    <row r="314" spans="1:10" x14ac:dyDescent="0.25">
      <c r="B314" t="s">
        <v>268</v>
      </c>
      <c r="C314" s="8">
        <v>2.09</v>
      </c>
      <c r="D314" s="1">
        <v>3.54</v>
      </c>
      <c r="E314" s="1">
        <v>3.71</v>
      </c>
      <c r="F314" s="1">
        <v>3.71</v>
      </c>
      <c r="G314" t="s">
        <v>201</v>
      </c>
      <c r="H314" t="s">
        <v>202</v>
      </c>
      <c r="I314" t="s">
        <v>23</v>
      </c>
      <c r="J314" t="str">
        <f t="shared" si="21"/>
        <v>AA</v>
      </c>
    </row>
    <row r="315" spans="1:10" ht="15.75" thickBot="1" x14ac:dyDescent="0.3">
      <c r="B315" t="s">
        <v>269</v>
      </c>
      <c r="C315" s="8">
        <v>1.19</v>
      </c>
      <c r="D315" s="1">
        <v>7.33</v>
      </c>
      <c r="E315" s="1">
        <v>17.09</v>
      </c>
      <c r="F315" s="1">
        <v>1.19</v>
      </c>
      <c r="G315" t="s">
        <v>201</v>
      </c>
      <c r="H315" t="s">
        <v>202</v>
      </c>
      <c r="I315" t="s">
        <v>23</v>
      </c>
      <c r="J315" t="str">
        <f t="shared" si="21"/>
        <v>HH</v>
      </c>
    </row>
    <row r="316" spans="1:10" ht="15.75" thickBot="1" x14ac:dyDescent="0.3">
      <c r="C316" s="80">
        <f>SUM(C306:E315)/30</f>
        <v>4.4896666666666665</v>
      </c>
      <c r="F316" s="79">
        <f>PRODUCT(F306:F315)</f>
        <v>5036.3086631209635</v>
      </c>
    </row>
    <row r="317" spans="1:10" ht="15.75" thickBot="1" x14ac:dyDescent="0.3">
      <c r="F317" s="18">
        <f>F306*F308*F310*F312*F314</f>
        <v>125.39987510819998</v>
      </c>
    </row>
    <row r="318" spans="1:10" ht="15.75" thickBot="1" x14ac:dyDescent="0.3">
      <c r="F318" s="18">
        <f>F307*F309*F311*F313*F315</f>
        <v>40.161991060799998</v>
      </c>
    </row>
    <row r="321" spans="1:10" ht="15.75" thickBot="1" x14ac:dyDescent="0.3"/>
    <row r="322" spans="1:10" ht="15.75" thickBot="1" x14ac:dyDescent="0.3">
      <c r="A322" t="s">
        <v>292</v>
      </c>
      <c r="B322" s="3" t="s">
        <v>0</v>
      </c>
      <c r="C322" s="4" t="s">
        <v>201</v>
      </c>
      <c r="D322" s="5" t="s">
        <v>202</v>
      </c>
      <c r="E322" s="5" t="s">
        <v>23</v>
      </c>
      <c r="F322" s="1" t="s">
        <v>232</v>
      </c>
      <c r="G322" s="245" t="s">
        <v>956</v>
      </c>
      <c r="H322" s="245"/>
      <c r="I322" s="245"/>
    </row>
    <row r="323" spans="1:10" x14ac:dyDescent="0.25">
      <c r="B323" t="s">
        <v>261</v>
      </c>
      <c r="C323" s="8">
        <v>2.3199999999999998</v>
      </c>
      <c r="D323" s="1">
        <v>3.17</v>
      </c>
      <c r="E323" s="1">
        <v>3.49</v>
      </c>
      <c r="F323" s="1">
        <v>2.3199999999999998</v>
      </c>
      <c r="G323" t="s">
        <v>201</v>
      </c>
      <c r="H323" t="s">
        <v>202</v>
      </c>
      <c r="I323" t="s">
        <v>23</v>
      </c>
      <c r="J323" t="str">
        <f>IF(F323=C323,G323,IF(F323=D323,H323,I323))</f>
        <v>HH</v>
      </c>
    </row>
    <row r="324" spans="1:10" x14ac:dyDescent="0.25">
      <c r="B324" t="s">
        <v>262</v>
      </c>
      <c r="C324" s="8">
        <v>1.72</v>
      </c>
      <c r="D324" s="1">
        <v>3.82</v>
      </c>
      <c r="E324" s="1">
        <v>5.3</v>
      </c>
      <c r="F324" s="1">
        <v>3.82</v>
      </c>
      <c r="G324" t="s">
        <v>201</v>
      </c>
      <c r="H324" t="s">
        <v>202</v>
      </c>
      <c r="I324" t="s">
        <v>23</v>
      </c>
      <c r="J324" t="str">
        <f t="shared" ref="J324:J332" si="22">IF(F324=C324,G324,IF(F324=D324,H324,I324))</f>
        <v>DD</v>
      </c>
    </row>
    <row r="325" spans="1:10" x14ac:dyDescent="0.25">
      <c r="B325" t="s">
        <v>263</v>
      </c>
      <c r="C325" s="8">
        <v>2.89</v>
      </c>
      <c r="D325" s="1">
        <v>3.39</v>
      </c>
      <c r="E325" s="1">
        <v>2.5499999999999998</v>
      </c>
      <c r="F325" s="1">
        <v>2.89</v>
      </c>
      <c r="G325" t="s">
        <v>201</v>
      </c>
      <c r="H325" t="s">
        <v>202</v>
      </c>
      <c r="I325" t="s">
        <v>23</v>
      </c>
      <c r="J325" t="str">
        <f t="shared" si="22"/>
        <v>HH</v>
      </c>
    </row>
    <row r="326" spans="1:10" x14ac:dyDescent="0.25">
      <c r="B326" t="s">
        <v>264</v>
      </c>
      <c r="C326" s="8">
        <v>2.0699999999999998</v>
      </c>
      <c r="D326" s="1">
        <v>3.17</v>
      </c>
      <c r="E326" s="1">
        <v>4.2699999999999996</v>
      </c>
      <c r="F326" s="1">
        <v>2.0699999999999998</v>
      </c>
      <c r="G326" t="s">
        <v>201</v>
      </c>
      <c r="H326" t="s">
        <v>202</v>
      </c>
      <c r="I326" t="s">
        <v>23</v>
      </c>
      <c r="J326" t="str">
        <f t="shared" si="22"/>
        <v>HH</v>
      </c>
    </row>
    <row r="327" spans="1:10" x14ac:dyDescent="0.25">
      <c r="B327" t="s">
        <v>260</v>
      </c>
      <c r="C327" s="8">
        <v>1.36</v>
      </c>
      <c r="D327" s="1">
        <v>5.13</v>
      </c>
      <c r="E327" s="1">
        <v>9.56</v>
      </c>
      <c r="F327" s="1">
        <v>1.36</v>
      </c>
      <c r="G327" t="s">
        <v>201</v>
      </c>
      <c r="H327" t="s">
        <v>202</v>
      </c>
      <c r="I327" t="s">
        <v>23</v>
      </c>
      <c r="J327" t="str">
        <f t="shared" si="22"/>
        <v>HH</v>
      </c>
    </row>
    <row r="328" spans="1:10" x14ac:dyDescent="0.25">
      <c r="B328" t="s">
        <v>265</v>
      </c>
      <c r="C328" s="8">
        <v>1.22</v>
      </c>
      <c r="D328" s="1">
        <v>7.02</v>
      </c>
      <c r="E328" s="1">
        <v>13.99</v>
      </c>
      <c r="F328" s="1">
        <v>1.22</v>
      </c>
      <c r="G328" t="s">
        <v>201</v>
      </c>
      <c r="H328" t="s">
        <v>202</v>
      </c>
      <c r="I328" t="s">
        <v>23</v>
      </c>
      <c r="J328" t="str">
        <f t="shared" si="22"/>
        <v>HH</v>
      </c>
    </row>
    <row r="329" spans="1:10" x14ac:dyDescent="0.25">
      <c r="B329" t="s">
        <v>266</v>
      </c>
      <c r="C329" s="8">
        <v>2.13</v>
      </c>
      <c r="D329" s="1">
        <v>3.66</v>
      </c>
      <c r="E329" s="1">
        <v>3.46</v>
      </c>
      <c r="F329" s="1">
        <v>2.13</v>
      </c>
      <c r="G329" t="s">
        <v>201</v>
      </c>
      <c r="H329" t="s">
        <v>202</v>
      </c>
      <c r="I329" t="s">
        <v>23</v>
      </c>
      <c r="J329" t="str">
        <f t="shared" si="22"/>
        <v>HH</v>
      </c>
    </row>
    <row r="330" spans="1:10" x14ac:dyDescent="0.25">
      <c r="B330" t="s">
        <v>267</v>
      </c>
      <c r="C330" s="8">
        <v>3.28</v>
      </c>
      <c r="D330" s="1">
        <v>3.47</v>
      </c>
      <c r="E330" s="1">
        <v>2.2799999999999998</v>
      </c>
      <c r="F330" s="1">
        <v>3.28</v>
      </c>
      <c r="G330" t="s">
        <v>201</v>
      </c>
      <c r="H330" t="s">
        <v>202</v>
      </c>
      <c r="I330" t="s">
        <v>23</v>
      </c>
      <c r="J330" t="str">
        <f t="shared" si="22"/>
        <v>HH</v>
      </c>
    </row>
    <row r="331" spans="1:10" x14ac:dyDescent="0.25">
      <c r="B331" t="s">
        <v>268</v>
      </c>
      <c r="C331" s="8">
        <v>23.67</v>
      </c>
      <c r="D331" s="1">
        <v>9.69</v>
      </c>
      <c r="E331" s="1">
        <v>1.1299999999999999</v>
      </c>
      <c r="F331" s="1">
        <v>1.1299999999999999</v>
      </c>
      <c r="G331" t="s">
        <v>201</v>
      </c>
      <c r="H331" t="s">
        <v>202</v>
      </c>
      <c r="I331" t="s">
        <v>23</v>
      </c>
      <c r="J331" t="str">
        <f t="shared" si="22"/>
        <v>AA</v>
      </c>
    </row>
    <row r="332" spans="1:10" ht="15.75" thickBot="1" x14ac:dyDescent="0.3">
      <c r="B332" t="s">
        <v>269</v>
      </c>
      <c r="C332" s="8">
        <v>5.52</v>
      </c>
      <c r="D332" s="1">
        <v>3.73</v>
      </c>
      <c r="E332" s="1">
        <v>1.71</v>
      </c>
      <c r="F332" s="1">
        <v>1.71</v>
      </c>
      <c r="G332" t="s">
        <v>201</v>
      </c>
      <c r="H332" t="s">
        <v>202</v>
      </c>
      <c r="I332" t="s">
        <v>23</v>
      </c>
      <c r="J332" t="str">
        <f t="shared" si="22"/>
        <v>AA</v>
      </c>
    </row>
    <row r="333" spans="1:10" ht="15.75" thickBot="1" x14ac:dyDescent="0.3">
      <c r="C333" s="80">
        <f>SUM(C323:E332)/30</f>
        <v>4.6723333333333326</v>
      </c>
      <c r="F333" s="79">
        <f>PRODUCT(F323:F332)</f>
        <v>1187.5346109505156</v>
      </c>
    </row>
    <row r="334" spans="1:10" ht="15.75" thickBot="1" x14ac:dyDescent="0.3">
      <c r="F334" s="18">
        <f>F323*F325*F327*F329*F331</f>
        <v>21.947385043199994</v>
      </c>
    </row>
    <row r="335" spans="1:10" ht="15.75" thickBot="1" x14ac:dyDescent="0.3">
      <c r="F335" s="18">
        <f>F324*F326*F328*F330*F332</f>
        <v>54.108250646399988</v>
      </c>
    </row>
    <row r="337" spans="1:10" ht="15.75" thickBot="1" x14ac:dyDescent="0.3"/>
    <row r="338" spans="1:10" ht="15.75" thickBot="1" x14ac:dyDescent="0.3">
      <c r="A338" t="s">
        <v>294</v>
      </c>
      <c r="B338" s="3" t="s">
        <v>0</v>
      </c>
      <c r="C338" s="4" t="s">
        <v>201</v>
      </c>
      <c r="D338" s="5" t="s">
        <v>202</v>
      </c>
      <c r="E338" s="5" t="s">
        <v>23</v>
      </c>
      <c r="F338" s="1" t="s">
        <v>232</v>
      </c>
      <c r="G338" s="245" t="s">
        <v>956</v>
      </c>
      <c r="H338" s="245"/>
      <c r="I338" s="245"/>
    </row>
    <row r="339" spans="1:10" x14ac:dyDescent="0.25">
      <c r="B339" t="s">
        <v>261</v>
      </c>
      <c r="C339" s="8">
        <v>1.99</v>
      </c>
      <c r="D339" s="1">
        <v>3.55</v>
      </c>
      <c r="E339" s="1">
        <v>4.05</v>
      </c>
      <c r="F339" s="1">
        <v>1.99</v>
      </c>
      <c r="G339" t="s">
        <v>201</v>
      </c>
      <c r="H339" t="s">
        <v>202</v>
      </c>
      <c r="I339" t="s">
        <v>23</v>
      </c>
      <c r="J339" t="str">
        <f>IF(F339=C339,G339,IF(F339=D339,H339,I339))</f>
        <v>HH</v>
      </c>
    </row>
    <row r="340" spans="1:10" x14ac:dyDescent="0.25">
      <c r="B340" t="s">
        <v>262</v>
      </c>
      <c r="C340" s="8">
        <v>3.68</v>
      </c>
      <c r="D340" s="1">
        <v>3.18</v>
      </c>
      <c r="E340" s="1">
        <v>2.23</v>
      </c>
      <c r="F340" s="1">
        <v>2.23</v>
      </c>
      <c r="G340" t="s">
        <v>201</v>
      </c>
      <c r="H340" t="s">
        <v>202</v>
      </c>
      <c r="I340" t="s">
        <v>23</v>
      </c>
      <c r="J340" t="str">
        <f t="shared" ref="J340:J348" si="23">IF(F340=C340,G340,IF(F340=D340,H340,I340))</f>
        <v>AA</v>
      </c>
    </row>
    <row r="341" spans="1:10" x14ac:dyDescent="0.25">
      <c r="B341" t="s">
        <v>263</v>
      </c>
      <c r="C341" s="8">
        <v>2.46</v>
      </c>
      <c r="D341" s="1">
        <v>3.22</v>
      </c>
      <c r="E341" s="1">
        <v>3.16</v>
      </c>
      <c r="F341" s="1">
        <v>2.46</v>
      </c>
      <c r="G341" t="s">
        <v>201</v>
      </c>
      <c r="H341" t="s">
        <v>202</v>
      </c>
      <c r="I341" t="s">
        <v>23</v>
      </c>
      <c r="J341" t="str">
        <f t="shared" si="23"/>
        <v>HH</v>
      </c>
    </row>
    <row r="342" spans="1:10" x14ac:dyDescent="0.25">
      <c r="B342" t="s">
        <v>264</v>
      </c>
      <c r="C342" s="8">
        <v>1.22</v>
      </c>
      <c r="D342" s="1">
        <v>6.87</v>
      </c>
      <c r="E342" s="1">
        <v>14.02</v>
      </c>
      <c r="F342" s="1">
        <v>1.22</v>
      </c>
      <c r="G342" t="s">
        <v>201</v>
      </c>
      <c r="H342" t="s">
        <v>202</v>
      </c>
      <c r="I342" t="s">
        <v>23</v>
      </c>
      <c r="J342" t="str">
        <f t="shared" si="23"/>
        <v>HH</v>
      </c>
    </row>
    <row r="343" spans="1:10" x14ac:dyDescent="0.25">
      <c r="B343" t="s">
        <v>260</v>
      </c>
      <c r="C343" s="8">
        <v>17.14</v>
      </c>
      <c r="D343" s="1">
        <v>8.1</v>
      </c>
      <c r="E343" s="1">
        <v>1.17</v>
      </c>
      <c r="F343" s="1">
        <v>17.14</v>
      </c>
      <c r="G343" t="s">
        <v>201</v>
      </c>
      <c r="H343" t="s">
        <v>202</v>
      </c>
      <c r="I343" t="s">
        <v>23</v>
      </c>
      <c r="J343" t="str">
        <f t="shared" si="23"/>
        <v>HH</v>
      </c>
    </row>
    <row r="344" spans="1:10" x14ac:dyDescent="0.25">
      <c r="B344" t="s">
        <v>265</v>
      </c>
      <c r="C344" s="8">
        <v>1.34</v>
      </c>
      <c r="D344" s="1">
        <v>5.27</v>
      </c>
      <c r="E344" s="1">
        <v>9.99</v>
      </c>
      <c r="F344" s="1">
        <v>5.27</v>
      </c>
      <c r="G344" t="s">
        <v>201</v>
      </c>
      <c r="H344" t="s">
        <v>202</v>
      </c>
      <c r="I344" t="s">
        <v>23</v>
      </c>
      <c r="J344" t="str">
        <f t="shared" si="23"/>
        <v>DD</v>
      </c>
    </row>
    <row r="345" spans="1:10" x14ac:dyDescent="0.25">
      <c r="B345" t="s">
        <v>266</v>
      </c>
      <c r="C345" s="8">
        <v>2.4900000000000002</v>
      </c>
      <c r="D345" s="1">
        <v>3.3</v>
      </c>
      <c r="E345" s="1">
        <v>3.06</v>
      </c>
      <c r="F345" s="1">
        <v>3.3</v>
      </c>
      <c r="G345" t="s">
        <v>201</v>
      </c>
      <c r="H345" t="s">
        <v>202</v>
      </c>
      <c r="I345" t="s">
        <v>23</v>
      </c>
      <c r="J345" t="str">
        <f t="shared" si="23"/>
        <v>DD</v>
      </c>
    </row>
    <row r="346" spans="1:10" x14ac:dyDescent="0.25">
      <c r="B346" t="s">
        <v>267</v>
      </c>
      <c r="C346" s="8">
        <v>5.62</v>
      </c>
      <c r="D346" s="1">
        <v>4.24</v>
      </c>
      <c r="E346" s="1">
        <v>1.62</v>
      </c>
      <c r="F346" s="1">
        <v>5.62</v>
      </c>
      <c r="G346" t="s">
        <v>201</v>
      </c>
      <c r="H346" t="s">
        <v>202</v>
      </c>
      <c r="I346" t="s">
        <v>23</v>
      </c>
      <c r="J346" t="str">
        <f t="shared" si="23"/>
        <v>HH</v>
      </c>
    </row>
    <row r="347" spans="1:10" x14ac:dyDescent="0.25">
      <c r="B347" t="s">
        <v>268</v>
      </c>
      <c r="C347" s="8">
        <v>1.58</v>
      </c>
      <c r="D347" s="1">
        <v>4.13</v>
      </c>
      <c r="E347" s="1">
        <v>6.31</v>
      </c>
      <c r="F347" s="1">
        <v>1.58</v>
      </c>
      <c r="G347" t="s">
        <v>201</v>
      </c>
      <c r="H347" t="s">
        <v>202</v>
      </c>
      <c r="I347" t="s">
        <v>23</v>
      </c>
      <c r="J347" t="str">
        <f t="shared" si="23"/>
        <v>HH</v>
      </c>
    </row>
    <row r="348" spans="1:10" ht="15.75" thickBot="1" x14ac:dyDescent="0.3">
      <c r="B348" t="s">
        <v>269</v>
      </c>
      <c r="C348" s="8">
        <v>1.24</v>
      </c>
      <c r="D348" s="1">
        <v>6.64</v>
      </c>
      <c r="E348" s="1">
        <v>12.37</v>
      </c>
      <c r="F348" s="1">
        <v>6.64</v>
      </c>
      <c r="G348" t="s">
        <v>201</v>
      </c>
      <c r="H348" t="s">
        <v>202</v>
      </c>
      <c r="I348" t="s">
        <v>23</v>
      </c>
      <c r="J348" t="str">
        <f t="shared" si="23"/>
        <v>DD</v>
      </c>
    </row>
    <row r="349" spans="1:10" ht="15.75" thickBot="1" x14ac:dyDescent="0.3">
      <c r="C349" s="80">
        <f>SUM(C339:E348)/30</f>
        <v>4.841333333333333</v>
      </c>
      <c r="F349" s="79">
        <f>PRODUCT(F339:F348)</f>
        <v>234072.14330034098</v>
      </c>
    </row>
    <row r="350" spans="1:10" ht="15.75" thickBot="1" x14ac:dyDescent="0.3">
      <c r="F350" s="18">
        <f>F339*F341*F343*F345*F347</f>
        <v>437.49191138399999</v>
      </c>
    </row>
    <row r="351" spans="1:10" ht="15.75" thickBot="1" x14ac:dyDescent="0.3">
      <c r="F351" s="18">
        <f>F340*F342*F344*F346*F348</f>
        <v>535.03193364159995</v>
      </c>
    </row>
    <row r="354" spans="1:10" ht="15.75" thickBot="1" x14ac:dyDescent="0.3"/>
    <row r="355" spans="1:10" ht="15.75" thickBot="1" x14ac:dyDescent="0.3">
      <c r="A355" t="s">
        <v>295</v>
      </c>
      <c r="B355" s="3" t="s">
        <v>0</v>
      </c>
      <c r="C355" s="4" t="s">
        <v>201</v>
      </c>
      <c r="D355" s="5" t="s">
        <v>202</v>
      </c>
      <c r="E355" s="5" t="s">
        <v>23</v>
      </c>
      <c r="F355" s="1" t="s">
        <v>232</v>
      </c>
      <c r="G355" s="245" t="s">
        <v>956</v>
      </c>
      <c r="H355" s="245"/>
      <c r="I355" s="245"/>
    </row>
    <row r="356" spans="1:10" x14ac:dyDescent="0.25">
      <c r="B356" t="s">
        <v>261</v>
      </c>
      <c r="C356" s="8">
        <v>1.43</v>
      </c>
      <c r="D356" s="1">
        <v>4.45</v>
      </c>
      <c r="E356" s="1">
        <v>9.1</v>
      </c>
      <c r="F356" s="1">
        <v>1.43</v>
      </c>
      <c r="G356" t="s">
        <v>201</v>
      </c>
      <c r="H356" t="s">
        <v>202</v>
      </c>
      <c r="I356" t="s">
        <v>23</v>
      </c>
      <c r="J356" t="str">
        <f>IF(F356=C356,G356,IF(F356=D356,H356,I356))</f>
        <v>HH</v>
      </c>
    </row>
    <row r="357" spans="1:10" x14ac:dyDescent="0.25">
      <c r="B357" t="s">
        <v>262</v>
      </c>
      <c r="C357" s="8">
        <v>2.67</v>
      </c>
      <c r="D357" s="1">
        <v>3.23</v>
      </c>
      <c r="E357" s="1">
        <v>2.87</v>
      </c>
      <c r="F357" s="1">
        <v>2.87</v>
      </c>
      <c r="G357" t="s">
        <v>201</v>
      </c>
      <c r="H357" t="s">
        <v>202</v>
      </c>
      <c r="I357" t="s">
        <v>23</v>
      </c>
      <c r="J357" t="str">
        <f t="shared" ref="J357:J365" si="24">IF(F357=C357,G357,IF(F357=D357,H357,I357))</f>
        <v>AA</v>
      </c>
    </row>
    <row r="358" spans="1:10" x14ac:dyDescent="0.25">
      <c r="B358" t="s">
        <v>263</v>
      </c>
      <c r="C358" s="8">
        <v>2.0099999999999998</v>
      </c>
      <c r="D358" s="1">
        <v>3.49</v>
      </c>
      <c r="E358" s="1">
        <v>4.04</v>
      </c>
      <c r="F358" s="1">
        <v>2.0099999999999998</v>
      </c>
      <c r="G358" t="s">
        <v>201</v>
      </c>
      <c r="H358" t="s">
        <v>202</v>
      </c>
      <c r="I358" t="s">
        <v>23</v>
      </c>
      <c r="J358" t="str">
        <f t="shared" si="24"/>
        <v>HH</v>
      </c>
    </row>
    <row r="359" spans="1:10" x14ac:dyDescent="0.25">
      <c r="B359" t="s">
        <v>264</v>
      </c>
      <c r="C359" s="8">
        <v>1.23</v>
      </c>
      <c r="D359" s="1">
        <v>6.61</v>
      </c>
      <c r="E359" s="1">
        <v>14.77</v>
      </c>
      <c r="F359" s="1">
        <v>1.23</v>
      </c>
      <c r="G359" t="s">
        <v>201</v>
      </c>
      <c r="H359" t="s">
        <v>202</v>
      </c>
      <c r="I359" t="s">
        <v>23</v>
      </c>
      <c r="J359" t="str">
        <f t="shared" si="24"/>
        <v>HH</v>
      </c>
    </row>
    <row r="360" spans="1:10" x14ac:dyDescent="0.25">
      <c r="B360" t="s">
        <v>260</v>
      </c>
      <c r="C360" s="8">
        <v>2.56</v>
      </c>
      <c r="D360" s="1">
        <v>3.35</v>
      </c>
      <c r="E360" s="1">
        <v>2.91</v>
      </c>
      <c r="F360" s="1">
        <v>3.35</v>
      </c>
      <c r="G360" t="s">
        <v>201</v>
      </c>
      <c r="H360" t="s">
        <v>202</v>
      </c>
      <c r="I360" t="s">
        <v>23</v>
      </c>
      <c r="J360" t="str">
        <f t="shared" si="24"/>
        <v>DD</v>
      </c>
    </row>
    <row r="361" spans="1:10" x14ac:dyDescent="0.25">
      <c r="B361" t="s">
        <v>265</v>
      </c>
      <c r="C361" s="8">
        <v>2.4500000000000002</v>
      </c>
      <c r="D361" s="1">
        <v>3.23</v>
      </c>
      <c r="E361" s="1">
        <v>3.17</v>
      </c>
      <c r="F361" s="1">
        <v>3.23</v>
      </c>
      <c r="G361" t="s">
        <v>201</v>
      </c>
      <c r="H361" t="s">
        <v>202</v>
      </c>
      <c r="I361" t="s">
        <v>23</v>
      </c>
      <c r="J361" t="str">
        <f t="shared" si="24"/>
        <v>DD</v>
      </c>
    </row>
    <row r="362" spans="1:10" x14ac:dyDescent="0.25">
      <c r="B362" t="s">
        <v>266</v>
      </c>
      <c r="C362" s="8">
        <v>3.34</v>
      </c>
      <c r="D362" s="1">
        <v>3.45</v>
      </c>
      <c r="E362" s="1">
        <v>2.2599999999999998</v>
      </c>
      <c r="F362" s="1">
        <v>3.34</v>
      </c>
      <c r="G362" t="s">
        <v>201</v>
      </c>
      <c r="H362" t="s">
        <v>202</v>
      </c>
      <c r="I362" t="s">
        <v>23</v>
      </c>
      <c r="J362" t="str">
        <f t="shared" si="24"/>
        <v>HH</v>
      </c>
    </row>
    <row r="363" spans="1:10" x14ac:dyDescent="0.25">
      <c r="B363" t="s">
        <v>267</v>
      </c>
      <c r="C363" s="8">
        <v>3.8</v>
      </c>
      <c r="D363" s="1">
        <v>3.6</v>
      </c>
      <c r="E363" s="1">
        <v>2.04</v>
      </c>
      <c r="F363" s="1">
        <v>2.04</v>
      </c>
      <c r="G363" t="s">
        <v>201</v>
      </c>
      <c r="H363" t="s">
        <v>202</v>
      </c>
      <c r="I363" t="s">
        <v>23</v>
      </c>
      <c r="J363" t="str">
        <f t="shared" si="24"/>
        <v>AA</v>
      </c>
    </row>
    <row r="364" spans="1:10" x14ac:dyDescent="0.25">
      <c r="B364" t="s">
        <v>268</v>
      </c>
      <c r="C364" s="8">
        <v>1.25</v>
      </c>
      <c r="D364" s="1">
        <v>7.04</v>
      </c>
      <c r="E364" s="1">
        <v>10.44</v>
      </c>
      <c r="F364" s="1">
        <v>1.25</v>
      </c>
      <c r="G364" t="s">
        <v>201</v>
      </c>
      <c r="H364" t="s">
        <v>202</v>
      </c>
      <c r="I364" t="s">
        <v>23</v>
      </c>
      <c r="J364" t="str">
        <f t="shared" si="24"/>
        <v>HH</v>
      </c>
    </row>
    <row r="365" spans="1:10" ht="15.75" thickBot="1" x14ac:dyDescent="0.3">
      <c r="B365" t="s">
        <v>269</v>
      </c>
      <c r="C365" s="8">
        <v>9.15</v>
      </c>
      <c r="D365" s="1">
        <v>5.94</v>
      </c>
      <c r="E365" s="1">
        <v>1.32</v>
      </c>
      <c r="F365" s="1">
        <v>5.94</v>
      </c>
      <c r="G365" t="s">
        <v>201</v>
      </c>
      <c r="H365" t="s">
        <v>202</v>
      </c>
      <c r="I365" t="s">
        <v>23</v>
      </c>
      <c r="J365" t="str">
        <f t="shared" si="24"/>
        <v>DD</v>
      </c>
    </row>
    <row r="366" spans="1:10" ht="15.75" thickBot="1" x14ac:dyDescent="0.3">
      <c r="C366" s="80">
        <f>SUM(C356:E365)/30</f>
        <v>4.24</v>
      </c>
      <c r="F366" s="79">
        <f>PRODUCT(F356:F365)</f>
        <v>5554.4303419072967</v>
      </c>
    </row>
    <row r="367" spans="1:10" ht="15.75" thickBot="1" x14ac:dyDescent="0.3">
      <c r="F367" s="18">
        <f>F356*F358*F360*F362*F364</f>
        <v>40.200678374999995</v>
      </c>
    </row>
    <row r="368" spans="1:10" ht="15.75" thickBot="1" x14ac:dyDescent="0.3">
      <c r="F368" s="18">
        <f>F357*F359*F361*F363*F365</f>
        <v>138.16757742479999</v>
      </c>
    </row>
    <row r="369" spans="1:10" ht="15.75" thickBot="1" x14ac:dyDescent="0.3"/>
    <row r="370" spans="1:10" ht="15.75" thickBot="1" x14ac:dyDescent="0.3">
      <c r="A370" t="s">
        <v>296</v>
      </c>
      <c r="B370" s="3" t="s">
        <v>0</v>
      </c>
      <c r="C370" s="4" t="s">
        <v>201</v>
      </c>
      <c r="D370" s="5" t="s">
        <v>202</v>
      </c>
      <c r="E370" s="5" t="s">
        <v>23</v>
      </c>
      <c r="F370" s="1" t="s">
        <v>232</v>
      </c>
      <c r="G370" s="245" t="s">
        <v>956</v>
      </c>
      <c r="H370" s="245"/>
      <c r="I370" s="245"/>
    </row>
    <row r="371" spans="1:10" x14ac:dyDescent="0.25">
      <c r="B371" t="s">
        <v>261</v>
      </c>
      <c r="C371" s="8">
        <v>10</v>
      </c>
      <c r="D371" s="1">
        <v>6.09</v>
      </c>
      <c r="E371" s="1">
        <v>1.3</v>
      </c>
      <c r="F371" s="1">
        <v>1.3</v>
      </c>
      <c r="G371" t="s">
        <v>201</v>
      </c>
      <c r="H371" t="s">
        <v>202</v>
      </c>
      <c r="I371" t="s">
        <v>23</v>
      </c>
      <c r="J371" t="str">
        <f>IF(F371=C371,G371,IF(F371=D371,H371,I371))</f>
        <v>AA</v>
      </c>
    </row>
    <row r="372" spans="1:10" x14ac:dyDescent="0.25">
      <c r="B372" t="s">
        <v>262</v>
      </c>
      <c r="C372" s="8">
        <v>5.0599999999999996</v>
      </c>
      <c r="D372" s="1">
        <v>4.04</v>
      </c>
      <c r="E372" s="1">
        <v>1.71</v>
      </c>
      <c r="F372" s="1">
        <v>1.71</v>
      </c>
      <c r="G372" t="s">
        <v>201</v>
      </c>
      <c r="H372" t="s">
        <v>202</v>
      </c>
      <c r="I372" t="s">
        <v>23</v>
      </c>
      <c r="J372" t="str">
        <f t="shared" ref="J372:J380" si="25">IF(F372=C372,G372,IF(F372=D372,H372,I372))</f>
        <v>AA</v>
      </c>
    </row>
    <row r="373" spans="1:10" x14ac:dyDescent="0.25">
      <c r="B373" t="s">
        <v>263</v>
      </c>
      <c r="C373" s="8">
        <v>2.5299999999999998</v>
      </c>
      <c r="D373" s="1">
        <v>3.33</v>
      </c>
      <c r="E373" s="1">
        <v>2.98</v>
      </c>
      <c r="F373" s="1">
        <v>2.5299999999999998</v>
      </c>
      <c r="G373" t="s">
        <v>201</v>
      </c>
      <c r="H373" t="s">
        <v>202</v>
      </c>
      <c r="I373" t="s">
        <v>23</v>
      </c>
      <c r="J373" t="str">
        <f t="shared" si="25"/>
        <v>HH</v>
      </c>
    </row>
    <row r="374" spans="1:10" x14ac:dyDescent="0.25">
      <c r="B374" t="s">
        <v>264</v>
      </c>
      <c r="C374" s="8">
        <v>1.83</v>
      </c>
      <c r="D374" s="1">
        <v>3.5</v>
      </c>
      <c r="E374" s="1">
        <v>4.99</v>
      </c>
      <c r="F374" s="1">
        <v>4.99</v>
      </c>
      <c r="G374" t="s">
        <v>201</v>
      </c>
      <c r="H374" t="s">
        <v>202</v>
      </c>
      <c r="I374" t="s">
        <v>23</v>
      </c>
      <c r="J374" t="str">
        <f t="shared" si="25"/>
        <v>AA</v>
      </c>
    </row>
    <row r="375" spans="1:10" x14ac:dyDescent="0.25">
      <c r="B375" t="s">
        <v>260</v>
      </c>
      <c r="C375" s="8">
        <v>1.17</v>
      </c>
      <c r="D375" s="1">
        <v>8.42</v>
      </c>
      <c r="E375" s="1">
        <v>16.55</v>
      </c>
      <c r="F375" s="1">
        <v>1.17</v>
      </c>
      <c r="G375" t="s">
        <v>201</v>
      </c>
      <c r="H375" t="s">
        <v>202</v>
      </c>
      <c r="I375" t="s">
        <v>23</v>
      </c>
      <c r="J375" t="str">
        <f t="shared" si="25"/>
        <v>HH</v>
      </c>
    </row>
    <row r="376" spans="1:10" x14ac:dyDescent="0.25">
      <c r="B376" t="s">
        <v>265</v>
      </c>
      <c r="C376" s="8">
        <v>5.54</v>
      </c>
      <c r="D376" s="1">
        <v>3.95</v>
      </c>
      <c r="E376" s="1">
        <v>1.67</v>
      </c>
      <c r="F376" s="1">
        <v>1.67</v>
      </c>
      <c r="G376" t="s">
        <v>201</v>
      </c>
      <c r="H376" t="s">
        <v>202</v>
      </c>
      <c r="I376" t="s">
        <v>23</v>
      </c>
      <c r="J376" t="str">
        <f t="shared" si="25"/>
        <v>AA</v>
      </c>
    </row>
    <row r="377" spans="1:10" x14ac:dyDescent="0.25">
      <c r="B377" t="s">
        <v>266</v>
      </c>
      <c r="C377" s="8">
        <v>1.98</v>
      </c>
      <c r="D377" s="1">
        <v>3.56</v>
      </c>
      <c r="E377" s="1">
        <v>4.07</v>
      </c>
      <c r="F377" s="1">
        <v>3.56</v>
      </c>
      <c r="G377" t="s">
        <v>201</v>
      </c>
      <c r="H377" t="s">
        <v>202</v>
      </c>
      <c r="I377" t="s">
        <v>23</v>
      </c>
      <c r="J377" t="str">
        <f t="shared" si="25"/>
        <v>DD</v>
      </c>
    </row>
    <row r="378" spans="1:10" x14ac:dyDescent="0.25">
      <c r="B378" t="s">
        <v>267</v>
      </c>
      <c r="C378" s="8">
        <v>2.0299999999999998</v>
      </c>
      <c r="D378" s="1">
        <v>3.29</v>
      </c>
      <c r="E378" s="1">
        <v>4.2300000000000004</v>
      </c>
      <c r="F378" s="1">
        <v>4.2300000000000004</v>
      </c>
      <c r="G378" t="s">
        <v>201</v>
      </c>
      <c r="H378" t="s">
        <v>202</v>
      </c>
      <c r="I378" t="s">
        <v>23</v>
      </c>
      <c r="J378" t="str">
        <f t="shared" si="25"/>
        <v>AA</v>
      </c>
    </row>
    <row r="379" spans="1:10" x14ac:dyDescent="0.25">
      <c r="B379" t="s">
        <v>268</v>
      </c>
      <c r="C379" s="8">
        <v>1.71</v>
      </c>
      <c r="D379" s="1">
        <v>3.74</v>
      </c>
      <c r="E379" s="1">
        <v>5.57</v>
      </c>
      <c r="F379" s="1">
        <v>1.71</v>
      </c>
      <c r="G379" t="s">
        <v>201</v>
      </c>
      <c r="H379" t="s">
        <v>202</v>
      </c>
      <c r="I379" t="s">
        <v>23</v>
      </c>
      <c r="J379" t="str">
        <f t="shared" si="25"/>
        <v>HH</v>
      </c>
    </row>
    <row r="380" spans="1:10" ht="15.75" thickBot="1" x14ac:dyDescent="0.3">
      <c r="B380" t="s">
        <v>269</v>
      </c>
      <c r="C380" s="8">
        <v>1.56</v>
      </c>
      <c r="D380" s="1">
        <v>4.3</v>
      </c>
      <c r="E380" s="1">
        <v>6.31</v>
      </c>
      <c r="F380" s="1">
        <v>1.56</v>
      </c>
      <c r="G380" t="s">
        <v>201</v>
      </c>
      <c r="H380" t="s">
        <v>202</v>
      </c>
      <c r="I380" t="s">
        <v>23</v>
      </c>
      <c r="J380" t="str">
        <f t="shared" si="25"/>
        <v>HH</v>
      </c>
    </row>
    <row r="381" spans="1:10" ht="15.75" thickBot="1" x14ac:dyDescent="0.3">
      <c r="C381" s="80">
        <f>SUM(C371:E380)/30</f>
        <v>4.2336666666666671</v>
      </c>
      <c r="F381" s="79">
        <f>PRODUCT(F371:F380)</f>
        <v>2202.7942617862932</v>
      </c>
    </row>
    <row r="382" spans="1:10" ht="15.75" thickBot="1" x14ac:dyDescent="0.3">
      <c r="F382" s="18">
        <f>F371*F373*F375*F377*F379</f>
        <v>23.425876187999997</v>
      </c>
    </row>
    <row r="383" spans="1:10" ht="15.75" thickBot="1" x14ac:dyDescent="0.3">
      <c r="F383" s="18">
        <f>F372*F374*F376*F378*F380</f>
        <v>94.032523868400006</v>
      </c>
    </row>
    <row r="386" spans="1:10" ht="15.75" thickBot="1" x14ac:dyDescent="0.3"/>
    <row r="387" spans="1:10" ht="15.75" thickBot="1" x14ac:dyDescent="0.3">
      <c r="A387" t="s">
        <v>297</v>
      </c>
      <c r="B387" s="3" t="s">
        <v>0</v>
      </c>
      <c r="C387" s="4" t="s">
        <v>201</v>
      </c>
      <c r="D387" s="5" t="s">
        <v>202</v>
      </c>
      <c r="E387" s="5" t="s">
        <v>23</v>
      </c>
      <c r="F387" s="1" t="s">
        <v>232</v>
      </c>
      <c r="G387" s="245" t="s">
        <v>956</v>
      </c>
      <c r="H387" s="245"/>
      <c r="I387" s="245"/>
    </row>
    <row r="388" spans="1:10" x14ac:dyDescent="0.25">
      <c r="B388" t="s">
        <v>261</v>
      </c>
      <c r="C388" s="8">
        <v>1.77</v>
      </c>
      <c r="D388" s="1">
        <v>3.53</v>
      </c>
      <c r="E388" s="1">
        <v>5.45</v>
      </c>
      <c r="F388" s="1">
        <v>3.53</v>
      </c>
      <c r="G388" t="s">
        <v>201</v>
      </c>
      <c r="H388" t="s">
        <v>202</v>
      </c>
      <c r="I388" t="s">
        <v>23</v>
      </c>
      <c r="J388" t="str">
        <f>IF(F388=C388,G388,IF(F388=D388,H388,I388))</f>
        <v>DD</v>
      </c>
    </row>
    <row r="389" spans="1:10" x14ac:dyDescent="0.25">
      <c r="B389" t="s">
        <v>262</v>
      </c>
      <c r="C389" s="8">
        <v>2.0099999999999998</v>
      </c>
      <c r="D389" s="1">
        <v>3.5</v>
      </c>
      <c r="E389" s="1">
        <v>4.0199999999999996</v>
      </c>
      <c r="F389" s="1">
        <v>2.0099999999999998</v>
      </c>
      <c r="G389" t="s">
        <v>201</v>
      </c>
      <c r="H389" t="s">
        <v>202</v>
      </c>
      <c r="I389" t="s">
        <v>23</v>
      </c>
      <c r="J389" t="str">
        <f t="shared" ref="J389:J397" si="26">IF(F389=C389,G389,IF(F389=D389,H389,I389))</f>
        <v>HH</v>
      </c>
    </row>
    <row r="390" spans="1:10" x14ac:dyDescent="0.25">
      <c r="B390" t="s">
        <v>263</v>
      </c>
      <c r="C390" s="8">
        <v>3.16</v>
      </c>
      <c r="D390" s="1">
        <v>3.3</v>
      </c>
      <c r="E390" s="1">
        <v>2.4300000000000002</v>
      </c>
      <c r="F390" s="1">
        <v>2.4300000000000002</v>
      </c>
      <c r="G390" t="s">
        <v>201</v>
      </c>
      <c r="H390" t="s">
        <v>202</v>
      </c>
      <c r="I390" t="s">
        <v>23</v>
      </c>
      <c r="J390" t="str">
        <f t="shared" si="26"/>
        <v>AA</v>
      </c>
    </row>
    <row r="391" spans="1:10" x14ac:dyDescent="0.25">
      <c r="B391" t="s">
        <v>264</v>
      </c>
      <c r="C391" s="8">
        <v>6.14</v>
      </c>
      <c r="D391" s="1">
        <v>4.07</v>
      </c>
      <c r="E391" s="1">
        <v>1.61</v>
      </c>
      <c r="F391" s="1">
        <v>6.14</v>
      </c>
      <c r="G391" t="s">
        <v>201</v>
      </c>
      <c r="H391" t="s">
        <v>202</v>
      </c>
      <c r="I391" t="s">
        <v>23</v>
      </c>
      <c r="J391" t="str">
        <f t="shared" si="26"/>
        <v>HH</v>
      </c>
    </row>
    <row r="392" spans="1:10" x14ac:dyDescent="0.25">
      <c r="B392" t="s">
        <v>260</v>
      </c>
      <c r="C392" s="8">
        <v>1.89</v>
      </c>
      <c r="D392" s="1">
        <v>3.34</v>
      </c>
      <c r="E392" s="1">
        <v>4.8600000000000003</v>
      </c>
      <c r="F392" s="1">
        <v>1.89</v>
      </c>
      <c r="G392" t="s">
        <v>201</v>
      </c>
      <c r="H392" t="s">
        <v>202</v>
      </c>
      <c r="I392" t="s">
        <v>23</v>
      </c>
      <c r="J392" t="str">
        <f t="shared" si="26"/>
        <v>HH</v>
      </c>
    </row>
    <row r="393" spans="1:10" x14ac:dyDescent="0.25">
      <c r="B393" t="s">
        <v>265</v>
      </c>
      <c r="C393" s="8">
        <v>3.13</v>
      </c>
      <c r="D393" s="1">
        <v>3.29</v>
      </c>
      <c r="E393" s="1">
        <v>2.4500000000000002</v>
      </c>
      <c r="F393" s="1">
        <v>3.29</v>
      </c>
      <c r="G393" t="s">
        <v>201</v>
      </c>
      <c r="H393" t="s">
        <v>202</v>
      </c>
      <c r="I393" t="s">
        <v>23</v>
      </c>
      <c r="J393" t="str">
        <f t="shared" si="26"/>
        <v>DD</v>
      </c>
    </row>
    <row r="394" spans="1:10" x14ac:dyDescent="0.25">
      <c r="B394" t="s">
        <v>266</v>
      </c>
      <c r="C394" s="8">
        <v>2.2599999999999998</v>
      </c>
      <c r="D394" s="1">
        <v>3.35</v>
      </c>
      <c r="E394" s="1">
        <v>3.44</v>
      </c>
      <c r="F394" s="1">
        <v>3.44</v>
      </c>
      <c r="G394" t="s">
        <v>201</v>
      </c>
      <c r="H394" t="s">
        <v>202</v>
      </c>
      <c r="I394" t="s">
        <v>23</v>
      </c>
      <c r="J394" t="str">
        <f t="shared" si="26"/>
        <v>AA</v>
      </c>
    </row>
    <row r="395" spans="1:10" x14ac:dyDescent="0.25">
      <c r="B395" t="s">
        <v>267</v>
      </c>
      <c r="C395" s="8">
        <v>3.5</v>
      </c>
      <c r="D395" s="1">
        <v>3.45</v>
      </c>
      <c r="E395" s="1">
        <v>2.19</v>
      </c>
      <c r="F395" s="1">
        <v>3.45</v>
      </c>
      <c r="G395" t="s">
        <v>201</v>
      </c>
      <c r="H395" t="s">
        <v>202</v>
      </c>
      <c r="I395" t="s">
        <v>23</v>
      </c>
      <c r="J395" t="str">
        <f t="shared" si="26"/>
        <v>DD</v>
      </c>
    </row>
    <row r="396" spans="1:10" x14ac:dyDescent="0.25">
      <c r="B396" t="s">
        <v>268</v>
      </c>
      <c r="C396" s="8">
        <v>1.55</v>
      </c>
      <c r="D396" s="1">
        <v>4.25</v>
      </c>
      <c r="E396" s="1">
        <v>6.51</v>
      </c>
      <c r="F396" s="1">
        <v>1.55</v>
      </c>
      <c r="G396" t="s">
        <v>201</v>
      </c>
      <c r="H396" t="s">
        <v>202</v>
      </c>
      <c r="I396" t="s">
        <v>23</v>
      </c>
      <c r="J396" t="str">
        <f t="shared" si="26"/>
        <v>HH</v>
      </c>
    </row>
    <row r="397" spans="1:10" ht="15.75" thickBot="1" x14ac:dyDescent="0.3">
      <c r="B397" t="s">
        <v>269</v>
      </c>
      <c r="C397" s="8">
        <v>1.82</v>
      </c>
      <c r="D397" s="1">
        <v>3.48</v>
      </c>
      <c r="E397" s="1">
        <v>5.12</v>
      </c>
      <c r="F397" s="1">
        <v>1.82</v>
      </c>
      <c r="G397" t="s">
        <v>201</v>
      </c>
      <c r="H397" t="s">
        <v>202</v>
      </c>
      <c r="I397" t="s">
        <v>23</v>
      </c>
      <c r="J397" t="str">
        <f t="shared" si="26"/>
        <v>HH</v>
      </c>
    </row>
    <row r="398" spans="1:10" ht="15.75" thickBot="1" x14ac:dyDescent="0.3">
      <c r="C398" s="80">
        <f>SUM(C388:E397)/30</f>
        <v>3.3623333333333334</v>
      </c>
      <c r="F398" s="79">
        <f>PRODUCT(F388:F397)</f>
        <v>22038.58634591891</v>
      </c>
    </row>
    <row r="399" spans="1:10" ht="15.75" thickBot="1" x14ac:dyDescent="0.3">
      <c r="F399" s="18">
        <f>F388*F390*F392*F394*F396</f>
        <v>86.443615691999995</v>
      </c>
    </row>
    <row r="400" spans="1:10" ht="15.75" thickBot="1" x14ac:dyDescent="0.3">
      <c r="F400" s="18">
        <f>F389*F391*F393*F395*F397</f>
        <v>254.94753047399999</v>
      </c>
    </row>
    <row r="403" spans="1:10" ht="15.75" thickBot="1" x14ac:dyDescent="0.3"/>
    <row r="404" spans="1:10" ht="15.75" thickBot="1" x14ac:dyDescent="0.3">
      <c r="A404" t="s">
        <v>298</v>
      </c>
      <c r="B404" s="3" t="s">
        <v>0</v>
      </c>
      <c r="C404" s="4" t="s">
        <v>201</v>
      </c>
      <c r="D404" s="5" t="s">
        <v>202</v>
      </c>
      <c r="E404" s="5" t="s">
        <v>23</v>
      </c>
      <c r="F404" s="1" t="s">
        <v>232</v>
      </c>
      <c r="G404" s="245" t="s">
        <v>956</v>
      </c>
      <c r="H404" s="245"/>
      <c r="I404" s="245"/>
    </row>
    <row r="405" spans="1:10" x14ac:dyDescent="0.25">
      <c r="B405" t="s">
        <v>261</v>
      </c>
      <c r="C405" s="8">
        <v>5.54</v>
      </c>
      <c r="D405" s="1">
        <v>3.59</v>
      </c>
      <c r="E405" s="1">
        <v>1.74</v>
      </c>
      <c r="F405" s="1">
        <v>5.54</v>
      </c>
      <c r="G405" t="s">
        <v>201</v>
      </c>
      <c r="H405" t="s">
        <v>202</v>
      </c>
      <c r="I405" t="s">
        <v>23</v>
      </c>
      <c r="J405" t="str">
        <f>IF(F405=C405,G405,IF(F405=D405,H405,I405))</f>
        <v>HH</v>
      </c>
    </row>
    <row r="406" spans="1:10" x14ac:dyDescent="0.25">
      <c r="B406" t="s">
        <v>262</v>
      </c>
      <c r="C406" s="8">
        <v>3.93</v>
      </c>
      <c r="D406" s="1">
        <v>3.35</v>
      </c>
      <c r="E406" s="1">
        <v>2.08</v>
      </c>
      <c r="F406" s="1">
        <v>2.08</v>
      </c>
      <c r="G406" t="s">
        <v>201</v>
      </c>
      <c r="H406" t="s">
        <v>202</v>
      </c>
      <c r="I406" t="s">
        <v>23</v>
      </c>
      <c r="J406" t="str">
        <f t="shared" ref="J406:J414" si="27">IF(F406=C406,G406,IF(F406=D406,H406,I406))</f>
        <v>AA</v>
      </c>
    </row>
    <row r="407" spans="1:10" x14ac:dyDescent="0.25">
      <c r="B407" t="s">
        <v>263</v>
      </c>
      <c r="C407" s="8">
        <v>2.16</v>
      </c>
      <c r="D407" s="1">
        <v>3.23</v>
      </c>
      <c r="E407" s="1">
        <v>3.82</v>
      </c>
      <c r="F407" s="1">
        <v>2.16</v>
      </c>
      <c r="G407" t="s">
        <v>201</v>
      </c>
      <c r="H407" t="s">
        <v>202</v>
      </c>
      <c r="I407" t="s">
        <v>23</v>
      </c>
      <c r="J407" t="str">
        <f t="shared" si="27"/>
        <v>HH</v>
      </c>
    </row>
    <row r="408" spans="1:10" x14ac:dyDescent="0.25">
      <c r="B408" t="s">
        <v>264</v>
      </c>
      <c r="C408" s="8">
        <v>1.99</v>
      </c>
      <c r="D408" s="1">
        <v>3.43</v>
      </c>
      <c r="E408" s="1">
        <v>4.16</v>
      </c>
      <c r="F408" s="1">
        <v>1.99</v>
      </c>
      <c r="G408" t="s">
        <v>201</v>
      </c>
      <c r="H408" t="s">
        <v>202</v>
      </c>
      <c r="I408" t="s">
        <v>23</v>
      </c>
      <c r="J408" t="str">
        <f t="shared" si="27"/>
        <v>HH</v>
      </c>
    </row>
    <row r="409" spans="1:10" x14ac:dyDescent="0.25">
      <c r="B409" t="s">
        <v>260</v>
      </c>
      <c r="C409" s="8">
        <v>1.39</v>
      </c>
      <c r="D409" s="1">
        <v>5.2</v>
      </c>
      <c r="E409" s="1">
        <v>8.09</v>
      </c>
      <c r="F409" s="1">
        <v>1.39</v>
      </c>
      <c r="G409" t="s">
        <v>201</v>
      </c>
      <c r="H409" t="s">
        <v>202</v>
      </c>
      <c r="I409" t="s">
        <v>23</v>
      </c>
      <c r="J409" t="str">
        <f t="shared" si="27"/>
        <v>HH</v>
      </c>
    </row>
    <row r="410" spans="1:10" x14ac:dyDescent="0.25">
      <c r="B410" t="s">
        <v>265</v>
      </c>
      <c r="C410" s="8">
        <v>1.1100000000000001</v>
      </c>
      <c r="D410" s="1">
        <v>11.34</v>
      </c>
      <c r="E410" s="1">
        <v>23.48</v>
      </c>
      <c r="F410" s="1">
        <v>1.1100000000000001</v>
      </c>
      <c r="G410" t="s">
        <v>201</v>
      </c>
      <c r="H410" t="s">
        <v>202</v>
      </c>
      <c r="I410" t="s">
        <v>23</v>
      </c>
      <c r="J410" t="str">
        <f t="shared" si="27"/>
        <v>HH</v>
      </c>
    </row>
    <row r="411" spans="1:10" x14ac:dyDescent="0.25">
      <c r="B411" t="s">
        <v>266</v>
      </c>
      <c r="C411" s="8">
        <v>1.27</v>
      </c>
      <c r="D411" s="1">
        <v>5.95</v>
      </c>
      <c r="E411" s="1">
        <v>12.48</v>
      </c>
      <c r="F411" s="1">
        <v>1.27</v>
      </c>
      <c r="G411" t="s">
        <v>201</v>
      </c>
      <c r="H411" t="s">
        <v>202</v>
      </c>
      <c r="I411" t="s">
        <v>23</v>
      </c>
      <c r="J411" t="str">
        <f t="shared" si="27"/>
        <v>HH</v>
      </c>
    </row>
    <row r="412" spans="1:10" x14ac:dyDescent="0.25">
      <c r="B412" t="s">
        <v>267</v>
      </c>
      <c r="C412" s="8">
        <v>3.35</v>
      </c>
      <c r="D412" s="1">
        <v>3.28</v>
      </c>
      <c r="E412" s="1">
        <v>2.33</v>
      </c>
      <c r="F412" s="1">
        <v>2.33</v>
      </c>
      <c r="G412" t="s">
        <v>201</v>
      </c>
      <c r="H412" t="s">
        <v>202</v>
      </c>
      <c r="I412" t="s">
        <v>23</v>
      </c>
      <c r="J412" t="str">
        <f t="shared" si="27"/>
        <v>AA</v>
      </c>
    </row>
    <row r="413" spans="1:10" x14ac:dyDescent="0.25">
      <c r="B413" t="s">
        <v>268</v>
      </c>
      <c r="C413" s="8">
        <v>2.37</v>
      </c>
      <c r="D413" s="1">
        <v>3.26</v>
      </c>
      <c r="E413" s="1">
        <v>3.29</v>
      </c>
      <c r="F413" s="1">
        <v>2.37</v>
      </c>
      <c r="G413" t="s">
        <v>201</v>
      </c>
      <c r="H413" t="s">
        <v>202</v>
      </c>
      <c r="I413" t="s">
        <v>23</v>
      </c>
      <c r="J413" t="str">
        <f t="shared" si="27"/>
        <v>HH</v>
      </c>
    </row>
    <row r="414" spans="1:10" ht="15.75" thickBot="1" x14ac:dyDescent="0.3">
      <c r="B414" t="s">
        <v>269</v>
      </c>
      <c r="C414" s="8">
        <v>2</v>
      </c>
      <c r="D414" s="1">
        <v>3.56</v>
      </c>
      <c r="E414" s="1">
        <v>3.97</v>
      </c>
      <c r="F414" s="1">
        <v>3.56</v>
      </c>
      <c r="G414" t="s">
        <v>201</v>
      </c>
      <c r="H414" t="s">
        <v>202</v>
      </c>
      <c r="I414" t="s">
        <v>23</v>
      </c>
      <c r="J414" t="str">
        <f t="shared" si="27"/>
        <v>DD</v>
      </c>
    </row>
    <row r="415" spans="1:10" ht="15.75" thickBot="1" x14ac:dyDescent="0.3">
      <c r="C415" s="80">
        <f>SUM(C405:E414)/30</f>
        <v>4.5580000000000016</v>
      </c>
      <c r="F415" s="79">
        <f>PRODUCT(F405:F414)</f>
        <v>1907.988234206586</v>
      </c>
    </row>
    <row r="416" spans="1:10" ht="15.75" thickBot="1" x14ac:dyDescent="0.3">
      <c r="F416" s="18">
        <f>F405*F407*F409*F411*F413</f>
        <v>50.064557630399996</v>
      </c>
    </row>
    <row r="417" spans="1:10" ht="15.75" thickBot="1" x14ac:dyDescent="0.3">
      <c r="F417" s="18">
        <f>F406*F408*F410*F412*F414</f>
        <v>38.110558137600002</v>
      </c>
    </row>
    <row r="422" spans="1:10" ht="15.75" thickBot="1" x14ac:dyDescent="0.3"/>
    <row r="423" spans="1:10" ht="15.75" thickBot="1" x14ac:dyDescent="0.3">
      <c r="A423" t="s">
        <v>299</v>
      </c>
      <c r="B423" s="3" t="s">
        <v>0</v>
      </c>
      <c r="C423" s="4" t="s">
        <v>201</v>
      </c>
      <c r="D423" s="5" t="s">
        <v>202</v>
      </c>
      <c r="E423" s="5" t="s">
        <v>23</v>
      </c>
      <c r="F423" s="1" t="s">
        <v>232</v>
      </c>
      <c r="G423" s="245" t="s">
        <v>956</v>
      </c>
      <c r="H423" s="245"/>
      <c r="I423" s="245"/>
    </row>
    <row r="424" spans="1:10" x14ac:dyDescent="0.25">
      <c r="B424" t="s">
        <v>261</v>
      </c>
      <c r="C424" s="8">
        <v>1.75</v>
      </c>
      <c r="D424" s="1">
        <v>3.54</v>
      </c>
      <c r="E424" s="1">
        <v>5.64</v>
      </c>
      <c r="F424" s="1">
        <v>1.75</v>
      </c>
      <c r="G424" t="s">
        <v>201</v>
      </c>
      <c r="H424" t="s">
        <v>202</v>
      </c>
      <c r="I424" t="s">
        <v>23</v>
      </c>
      <c r="J424" t="str">
        <f>IF(F424=C424,G424,IF(F424=D424,H424,I424))</f>
        <v>HH</v>
      </c>
    </row>
    <row r="425" spans="1:10" x14ac:dyDescent="0.25">
      <c r="B425" t="s">
        <v>262</v>
      </c>
      <c r="C425" s="8">
        <v>1.45</v>
      </c>
      <c r="D425" s="1">
        <v>4.54</v>
      </c>
      <c r="E425" s="1">
        <v>8.08</v>
      </c>
      <c r="F425" s="1">
        <v>1.45</v>
      </c>
      <c r="G425" t="s">
        <v>201</v>
      </c>
      <c r="H425" t="s">
        <v>202</v>
      </c>
      <c r="I425" t="s">
        <v>23</v>
      </c>
      <c r="J425" t="str">
        <f t="shared" ref="J425:J433" si="28">IF(F425=C425,G425,IF(F425=D425,H425,I425))</f>
        <v>HH</v>
      </c>
    </row>
    <row r="426" spans="1:10" x14ac:dyDescent="0.25">
      <c r="B426" t="s">
        <v>263</v>
      </c>
      <c r="C426" s="8">
        <v>2.91</v>
      </c>
      <c r="D426" s="1">
        <v>3.24</v>
      </c>
      <c r="E426" s="1">
        <v>2.62</v>
      </c>
      <c r="F426" s="1">
        <v>2.62</v>
      </c>
      <c r="G426" t="s">
        <v>201</v>
      </c>
      <c r="H426" t="s">
        <v>202</v>
      </c>
      <c r="I426" t="s">
        <v>23</v>
      </c>
      <c r="J426" t="str">
        <f t="shared" si="28"/>
        <v>AA</v>
      </c>
    </row>
    <row r="427" spans="1:10" x14ac:dyDescent="0.25">
      <c r="B427" t="s">
        <v>264</v>
      </c>
      <c r="C427" s="8">
        <v>1.78</v>
      </c>
      <c r="D427" s="1">
        <v>3.38</v>
      </c>
      <c r="E427" s="1">
        <v>5.67</v>
      </c>
      <c r="F427" s="1">
        <v>1.78</v>
      </c>
      <c r="G427" t="s">
        <v>201</v>
      </c>
      <c r="H427" t="s">
        <v>202</v>
      </c>
      <c r="I427" t="s">
        <v>23</v>
      </c>
      <c r="J427" t="str">
        <f t="shared" si="28"/>
        <v>HH</v>
      </c>
    </row>
    <row r="428" spans="1:10" x14ac:dyDescent="0.25">
      <c r="B428" t="s">
        <v>260</v>
      </c>
      <c r="C428" s="8">
        <v>14.54</v>
      </c>
      <c r="D428" s="1">
        <v>8.3800000000000008</v>
      </c>
      <c r="E428" s="1">
        <v>1.18</v>
      </c>
      <c r="F428" s="1">
        <v>1.18</v>
      </c>
      <c r="G428" t="s">
        <v>201</v>
      </c>
      <c r="H428" t="s">
        <v>202</v>
      </c>
      <c r="I428" t="s">
        <v>23</v>
      </c>
      <c r="J428" t="str">
        <f t="shared" si="28"/>
        <v>AA</v>
      </c>
    </row>
    <row r="429" spans="1:10" x14ac:dyDescent="0.25">
      <c r="B429" t="s">
        <v>265</v>
      </c>
      <c r="C429" s="8">
        <v>2.1800000000000002</v>
      </c>
      <c r="D429" s="1">
        <v>3.35</v>
      </c>
      <c r="E429" s="1">
        <v>3.63</v>
      </c>
      <c r="F429" s="1">
        <v>2.1800000000000002</v>
      </c>
      <c r="G429" t="s">
        <v>201</v>
      </c>
      <c r="H429" t="s">
        <v>202</v>
      </c>
      <c r="I429" t="s">
        <v>23</v>
      </c>
      <c r="J429" t="str">
        <f t="shared" si="28"/>
        <v>HH</v>
      </c>
    </row>
    <row r="430" spans="1:10" x14ac:dyDescent="0.25">
      <c r="B430" t="s">
        <v>266</v>
      </c>
      <c r="C430" s="8">
        <v>2.75</v>
      </c>
      <c r="D430" s="1">
        <v>3.29</v>
      </c>
      <c r="E430" s="1">
        <v>2.74</v>
      </c>
      <c r="F430" s="1">
        <v>2.75</v>
      </c>
      <c r="G430" t="s">
        <v>201</v>
      </c>
      <c r="H430" t="s">
        <v>202</v>
      </c>
      <c r="I430" t="s">
        <v>23</v>
      </c>
      <c r="J430" t="str">
        <f t="shared" si="28"/>
        <v>HH</v>
      </c>
    </row>
    <row r="431" spans="1:10" x14ac:dyDescent="0.25">
      <c r="B431" t="s">
        <v>267</v>
      </c>
      <c r="C431" s="8">
        <v>8.4</v>
      </c>
      <c r="D431" s="1">
        <v>4.79</v>
      </c>
      <c r="E431" s="1">
        <v>1.42</v>
      </c>
      <c r="F431" s="1">
        <v>1.42</v>
      </c>
      <c r="G431" t="s">
        <v>201</v>
      </c>
      <c r="H431" t="s">
        <v>202</v>
      </c>
      <c r="I431" t="s">
        <v>23</v>
      </c>
      <c r="J431" t="str">
        <f t="shared" si="28"/>
        <v>AA</v>
      </c>
    </row>
    <row r="432" spans="1:10" x14ac:dyDescent="0.25">
      <c r="B432" t="s">
        <v>268</v>
      </c>
      <c r="C432" s="8">
        <v>6.37</v>
      </c>
      <c r="D432" s="1">
        <v>4.0199999999999996</v>
      </c>
      <c r="E432" s="1">
        <v>1.59</v>
      </c>
      <c r="F432" s="1">
        <v>4.0199999999999996</v>
      </c>
      <c r="G432" t="s">
        <v>201</v>
      </c>
      <c r="H432" t="s">
        <v>202</v>
      </c>
      <c r="I432" t="s">
        <v>23</v>
      </c>
      <c r="J432" t="str">
        <f t="shared" si="28"/>
        <v>DD</v>
      </c>
    </row>
    <row r="433" spans="1:10" ht="15.75" thickBot="1" x14ac:dyDescent="0.3">
      <c r="B433" t="s">
        <v>269</v>
      </c>
      <c r="C433" s="8">
        <v>1.89</v>
      </c>
      <c r="D433" s="1">
        <v>3.29</v>
      </c>
      <c r="E433" s="1">
        <v>5.0599999999999996</v>
      </c>
      <c r="F433" s="1">
        <v>5.0599999999999996</v>
      </c>
      <c r="G433" t="s">
        <v>201</v>
      </c>
      <c r="H433" t="s">
        <v>202</v>
      </c>
      <c r="I433" t="s">
        <v>23</v>
      </c>
      <c r="J433" t="str">
        <f t="shared" si="28"/>
        <v>AA</v>
      </c>
    </row>
    <row r="434" spans="1:10" ht="15.75" thickBot="1" x14ac:dyDescent="0.3">
      <c r="C434" s="80">
        <f>SUM(C424:E433)/30</f>
        <v>4.1156666666666677</v>
      </c>
      <c r="F434" s="79">
        <f>PRODUCT(F424:F433)</f>
        <v>2418.0398484138768</v>
      </c>
    </row>
    <row r="435" spans="1:10" ht="15.75" thickBot="1" x14ac:dyDescent="0.3">
      <c r="F435" s="18">
        <f>F424*F426*F428*F430*F432</f>
        <v>59.810866499999989</v>
      </c>
    </row>
    <row r="436" spans="1:10" ht="15.75" thickBot="1" x14ac:dyDescent="0.3">
      <c r="F436" s="18">
        <f>F425*F427*F429*F431*F433</f>
        <v>40.428102615999997</v>
      </c>
    </row>
    <row r="439" spans="1:10" ht="15.75" thickBot="1" x14ac:dyDescent="0.3"/>
    <row r="440" spans="1:10" ht="15.75" thickBot="1" x14ac:dyDescent="0.3">
      <c r="A440" t="s">
        <v>300</v>
      </c>
      <c r="B440" s="3" t="s">
        <v>0</v>
      </c>
      <c r="C440" s="4" t="s">
        <v>201</v>
      </c>
      <c r="D440" s="5" t="s">
        <v>202</v>
      </c>
      <c r="E440" s="5" t="s">
        <v>23</v>
      </c>
      <c r="F440" s="1" t="s">
        <v>232</v>
      </c>
      <c r="G440" s="245" t="s">
        <v>956</v>
      </c>
      <c r="H440" s="245"/>
      <c r="I440" s="245"/>
    </row>
    <row r="441" spans="1:10" x14ac:dyDescent="0.25">
      <c r="B441" t="s">
        <v>261</v>
      </c>
      <c r="C441" s="8">
        <v>4.53</v>
      </c>
      <c r="D441" s="1">
        <v>3.83</v>
      </c>
      <c r="E441" s="1">
        <v>1.82</v>
      </c>
      <c r="F441" s="1">
        <v>4.53</v>
      </c>
      <c r="G441" t="s">
        <v>201</v>
      </c>
      <c r="H441" t="s">
        <v>202</v>
      </c>
      <c r="I441" t="s">
        <v>23</v>
      </c>
      <c r="J441" t="str">
        <f>IF(F441=C441,G441,IF(F441=D441,H441,I441))</f>
        <v>HH</v>
      </c>
    </row>
    <row r="442" spans="1:10" x14ac:dyDescent="0.25">
      <c r="B442" t="s">
        <v>262</v>
      </c>
      <c r="C442" s="8">
        <v>2.72</v>
      </c>
      <c r="D442" s="1">
        <v>3.12</v>
      </c>
      <c r="E442" s="1">
        <v>2.92</v>
      </c>
      <c r="F442" s="1">
        <v>2.72</v>
      </c>
      <c r="G442" t="s">
        <v>201</v>
      </c>
      <c r="H442" t="s">
        <v>202</v>
      </c>
      <c r="I442" t="s">
        <v>23</v>
      </c>
      <c r="J442" t="str">
        <f t="shared" ref="J442:J450" si="29">IF(F442=C442,G442,IF(F442=D442,H442,I442))</f>
        <v>HH</v>
      </c>
    </row>
    <row r="443" spans="1:10" x14ac:dyDescent="0.25">
      <c r="B443" t="s">
        <v>263</v>
      </c>
      <c r="C443" s="8">
        <v>1.59</v>
      </c>
      <c r="D443" s="1">
        <v>4.34</v>
      </c>
      <c r="E443" s="1">
        <v>5.84</v>
      </c>
      <c r="F443" s="1">
        <v>1.59</v>
      </c>
      <c r="G443" t="s">
        <v>201</v>
      </c>
      <c r="H443" t="s">
        <v>202</v>
      </c>
      <c r="I443" t="s">
        <v>23</v>
      </c>
      <c r="J443" t="str">
        <f t="shared" si="29"/>
        <v>HH</v>
      </c>
    </row>
    <row r="444" spans="1:10" x14ac:dyDescent="0.25">
      <c r="B444" t="s">
        <v>264</v>
      </c>
      <c r="C444" s="8">
        <v>3.12</v>
      </c>
      <c r="D444" s="1">
        <v>3.3</v>
      </c>
      <c r="E444" s="1">
        <v>2.46</v>
      </c>
      <c r="F444" s="1">
        <v>2.46</v>
      </c>
      <c r="G444" t="s">
        <v>201</v>
      </c>
      <c r="H444" t="s">
        <v>202</v>
      </c>
      <c r="I444" t="s">
        <v>23</v>
      </c>
      <c r="J444" t="str">
        <f t="shared" si="29"/>
        <v>AA</v>
      </c>
    </row>
    <row r="445" spans="1:10" x14ac:dyDescent="0.25">
      <c r="B445" t="s">
        <v>260</v>
      </c>
      <c r="C445" s="8">
        <v>3.01</v>
      </c>
      <c r="D445" s="1">
        <v>3.43</v>
      </c>
      <c r="E445" s="1">
        <v>2.46</v>
      </c>
      <c r="F445" s="1">
        <v>3.01</v>
      </c>
      <c r="G445" t="s">
        <v>201</v>
      </c>
      <c r="H445" t="s">
        <v>202</v>
      </c>
      <c r="I445" t="s">
        <v>23</v>
      </c>
      <c r="J445" t="str">
        <f t="shared" si="29"/>
        <v>HH</v>
      </c>
    </row>
    <row r="446" spans="1:10" x14ac:dyDescent="0.25">
      <c r="B446" t="s">
        <v>265</v>
      </c>
      <c r="C446" s="8">
        <v>1.1100000000000001</v>
      </c>
      <c r="D446" s="1">
        <v>10.74</v>
      </c>
      <c r="E446" s="1">
        <v>23.42</v>
      </c>
      <c r="F446" s="1">
        <v>1.1100000000000001</v>
      </c>
      <c r="G446" t="s">
        <v>201</v>
      </c>
      <c r="H446" t="s">
        <v>202</v>
      </c>
      <c r="I446" t="s">
        <v>23</v>
      </c>
      <c r="J446" t="str">
        <f t="shared" si="29"/>
        <v>HH</v>
      </c>
    </row>
    <row r="447" spans="1:10" x14ac:dyDescent="0.25">
      <c r="B447" t="s">
        <v>266</v>
      </c>
      <c r="C447" s="8">
        <v>1.17</v>
      </c>
      <c r="D447" s="1">
        <v>7.96</v>
      </c>
      <c r="E447" s="1">
        <v>18.46</v>
      </c>
      <c r="F447" s="1">
        <v>1.17</v>
      </c>
      <c r="G447" t="s">
        <v>201</v>
      </c>
      <c r="H447" t="s">
        <v>202</v>
      </c>
      <c r="I447" t="s">
        <v>23</v>
      </c>
      <c r="J447" t="str">
        <f t="shared" si="29"/>
        <v>HH</v>
      </c>
    </row>
    <row r="448" spans="1:10" x14ac:dyDescent="0.25">
      <c r="B448" t="s">
        <v>267</v>
      </c>
      <c r="C448" s="8">
        <v>1.58</v>
      </c>
      <c r="D448" s="1">
        <v>3.91</v>
      </c>
      <c r="E448" s="1">
        <v>6.96</v>
      </c>
      <c r="F448" s="1">
        <v>3.91</v>
      </c>
      <c r="G448" t="s">
        <v>201</v>
      </c>
      <c r="H448" t="s">
        <v>202</v>
      </c>
      <c r="I448" t="s">
        <v>23</v>
      </c>
      <c r="J448" t="str">
        <f t="shared" si="29"/>
        <v>DD</v>
      </c>
    </row>
    <row r="449" spans="1:10" x14ac:dyDescent="0.25">
      <c r="B449" t="s">
        <v>268</v>
      </c>
      <c r="C449" s="8">
        <v>2.39</v>
      </c>
      <c r="D449" s="1">
        <v>3.54</v>
      </c>
      <c r="E449" s="1">
        <v>3.03</v>
      </c>
      <c r="F449" s="1">
        <v>2.39</v>
      </c>
      <c r="G449" t="s">
        <v>201</v>
      </c>
      <c r="H449" t="s">
        <v>202</v>
      </c>
      <c r="I449" t="s">
        <v>23</v>
      </c>
      <c r="J449" t="str">
        <f t="shared" si="29"/>
        <v>HH</v>
      </c>
    </row>
    <row r="450" spans="1:10" ht="15.75" thickBot="1" x14ac:dyDescent="0.3">
      <c r="B450" t="s">
        <v>269</v>
      </c>
      <c r="C450" s="8">
        <v>1.54</v>
      </c>
      <c r="D450" s="1">
        <v>4.25</v>
      </c>
      <c r="E450" s="1">
        <v>6.75</v>
      </c>
      <c r="F450" s="1">
        <v>1.54</v>
      </c>
      <c r="G450" t="s">
        <v>201</v>
      </c>
      <c r="H450" t="s">
        <v>202</v>
      </c>
      <c r="I450" t="s">
        <v>23</v>
      </c>
      <c r="J450" t="str">
        <f t="shared" si="29"/>
        <v>HH</v>
      </c>
    </row>
    <row r="451" spans="1:10" ht="15.75" thickBot="1" x14ac:dyDescent="0.3">
      <c r="C451" s="80">
        <f>SUM(C441:E450)/30</f>
        <v>4.8433333333333328</v>
      </c>
      <c r="F451" s="79">
        <f>PRODUCT(F441:F450)</f>
        <v>2711.253045004144</v>
      </c>
    </row>
    <row r="452" spans="1:10" ht="15.75" thickBot="1" x14ac:dyDescent="0.3">
      <c r="F452" s="18">
        <f>F441*F443*F445*F447*F449</f>
        <v>60.624139130100012</v>
      </c>
    </row>
    <row r="453" spans="1:10" ht="15.75" thickBot="1" x14ac:dyDescent="0.3">
      <c r="F453" s="18">
        <f>F442*F444*F446*F448*F450</f>
        <v>44.72233476480001</v>
      </c>
    </row>
    <row r="456" spans="1:10" ht="15.75" thickBot="1" x14ac:dyDescent="0.3"/>
    <row r="457" spans="1:10" ht="15.75" thickBot="1" x14ac:dyDescent="0.3">
      <c r="A457" t="s">
        <v>301</v>
      </c>
      <c r="B457" s="3" t="s">
        <v>0</v>
      </c>
      <c r="C457" s="4" t="s">
        <v>201</v>
      </c>
      <c r="D457" s="5" t="s">
        <v>202</v>
      </c>
      <c r="E457" s="5" t="s">
        <v>23</v>
      </c>
      <c r="F457" s="1" t="s">
        <v>232</v>
      </c>
      <c r="G457" s="245" t="s">
        <v>956</v>
      </c>
      <c r="H457" s="245"/>
      <c r="I457" s="245"/>
    </row>
    <row r="458" spans="1:10" x14ac:dyDescent="0.25">
      <c r="B458" t="s">
        <v>261</v>
      </c>
      <c r="C458" s="8">
        <v>3.12</v>
      </c>
      <c r="D458" s="1">
        <v>3.4</v>
      </c>
      <c r="E458" s="1">
        <v>2.37</v>
      </c>
      <c r="F458" s="1">
        <v>2.37</v>
      </c>
      <c r="G458" t="s">
        <v>201</v>
      </c>
      <c r="H458" t="s">
        <v>202</v>
      </c>
      <c r="I458" t="s">
        <v>23</v>
      </c>
      <c r="J458" t="str">
        <f>IF(F458=C458,G458,IF(F458=D458,H458,I458))</f>
        <v>AA</v>
      </c>
    </row>
    <row r="459" spans="1:10" x14ac:dyDescent="0.25">
      <c r="B459" t="s">
        <v>262</v>
      </c>
      <c r="C459" s="8">
        <v>2.12</v>
      </c>
      <c r="D459" s="1">
        <v>3.51</v>
      </c>
      <c r="E459" s="1">
        <v>3.59</v>
      </c>
      <c r="F459" s="1">
        <v>3.51</v>
      </c>
      <c r="G459" t="s">
        <v>201</v>
      </c>
      <c r="H459" t="s">
        <v>202</v>
      </c>
      <c r="I459" t="s">
        <v>23</v>
      </c>
      <c r="J459" t="str">
        <f t="shared" ref="J459:J467" si="30">IF(F459=C459,G459,IF(F459=D459,H459,I459))</f>
        <v>DD</v>
      </c>
    </row>
    <row r="460" spans="1:10" x14ac:dyDescent="0.25">
      <c r="B460" t="s">
        <v>263</v>
      </c>
      <c r="C460" s="8">
        <v>12.7</v>
      </c>
      <c r="D460" s="1">
        <v>7.71</v>
      </c>
      <c r="E460" s="1">
        <v>1.21</v>
      </c>
      <c r="F460" s="1">
        <v>1.21</v>
      </c>
      <c r="G460" t="s">
        <v>201</v>
      </c>
      <c r="H460" t="s">
        <v>202</v>
      </c>
      <c r="I460" t="s">
        <v>23</v>
      </c>
      <c r="J460" t="str">
        <f t="shared" si="30"/>
        <v>AA</v>
      </c>
    </row>
    <row r="461" spans="1:10" x14ac:dyDescent="0.25">
      <c r="B461" t="s">
        <v>264</v>
      </c>
      <c r="C461" s="8">
        <v>4.3899999999999997</v>
      </c>
      <c r="D461" s="1">
        <v>3.73</v>
      </c>
      <c r="E461" s="1">
        <v>1.89</v>
      </c>
      <c r="F461" s="1">
        <v>4.3899999999999997</v>
      </c>
      <c r="G461" t="s">
        <v>201</v>
      </c>
      <c r="H461" t="s">
        <v>202</v>
      </c>
      <c r="I461" t="s">
        <v>23</v>
      </c>
      <c r="J461" t="str">
        <f t="shared" si="30"/>
        <v>HH</v>
      </c>
    </row>
    <row r="462" spans="1:10" x14ac:dyDescent="0.25">
      <c r="B462" t="s">
        <v>260</v>
      </c>
      <c r="C462" s="8">
        <v>20.34</v>
      </c>
      <c r="D462" s="1">
        <v>11.18</v>
      </c>
      <c r="E462" s="1">
        <v>1.1200000000000001</v>
      </c>
      <c r="F462" s="1">
        <v>1.1200000000000001</v>
      </c>
      <c r="G462" t="s">
        <v>201</v>
      </c>
      <c r="H462" t="s">
        <v>202</v>
      </c>
      <c r="I462" t="s">
        <v>23</v>
      </c>
      <c r="J462" t="str">
        <f t="shared" si="30"/>
        <v>AA</v>
      </c>
    </row>
    <row r="463" spans="1:10" x14ac:dyDescent="0.25">
      <c r="B463" t="s">
        <v>265</v>
      </c>
      <c r="C463" s="8">
        <v>1.4</v>
      </c>
      <c r="D463" s="1">
        <v>5.12</v>
      </c>
      <c r="E463" s="1">
        <v>8.2799999999999994</v>
      </c>
      <c r="F463" s="1">
        <v>1.4</v>
      </c>
      <c r="G463" t="s">
        <v>201</v>
      </c>
      <c r="H463" t="s">
        <v>202</v>
      </c>
      <c r="I463" t="s">
        <v>23</v>
      </c>
      <c r="J463" t="str">
        <f t="shared" si="30"/>
        <v>HH</v>
      </c>
    </row>
    <row r="464" spans="1:10" x14ac:dyDescent="0.25">
      <c r="B464" t="s">
        <v>266</v>
      </c>
      <c r="C464" s="8">
        <v>1.8</v>
      </c>
      <c r="D464" s="1">
        <v>3.9</v>
      </c>
      <c r="E464" s="1">
        <v>4.5199999999999996</v>
      </c>
      <c r="F464" s="1">
        <v>1.8</v>
      </c>
      <c r="G464" t="s">
        <v>201</v>
      </c>
      <c r="H464" t="s">
        <v>202</v>
      </c>
      <c r="I464" t="s">
        <v>23</v>
      </c>
      <c r="J464" t="str">
        <f t="shared" si="30"/>
        <v>HH</v>
      </c>
    </row>
    <row r="465" spans="1:10" x14ac:dyDescent="0.25">
      <c r="B465" t="s">
        <v>267</v>
      </c>
      <c r="C465" s="8">
        <v>1.46</v>
      </c>
      <c r="D465" s="1">
        <v>4.37</v>
      </c>
      <c r="E465" s="1">
        <v>8.2200000000000006</v>
      </c>
      <c r="F465" s="1">
        <v>1.46</v>
      </c>
      <c r="G465" t="s">
        <v>201</v>
      </c>
      <c r="H465" t="s">
        <v>202</v>
      </c>
      <c r="I465" t="s">
        <v>23</v>
      </c>
      <c r="J465" t="str">
        <f t="shared" si="30"/>
        <v>HH</v>
      </c>
    </row>
    <row r="466" spans="1:10" x14ac:dyDescent="0.25">
      <c r="B466" t="s">
        <v>268</v>
      </c>
      <c r="C466" s="8">
        <v>2.9</v>
      </c>
      <c r="D466" s="1">
        <v>3.15</v>
      </c>
      <c r="E466" s="1">
        <v>2.71</v>
      </c>
      <c r="F466" s="1">
        <v>2.9</v>
      </c>
      <c r="G466" t="s">
        <v>201</v>
      </c>
      <c r="H466" t="s">
        <v>202</v>
      </c>
      <c r="I466" t="s">
        <v>23</v>
      </c>
      <c r="J466" t="str">
        <f t="shared" si="30"/>
        <v>HH</v>
      </c>
    </row>
    <row r="467" spans="1:10" ht="15.75" thickBot="1" x14ac:dyDescent="0.3">
      <c r="B467" t="s">
        <v>269</v>
      </c>
      <c r="C467" s="8">
        <v>2.54</v>
      </c>
      <c r="D467" s="1">
        <v>3.11</v>
      </c>
      <c r="E467" s="1">
        <v>3.16</v>
      </c>
      <c r="F467" s="1">
        <v>3.16</v>
      </c>
      <c r="G467" t="s">
        <v>201</v>
      </c>
      <c r="H467" t="s">
        <v>202</v>
      </c>
      <c r="I467" t="s">
        <v>23</v>
      </c>
      <c r="J467" t="str">
        <f t="shared" si="30"/>
        <v>AA</v>
      </c>
    </row>
    <row r="468" spans="1:10" ht="15.75" thickBot="1" x14ac:dyDescent="0.3">
      <c r="C468" s="80">
        <f>SUM(C458:E467)/30</f>
        <v>4.6340000000000003</v>
      </c>
      <c r="F468" s="79">
        <f>PRODUCT(F458:F467)</f>
        <v>1668.6369365290661</v>
      </c>
    </row>
    <row r="469" spans="1:10" ht="15.75" thickBot="1" x14ac:dyDescent="0.3">
      <c r="F469" s="18">
        <f>F458*F460*F462*F464*F466</f>
        <v>16.765721280000001</v>
      </c>
    </row>
    <row r="470" spans="1:10" ht="15.75" thickBot="1" x14ac:dyDescent="0.3">
      <c r="F470" s="18">
        <f>F459*F461*F463*F465*F467</f>
        <v>99.526701455999984</v>
      </c>
    </row>
    <row r="473" spans="1:10" ht="15.75" thickBot="1" x14ac:dyDescent="0.3"/>
    <row r="474" spans="1:10" ht="15.75" thickBot="1" x14ac:dyDescent="0.3">
      <c r="A474" t="s">
        <v>302</v>
      </c>
      <c r="B474" s="3" t="s">
        <v>0</v>
      </c>
      <c r="C474" s="4" t="s">
        <v>201</v>
      </c>
      <c r="D474" s="5" t="s">
        <v>202</v>
      </c>
      <c r="E474" s="5" t="s">
        <v>23</v>
      </c>
      <c r="F474" s="1" t="s">
        <v>232</v>
      </c>
      <c r="G474" s="245" t="s">
        <v>956</v>
      </c>
      <c r="H474" s="245"/>
      <c r="I474" s="245"/>
    </row>
    <row r="475" spans="1:10" x14ac:dyDescent="0.25">
      <c r="B475" t="s">
        <v>261</v>
      </c>
      <c r="C475" s="8">
        <v>2.67</v>
      </c>
      <c r="D475" s="1">
        <v>3.33</v>
      </c>
      <c r="E475" s="1">
        <v>2.79</v>
      </c>
      <c r="F475" s="1">
        <v>2.79</v>
      </c>
      <c r="G475" t="s">
        <v>201</v>
      </c>
      <c r="H475" t="s">
        <v>202</v>
      </c>
      <c r="I475" t="s">
        <v>23</v>
      </c>
      <c r="J475" t="str">
        <f>IF(F475=C475,G475,IF(F475=D475,H475,I475))</f>
        <v>AA</v>
      </c>
    </row>
    <row r="476" spans="1:10" x14ac:dyDescent="0.25">
      <c r="B476" t="s">
        <v>262</v>
      </c>
      <c r="C476" s="8">
        <v>8.99</v>
      </c>
      <c r="D476" s="1">
        <v>4.67</v>
      </c>
      <c r="E476" s="1">
        <v>1.41</v>
      </c>
      <c r="F476" s="1">
        <v>1.41</v>
      </c>
      <c r="G476" t="s">
        <v>201</v>
      </c>
      <c r="H476" t="s">
        <v>202</v>
      </c>
      <c r="I476" t="s">
        <v>23</v>
      </c>
      <c r="J476" t="str">
        <f t="shared" ref="J476:J484" si="31">IF(F476=C476,G476,IF(F476=D476,H476,I476))</f>
        <v>AA</v>
      </c>
    </row>
    <row r="477" spans="1:10" x14ac:dyDescent="0.25">
      <c r="B477" t="s">
        <v>263</v>
      </c>
      <c r="C477" s="8">
        <v>1.57</v>
      </c>
      <c r="D477" s="1">
        <v>4.37</v>
      </c>
      <c r="E477" s="1">
        <v>6</v>
      </c>
      <c r="F477" s="1">
        <v>1.57</v>
      </c>
      <c r="G477" t="s">
        <v>201</v>
      </c>
      <c r="H477" t="s">
        <v>202</v>
      </c>
      <c r="I477" t="s">
        <v>23</v>
      </c>
      <c r="J477" t="str">
        <f t="shared" si="31"/>
        <v>HH</v>
      </c>
    </row>
    <row r="478" spans="1:10" x14ac:dyDescent="0.25">
      <c r="B478" t="s">
        <v>264</v>
      </c>
      <c r="C478" s="8">
        <v>1.43</v>
      </c>
      <c r="D478" s="1">
        <v>4.74</v>
      </c>
      <c r="E478" s="1">
        <v>8.25</v>
      </c>
      <c r="F478" s="1">
        <v>1.43</v>
      </c>
      <c r="G478" t="s">
        <v>201</v>
      </c>
      <c r="H478" t="s">
        <v>202</v>
      </c>
      <c r="I478" t="s">
        <v>23</v>
      </c>
      <c r="J478" t="str">
        <f t="shared" si="31"/>
        <v>HH</v>
      </c>
    </row>
    <row r="479" spans="1:10" x14ac:dyDescent="0.25">
      <c r="B479" t="s">
        <v>260</v>
      </c>
      <c r="C479" s="8">
        <v>3.26</v>
      </c>
      <c r="D479" s="1">
        <v>3.21</v>
      </c>
      <c r="E479" s="1">
        <v>2.42</v>
      </c>
      <c r="F479" s="1">
        <v>3.26</v>
      </c>
      <c r="G479" t="s">
        <v>201</v>
      </c>
      <c r="H479" t="s">
        <v>202</v>
      </c>
      <c r="I479" t="s">
        <v>23</v>
      </c>
      <c r="J479" t="str">
        <f t="shared" si="31"/>
        <v>HH</v>
      </c>
    </row>
    <row r="480" spans="1:10" x14ac:dyDescent="0.25">
      <c r="B480" t="s">
        <v>265</v>
      </c>
      <c r="C480" s="8">
        <v>1.73</v>
      </c>
      <c r="D480" s="1">
        <v>3.86</v>
      </c>
      <c r="E480" s="1">
        <v>5.16</v>
      </c>
      <c r="F480" s="1">
        <v>1.73</v>
      </c>
      <c r="G480" t="s">
        <v>201</v>
      </c>
      <c r="H480" t="s">
        <v>202</v>
      </c>
      <c r="I480" t="s">
        <v>23</v>
      </c>
      <c r="J480" t="str">
        <f t="shared" si="31"/>
        <v>HH</v>
      </c>
    </row>
    <row r="481" spans="1:10" x14ac:dyDescent="0.25">
      <c r="B481" t="s">
        <v>266</v>
      </c>
      <c r="C481" s="8">
        <v>1.47</v>
      </c>
      <c r="D481" s="1">
        <v>4.58</v>
      </c>
      <c r="E481" s="1">
        <v>7.42</v>
      </c>
      <c r="F481" s="1">
        <v>1.47</v>
      </c>
      <c r="G481" t="s">
        <v>201</v>
      </c>
      <c r="H481" t="s">
        <v>202</v>
      </c>
      <c r="I481" t="s">
        <v>23</v>
      </c>
      <c r="J481" t="str">
        <f t="shared" si="31"/>
        <v>HH</v>
      </c>
    </row>
    <row r="482" spans="1:10" x14ac:dyDescent="0.25">
      <c r="B482" t="s">
        <v>267</v>
      </c>
      <c r="C482" s="8">
        <v>1.07</v>
      </c>
      <c r="D482" s="1">
        <v>15.04</v>
      </c>
      <c r="E482" s="1">
        <v>32.18</v>
      </c>
      <c r="F482" s="1">
        <v>1.07</v>
      </c>
      <c r="G482" t="s">
        <v>201</v>
      </c>
      <c r="H482" t="s">
        <v>202</v>
      </c>
      <c r="I482" t="s">
        <v>23</v>
      </c>
      <c r="J482" t="str">
        <f t="shared" si="31"/>
        <v>HH</v>
      </c>
    </row>
    <row r="483" spans="1:10" x14ac:dyDescent="0.25">
      <c r="B483" t="s">
        <v>268</v>
      </c>
      <c r="C483" s="8">
        <v>1.29</v>
      </c>
      <c r="D483" s="1">
        <v>5.59</v>
      </c>
      <c r="E483" s="1">
        <v>12.62</v>
      </c>
      <c r="F483" s="1">
        <v>1.29</v>
      </c>
      <c r="G483" t="s">
        <v>201</v>
      </c>
      <c r="H483" t="s">
        <v>202</v>
      </c>
      <c r="I483" t="s">
        <v>23</v>
      </c>
      <c r="J483" t="str">
        <f t="shared" si="31"/>
        <v>HH</v>
      </c>
    </row>
    <row r="484" spans="1:10" ht="15.75" thickBot="1" x14ac:dyDescent="0.3">
      <c r="B484" t="s">
        <v>269</v>
      </c>
      <c r="C484" s="8">
        <v>8.7799999999999994</v>
      </c>
      <c r="D484" s="1">
        <v>5.22</v>
      </c>
      <c r="E484" s="1">
        <v>1.37</v>
      </c>
      <c r="F484" s="1">
        <v>1.37</v>
      </c>
      <c r="G484" t="s">
        <v>201</v>
      </c>
      <c r="H484" t="s">
        <v>202</v>
      </c>
      <c r="I484" t="s">
        <v>23</v>
      </c>
      <c r="J484" t="str">
        <f t="shared" si="31"/>
        <v>AA</v>
      </c>
    </row>
    <row r="485" spans="1:10" ht="15.75" thickBot="1" x14ac:dyDescent="0.3">
      <c r="C485" s="80">
        <f>SUM(C475:E484)/30</f>
        <v>5.549666666666667</v>
      </c>
      <c r="F485" s="79">
        <f>PRODUCT(F475:F484)</f>
        <v>138.46311538115472</v>
      </c>
    </row>
    <row r="486" spans="1:10" ht="15.75" thickBot="1" x14ac:dyDescent="0.3">
      <c r="F486" s="18">
        <f>F475*F477*F479*F481*F483</f>
        <v>27.078743021399998</v>
      </c>
    </row>
    <row r="487" spans="1:10" ht="15.75" thickBot="1" x14ac:dyDescent="0.3">
      <c r="F487" s="81">
        <f>F476*F478*F480*F482*F484</f>
        <v>5.1133509140999998</v>
      </c>
    </row>
    <row r="490" spans="1:10" ht="15.75" thickBot="1" x14ac:dyDescent="0.3"/>
    <row r="491" spans="1:10" ht="15.75" thickBot="1" x14ac:dyDescent="0.3">
      <c r="A491" t="s">
        <v>303</v>
      </c>
      <c r="B491" s="3" t="s">
        <v>0</v>
      </c>
      <c r="C491" s="4" t="s">
        <v>201</v>
      </c>
      <c r="D491" s="5" t="s">
        <v>202</v>
      </c>
      <c r="E491" s="5" t="s">
        <v>23</v>
      </c>
      <c r="F491" s="1" t="s">
        <v>232</v>
      </c>
      <c r="G491" s="245" t="s">
        <v>956</v>
      </c>
      <c r="H491" s="245"/>
      <c r="I491" s="245"/>
    </row>
    <row r="492" spans="1:10" x14ac:dyDescent="0.25">
      <c r="B492" t="s">
        <v>261</v>
      </c>
      <c r="C492" s="8">
        <v>2.72</v>
      </c>
      <c r="D492" s="1">
        <v>3.13</v>
      </c>
      <c r="E492" s="1">
        <v>2.89</v>
      </c>
      <c r="F492" s="1">
        <v>2.89</v>
      </c>
      <c r="G492" t="s">
        <v>201</v>
      </c>
      <c r="H492" t="s">
        <v>202</v>
      </c>
      <c r="I492" t="s">
        <v>23</v>
      </c>
      <c r="J492" t="str">
        <f>IF(F492=C492,G492,IF(F492=D492,H492,I492))</f>
        <v>AA</v>
      </c>
    </row>
    <row r="493" spans="1:10" x14ac:dyDescent="0.25">
      <c r="B493" t="s">
        <v>262</v>
      </c>
      <c r="C493" s="8">
        <v>5.42</v>
      </c>
      <c r="D493" s="1">
        <v>4.05</v>
      </c>
      <c r="E493" s="1">
        <v>1.66</v>
      </c>
      <c r="F493" s="1">
        <v>1.66</v>
      </c>
      <c r="G493" t="s">
        <v>201</v>
      </c>
      <c r="H493" t="s">
        <v>202</v>
      </c>
      <c r="I493" t="s">
        <v>23</v>
      </c>
      <c r="J493" t="str">
        <f t="shared" ref="J493:J501" si="32">IF(F493=C493,G493,IF(F493=D493,H493,I493))</f>
        <v>AA</v>
      </c>
    </row>
    <row r="494" spans="1:10" x14ac:dyDescent="0.25">
      <c r="B494" t="s">
        <v>263</v>
      </c>
      <c r="C494" s="8">
        <v>2.06</v>
      </c>
      <c r="D494" s="1">
        <v>3.52</v>
      </c>
      <c r="E494" s="1">
        <v>3.78</v>
      </c>
      <c r="F494" s="1">
        <v>3.78</v>
      </c>
      <c r="G494" t="s">
        <v>201</v>
      </c>
      <c r="H494" t="s">
        <v>202</v>
      </c>
      <c r="I494" t="s">
        <v>23</v>
      </c>
      <c r="J494" t="str">
        <f t="shared" si="32"/>
        <v>AA</v>
      </c>
    </row>
    <row r="495" spans="1:10" x14ac:dyDescent="0.25">
      <c r="B495" t="s">
        <v>264</v>
      </c>
      <c r="C495" s="8">
        <v>2.86</v>
      </c>
      <c r="D495" s="1">
        <v>3.52</v>
      </c>
      <c r="E495" s="1">
        <v>2.5099999999999998</v>
      </c>
      <c r="F495" s="1">
        <v>2.86</v>
      </c>
      <c r="G495" t="s">
        <v>201</v>
      </c>
      <c r="H495" t="s">
        <v>202</v>
      </c>
      <c r="I495" t="s">
        <v>23</v>
      </c>
      <c r="J495" t="str">
        <f t="shared" si="32"/>
        <v>HH</v>
      </c>
    </row>
    <row r="496" spans="1:10" x14ac:dyDescent="0.25">
      <c r="B496" t="s">
        <v>260</v>
      </c>
      <c r="C496" s="8">
        <v>1.24</v>
      </c>
      <c r="D496" s="1">
        <v>6.75</v>
      </c>
      <c r="E496" s="1">
        <v>13.18</v>
      </c>
      <c r="F496" s="1">
        <v>1.24</v>
      </c>
      <c r="G496" t="s">
        <v>201</v>
      </c>
      <c r="H496" t="s">
        <v>202</v>
      </c>
      <c r="I496" t="s">
        <v>23</v>
      </c>
      <c r="J496" t="str">
        <f t="shared" si="32"/>
        <v>HH</v>
      </c>
    </row>
    <row r="497" spans="1:10" x14ac:dyDescent="0.25">
      <c r="B497" t="s">
        <v>265</v>
      </c>
      <c r="C497" s="8">
        <v>1.66</v>
      </c>
      <c r="D497" s="1">
        <v>3.84</v>
      </c>
      <c r="E497" s="1">
        <v>5.85</v>
      </c>
      <c r="F497" s="1">
        <v>5.85</v>
      </c>
      <c r="G497" t="s">
        <v>201</v>
      </c>
      <c r="H497" t="s">
        <v>202</v>
      </c>
      <c r="I497" t="s">
        <v>23</v>
      </c>
      <c r="J497" t="str">
        <f t="shared" si="32"/>
        <v>AA</v>
      </c>
    </row>
    <row r="498" spans="1:10" x14ac:dyDescent="0.25">
      <c r="B498" t="s">
        <v>266</v>
      </c>
      <c r="C498" s="8">
        <v>1.2</v>
      </c>
      <c r="D498" s="1">
        <v>6.96</v>
      </c>
      <c r="E498" s="1">
        <v>16.87</v>
      </c>
      <c r="F498" s="1">
        <v>1.2</v>
      </c>
      <c r="G498" t="s">
        <v>201</v>
      </c>
      <c r="H498" t="s">
        <v>202</v>
      </c>
      <c r="I498" t="s">
        <v>23</v>
      </c>
      <c r="J498" t="str">
        <f t="shared" si="32"/>
        <v>HH</v>
      </c>
    </row>
    <row r="499" spans="1:10" x14ac:dyDescent="0.25">
      <c r="B499" t="s">
        <v>267</v>
      </c>
      <c r="C499" s="8">
        <v>2.73</v>
      </c>
      <c r="D499" s="1">
        <v>3.16</v>
      </c>
      <c r="E499" s="1">
        <v>2.85</v>
      </c>
      <c r="F499" s="1">
        <v>2.73</v>
      </c>
      <c r="G499" t="s">
        <v>201</v>
      </c>
      <c r="H499" t="s">
        <v>202</v>
      </c>
      <c r="I499" t="s">
        <v>23</v>
      </c>
      <c r="J499" t="str">
        <f t="shared" si="32"/>
        <v>HH</v>
      </c>
    </row>
    <row r="500" spans="1:10" x14ac:dyDescent="0.25">
      <c r="B500" t="s">
        <v>268</v>
      </c>
      <c r="C500" s="8">
        <v>4.92</v>
      </c>
      <c r="D500" s="1">
        <v>4.1900000000000004</v>
      </c>
      <c r="E500" s="1">
        <v>1.69</v>
      </c>
      <c r="F500" s="1">
        <v>4.92</v>
      </c>
      <c r="G500" t="s">
        <v>201</v>
      </c>
      <c r="H500" t="s">
        <v>202</v>
      </c>
      <c r="I500" t="s">
        <v>23</v>
      </c>
      <c r="J500" t="str">
        <f t="shared" si="32"/>
        <v>HH</v>
      </c>
    </row>
    <row r="501" spans="1:10" ht="15.75" thickBot="1" x14ac:dyDescent="0.3">
      <c r="B501" t="s">
        <v>269</v>
      </c>
      <c r="C501" s="8">
        <v>1.85</v>
      </c>
      <c r="D501" s="1">
        <v>3.57</v>
      </c>
      <c r="E501" s="1">
        <v>4.6900000000000004</v>
      </c>
      <c r="F501" s="1">
        <v>1.85</v>
      </c>
      <c r="G501" t="s">
        <v>201</v>
      </c>
      <c r="H501" t="s">
        <v>202</v>
      </c>
      <c r="I501" t="s">
        <v>23</v>
      </c>
      <c r="J501" t="str">
        <f t="shared" si="32"/>
        <v>HH</v>
      </c>
    </row>
    <row r="502" spans="1:10" ht="15.75" thickBot="1" x14ac:dyDescent="0.3">
      <c r="C502" s="80">
        <f>SUM(C492:E501)/30</f>
        <v>4.1773333333333325</v>
      </c>
      <c r="F502" s="79">
        <f>PRODUCT(F492:F501)</f>
        <v>11218.170574730848</v>
      </c>
    </row>
    <row r="503" spans="1:10" ht="15.75" thickBot="1" x14ac:dyDescent="0.3">
      <c r="F503" s="18">
        <f>F492*F494*F496*F498*F500</f>
        <v>79.975631231999984</v>
      </c>
    </row>
    <row r="504" spans="1:10" ht="15.75" thickBot="1" x14ac:dyDescent="0.3">
      <c r="F504" s="18">
        <f>F493*F495*F497*F499*F501</f>
        <v>140.26985972999998</v>
      </c>
    </row>
    <row r="510" spans="1:10" ht="15.75" thickBot="1" x14ac:dyDescent="0.3"/>
    <row r="511" spans="1:10" ht="15.75" thickBot="1" x14ac:dyDescent="0.3">
      <c r="A511" t="s">
        <v>275</v>
      </c>
      <c r="B511" s="3" t="s">
        <v>0</v>
      </c>
      <c r="C511" s="4" t="s">
        <v>201</v>
      </c>
      <c r="D511" s="5" t="s">
        <v>202</v>
      </c>
      <c r="E511" s="5" t="s">
        <v>23</v>
      </c>
      <c r="F511" s="1" t="s">
        <v>232</v>
      </c>
      <c r="G511" s="245" t="s">
        <v>956</v>
      </c>
      <c r="H511" s="245"/>
      <c r="I511" s="245"/>
    </row>
    <row r="512" spans="1:10" x14ac:dyDescent="0.25">
      <c r="B512" t="s">
        <v>261</v>
      </c>
      <c r="C512" s="8">
        <v>2.2999999999999998</v>
      </c>
      <c r="D512" s="1">
        <v>3.27</v>
      </c>
      <c r="E512" s="1">
        <v>3.42</v>
      </c>
      <c r="F512" s="1">
        <v>3.42</v>
      </c>
      <c r="G512" t="s">
        <v>201</v>
      </c>
      <c r="H512" t="s">
        <v>202</v>
      </c>
      <c r="I512" t="s">
        <v>23</v>
      </c>
      <c r="J512" t="str">
        <f>IF(F512=C512,G512,IF(F512=D512,H512,I512))</f>
        <v>AA</v>
      </c>
    </row>
    <row r="513" spans="1:10" x14ac:dyDescent="0.25">
      <c r="B513" t="s">
        <v>262</v>
      </c>
      <c r="C513" s="8">
        <v>1.32</v>
      </c>
      <c r="D513" s="1">
        <v>5.83</v>
      </c>
      <c r="E513" s="1">
        <v>9.64</v>
      </c>
      <c r="F513" s="1">
        <v>1.32</v>
      </c>
      <c r="G513" t="s">
        <v>201</v>
      </c>
      <c r="H513" t="s">
        <v>202</v>
      </c>
      <c r="I513" t="s">
        <v>23</v>
      </c>
      <c r="J513" t="str">
        <f t="shared" ref="J513:J521" si="33">IF(F513=C513,G513,IF(F513=D513,H513,I513))</f>
        <v>HH</v>
      </c>
    </row>
    <row r="514" spans="1:10" x14ac:dyDescent="0.25">
      <c r="B514" t="s">
        <v>263</v>
      </c>
      <c r="C514" s="8">
        <v>12.91</v>
      </c>
      <c r="D514" s="1">
        <v>6.74</v>
      </c>
      <c r="E514" s="1">
        <v>1.24</v>
      </c>
      <c r="F514" s="1">
        <v>1.24</v>
      </c>
      <c r="G514" t="s">
        <v>201</v>
      </c>
      <c r="H514" t="s">
        <v>202</v>
      </c>
      <c r="I514" t="s">
        <v>23</v>
      </c>
      <c r="J514" t="str">
        <f t="shared" si="33"/>
        <v>AA</v>
      </c>
    </row>
    <row r="515" spans="1:10" x14ac:dyDescent="0.25">
      <c r="B515" t="s">
        <v>264</v>
      </c>
      <c r="C515" s="8">
        <v>1.73</v>
      </c>
      <c r="D515" s="1">
        <v>3.8</v>
      </c>
      <c r="E515" s="1">
        <v>5.28</v>
      </c>
      <c r="F515" s="1">
        <v>1.73</v>
      </c>
      <c r="G515" t="s">
        <v>201</v>
      </c>
      <c r="H515" t="s">
        <v>202</v>
      </c>
      <c r="I515" t="s">
        <v>23</v>
      </c>
      <c r="J515" t="str">
        <f t="shared" si="33"/>
        <v>HH</v>
      </c>
    </row>
    <row r="516" spans="1:10" x14ac:dyDescent="0.25">
      <c r="B516" t="s">
        <v>260</v>
      </c>
      <c r="C516" s="8">
        <v>3.62</v>
      </c>
      <c r="D516" s="1">
        <v>3.7</v>
      </c>
      <c r="E516" s="1">
        <v>2.0499999999999998</v>
      </c>
      <c r="F516" s="1">
        <v>2.0499999999999998</v>
      </c>
      <c r="G516" t="s">
        <v>201</v>
      </c>
      <c r="H516" t="s">
        <v>202</v>
      </c>
      <c r="I516" t="s">
        <v>23</v>
      </c>
      <c r="J516" t="str">
        <f t="shared" si="33"/>
        <v>AA</v>
      </c>
    </row>
    <row r="517" spans="1:10" x14ac:dyDescent="0.25">
      <c r="B517" t="s">
        <v>265</v>
      </c>
      <c r="C517" s="8">
        <v>1.99</v>
      </c>
      <c r="D517" s="1">
        <v>3.25</v>
      </c>
      <c r="E517" s="1">
        <v>4.4400000000000004</v>
      </c>
      <c r="F517" s="1">
        <v>4.4400000000000004</v>
      </c>
      <c r="G517" t="s">
        <v>201</v>
      </c>
      <c r="H517" t="s">
        <v>202</v>
      </c>
      <c r="I517" t="s">
        <v>23</v>
      </c>
      <c r="J517" t="str">
        <f t="shared" si="33"/>
        <v>AA</v>
      </c>
    </row>
    <row r="518" spans="1:10" x14ac:dyDescent="0.25">
      <c r="B518" t="s">
        <v>266</v>
      </c>
      <c r="C518" s="8">
        <v>1.27</v>
      </c>
      <c r="D518" s="1">
        <v>6.37</v>
      </c>
      <c r="E518" s="1">
        <v>10.95</v>
      </c>
      <c r="F518" s="1">
        <v>1.27</v>
      </c>
      <c r="G518" t="s">
        <v>201</v>
      </c>
      <c r="H518" t="s">
        <v>202</v>
      </c>
      <c r="I518" t="s">
        <v>23</v>
      </c>
      <c r="J518" t="str">
        <f t="shared" si="33"/>
        <v>HH</v>
      </c>
    </row>
    <row r="519" spans="1:10" x14ac:dyDescent="0.25">
      <c r="B519" t="s">
        <v>267</v>
      </c>
      <c r="C519" s="8">
        <v>1.94</v>
      </c>
      <c r="D519" s="1">
        <v>3.17</v>
      </c>
      <c r="E519" s="1">
        <v>4.93</v>
      </c>
      <c r="F519" s="1">
        <v>3.17</v>
      </c>
      <c r="G519" t="s">
        <v>201</v>
      </c>
      <c r="H519" t="s">
        <v>202</v>
      </c>
      <c r="I519" t="s">
        <v>23</v>
      </c>
      <c r="J519" t="str">
        <f t="shared" si="33"/>
        <v>DD</v>
      </c>
    </row>
    <row r="520" spans="1:10" x14ac:dyDescent="0.25">
      <c r="B520" t="s">
        <v>268</v>
      </c>
      <c r="C520" s="8">
        <v>3.24</v>
      </c>
      <c r="D520" s="1">
        <v>3.55</v>
      </c>
      <c r="E520" s="1">
        <v>2.25</v>
      </c>
      <c r="F520" s="1">
        <v>3.55</v>
      </c>
      <c r="G520" t="s">
        <v>201</v>
      </c>
      <c r="H520" t="s">
        <v>202</v>
      </c>
      <c r="I520" t="s">
        <v>23</v>
      </c>
      <c r="J520" t="str">
        <f t="shared" si="33"/>
        <v>DD</v>
      </c>
    </row>
    <row r="521" spans="1:10" ht="15.75" thickBot="1" x14ac:dyDescent="0.3">
      <c r="B521" t="s">
        <v>269</v>
      </c>
      <c r="C521" s="8">
        <v>4.0599999999999996</v>
      </c>
      <c r="D521" s="1">
        <v>3.57</v>
      </c>
      <c r="E521" s="1">
        <v>1.96</v>
      </c>
      <c r="F521" s="1">
        <v>1.96</v>
      </c>
      <c r="G521" t="s">
        <v>201</v>
      </c>
      <c r="H521" t="s">
        <v>202</v>
      </c>
      <c r="I521" t="s">
        <v>23</v>
      </c>
      <c r="J521" t="str">
        <f t="shared" si="33"/>
        <v>AA</v>
      </c>
    </row>
    <row r="522" spans="1:10" ht="15.75" thickBot="1" x14ac:dyDescent="0.3">
      <c r="C522" s="80">
        <f>SUM(C512:E521)/30</f>
        <v>4.1263333333333323</v>
      </c>
      <c r="F522" s="79">
        <f>PRODUCT(F512:F521)</f>
        <v>2469.1760981697448</v>
      </c>
    </row>
    <row r="523" spans="1:10" ht="15.75" thickBot="1" x14ac:dyDescent="0.3">
      <c r="F523" s="18">
        <f>F512*F514*F516*F518*F520</f>
        <v>39.195275940000002</v>
      </c>
    </row>
    <row r="524" spans="1:10" ht="15.75" thickBot="1" x14ac:dyDescent="0.3">
      <c r="F524" s="18">
        <f>F513*F515*F517*F519*F521</f>
        <v>62.996778028800001</v>
      </c>
    </row>
    <row r="525" spans="1:10" x14ac:dyDescent="0.25">
      <c r="F525" s="28"/>
    </row>
    <row r="526" spans="1:10" ht="15.75" thickBot="1" x14ac:dyDescent="0.3"/>
    <row r="527" spans="1:10" ht="15.75" thickBot="1" x14ac:dyDescent="0.3">
      <c r="A527" t="s">
        <v>304</v>
      </c>
      <c r="B527" s="3" t="s">
        <v>0</v>
      </c>
      <c r="C527" s="4" t="s">
        <v>201</v>
      </c>
      <c r="D527" s="5" t="s">
        <v>202</v>
      </c>
      <c r="E527" s="5" t="s">
        <v>23</v>
      </c>
      <c r="F527" s="1" t="s">
        <v>232</v>
      </c>
      <c r="G527" s="245" t="s">
        <v>956</v>
      </c>
      <c r="H527" s="245"/>
      <c r="I527" s="245"/>
    </row>
    <row r="528" spans="1:10" x14ac:dyDescent="0.25">
      <c r="B528" t="s">
        <v>261</v>
      </c>
      <c r="C528" s="8">
        <v>1.71</v>
      </c>
      <c r="D528" s="1">
        <v>4.17</v>
      </c>
      <c r="E528" s="1">
        <v>4.7699999999999996</v>
      </c>
      <c r="F528" s="1">
        <v>4.7699999999999996</v>
      </c>
      <c r="G528" t="s">
        <v>201</v>
      </c>
      <c r="H528" t="s">
        <v>202</v>
      </c>
      <c r="I528" t="s">
        <v>23</v>
      </c>
      <c r="J528" t="str">
        <f>IF(F528=C528,G528,IF(F528=D528,H528,I528))</f>
        <v>AA</v>
      </c>
    </row>
    <row r="529" spans="1:10" x14ac:dyDescent="0.25">
      <c r="B529" t="s">
        <v>262</v>
      </c>
      <c r="C529" s="8">
        <v>2.4500000000000002</v>
      </c>
      <c r="D529" s="1">
        <v>3.06</v>
      </c>
      <c r="E529" s="1">
        <v>3.37</v>
      </c>
      <c r="F529" s="1">
        <v>2.4500000000000002</v>
      </c>
      <c r="G529" t="s">
        <v>201</v>
      </c>
      <c r="H529" t="s">
        <v>202</v>
      </c>
      <c r="I529" t="s">
        <v>23</v>
      </c>
      <c r="J529" t="str">
        <f t="shared" ref="J529:J537" si="34">IF(F529=C529,G529,IF(F529=D529,H529,I529))</f>
        <v>HH</v>
      </c>
    </row>
    <row r="530" spans="1:10" x14ac:dyDescent="0.25">
      <c r="B530" t="s">
        <v>263</v>
      </c>
      <c r="C530" s="8">
        <v>3.23</v>
      </c>
      <c r="D530" s="1">
        <v>3.51</v>
      </c>
      <c r="E530" s="1">
        <v>2.2799999999999998</v>
      </c>
      <c r="F530" s="1">
        <v>3.23</v>
      </c>
      <c r="G530" t="s">
        <v>201</v>
      </c>
      <c r="H530" t="s">
        <v>202</v>
      </c>
      <c r="I530" t="s">
        <v>23</v>
      </c>
      <c r="J530" t="str">
        <f t="shared" si="34"/>
        <v>HH</v>
      </c>
    </row>
    <row r="531" spans="1:10" x14ac:dyDescent="0.25">
      <c r="B531" t="s">
        <v>264</v>
      </c>
      <c r="C531" s="8">
        <v>16.2</v>
      </c>
      <c r="D531" s="1">
        <v>7.79</v>
      </c>
      <c r="E531" s="1">
        <v>1.18</v>
      </c>
      <c r="F531" s="1">
        <v>1.18</v>
      </c>
      <c r="G531" t="s">
        <v>201</v>
      </c>
      <c r="H531" t="s">
        <v>202</v>
      </c>
      <c r="I531" t="s">
        <v>23</v>
      </c>
      <c r="J531" t="str">
        <f t="shared" si="34"/>
        <v>AA</v>
      </c>
    </row>
    <row r="532" spans="1:10" x14ac:dyDescent="0.25">
      <c r="B532" t="s">
        <v>260</v>
      </c>
      <c r="C532" s="8">
        <v>1.51</v>
      </c>
      <c r="D532" s="1">
        <v>4.6500000000000004</v>
      </c>
      <c r="E532" s="1">
        <v>6.39</v>
      </c>
      <c r="F532" s="1">
        <v>6.39</v>
      </c>
      <c r="G532" t="s">
        <v>201</v>
      </c>
      <c r="H532" t="s">
        <v>202</v>
      </c>
      <c r="I532" t="s">
        <v>23</v>
      </c>
      <c r="J532" t="str">
        <f t="shared" si="34"/>
        <v>AA</v>
      </c>
    </row>
    <row r="533" spans="1:10" x14ac:dyDescent="0.25">
      <c r="B533" t="s">
        <v>265</v>
      </c>
      <c r="C533" s="8">
        <v>1.23</v>
      </c>
      <c r="D533" s="1">
        <v>6.55</v>
      </c>
      <c r="E533" s="1">
        <v>14.75</v>
      </c>
      <c r="F533" s="1">
        <v>6.55</v>
      </c>
      <c r="G533" t="s">
        <v>201</v>
      </c>
      <c r="H533" t="s">
        <v>202</v>
      </c>
      <c r="I533" t="s">
        <v>23</v>
      </c>
      <c r="J533" t="str">
        <f t="shared" si="34"/>
        <v>DD</v>
      </c>
    </row>
    <row r="534" spans="1:10" x14ac:dyDescent="0.25">
      <c r="B534" t="s">
        <v>266</v>
      </c>
      <c r="C534" s="8">
        <v>2.19</v>
      </c>
      <c r="D534" s="1">
        <v>3.44</v>
      </c>
      <c r="E534" s="1">
        <v>3.5</v>
      </c>
      <c r="F534" s="1">
        <v>3.44</v>
      </c>
      <c r="G534" t="s">
        <v>201</v>
      </c>
      <c r="H534" t="s">
        <v>202</v>
      </c>
      <c r="I534" t="s">
        <v>23</v>
      </c>
      <c r="J534" t="str">
        <f t="shared" si="34"/>
        <v>DD</v>
      </c>
    </row>
    <row r="535" spans="1:10" x14ac:dyDescent="0.25">
      <c r="B535" t="s">
        <v>267</v>
      </c>
      <c r="C535" s="8">
        <v>1.26</v>
      </c>
      <c r="D535" s="1">
        <v>6.2</v>
      </c>
      <c r="E535" s="1">
        <v>13.19</v>
      </c>
      <c r="F535" s="1">
        <v>1.26</v>
      </c>
      <c r="G535" t="s">
        <v>201</v>
      </c>
      <c r="H535" t="s">
        <v>202</v>
      </c>
      <c r="I535" t="s">
        <v>23</v>
      </c>
      <c r="J535" t="str">
        <f t="shared" si="34"/>
        <v>HH</v>
      </c>
    </row>
    <row r="536" spans="1:10" x14ac:dyDescent="0.25">
      <c r="B536" t="s">
        <v>268</v>
      </c>
      <c r="C536" s="8">
        <v>2.72</v>
      </c>
      <c r="D536" s="1">
        <v>3.4</v>
      </c>
      <c r="E536" s="1">
        <v>2.7</v>
      </c>
      <c r="F536" s="1">
        <v>2.72</v>
      </c>
      <c r="G536" t="s">
        <v>201</v>
      </c>
      <c r="H536" t="s">
        <v>202</v>
      </c>
      <c r="I536" t="s">
        <v>23</v>
      </c>
      <c r="J536" t="str">
        <f t="shared" si="34"/>
        <v>HH</v>
      </c>
    </row>
    <row r="537" spans="1:10" ht="15.75" thickBot="1" x14ac:dyDescent="0.3">
      <c r="B537" t="s">
        <v>269</v>
      </c>
      <c r="C537" s="8">
        <v>6.47</v>
      </c>
      <c r="D537" s="1">
        <v>4.7</v>
      </c>
      <c r="E537" s="1">
        <v>1.5</v>
      </c>
      <c r="F537" s="1">
        <v>1.5</v>
      </c>
      <c r="G537" t="s">
        <v>201</v>
      </c>
      <c r="H537" t="s">
        <v>202</v>
      </c>
      <c r="I537" t="s">
        <v>23</v>
      </c>
      <c r="J537" t="str">
        <f t="shared" si="34"/>
        <v>AA</v>
      </c>
    </row>
    <row r="538" spans="1:10" ht="15.75" thickBot="1" x14ac:dyDescent="0.3">
      <c r="C538" s="80">
        <f>SUM(C528:E537)/30</f>
        <v>4.6689999999999996</v>
      </c>
      <c r="F538" s="79">
        <f>PRODUCT(F528:F537)</f>
        <v>32968.584559199298</v>
      </c>
    </row>
    <row r="539" spans="1:10" ht="15.75" thickBot="1" x14ac:dyDescent="0.3">
      <c r="F539" s="18">
        <f>F528*F530*F532*F534*F536</f>
        <v>921.18976945919997</v>
      </c>
    </row>
    <row r="540" spans="1:10" ht="15.75" thickBot="1" x14ac:dyDescent="0.3">
      <c r="F540" s="18">
        <f>F529*F531*F533*F535*F537</f>
        <v>35.789134499999996</v>
      </c>
    </row>
    <row r="541" spans="1:10" x14ac:dyDescent="0.25">
      <c r="F541" s="28"/>
    </row>
    <row r="542" spans="1:10" ht="15.75" thickBot="1" x14ac:dyDescent="0.3"/>
    <row r="543" spans="1:10" ht="15.75" thickBot="1" x14ac:dyDescent="0.3">
      <c r="A543" t="s">
        <v>305</v>
      </c>
      <c r="B543" s="3" t="s">
        <v>0</v>
      </c>
      <c r="C543" s="4" t="s">
        <v>201</v>
      </c>
      <c r="D543" s="5" t="s">
        <v>202</v>
      </c>
      <c r="E543" s="5" t="s">
        <v>23</v>
      </c>
      <c r="F543" s="1" t="s">
        <v>232</v>
      </c>
      <c r="G543" s="245" t="s">
        <v>956</v>
      </c>
      <c r="H543" s="245"/>
      <c r="I543" s="245"/>
    </row>
    <row r="544" spans="1:10" x14ac:dyDescent="0.25">
      <c r="B544" t="s">
        <v>261</v>
      </c>
      <c r="C544" s="8">
        <v>1.07</v>
      </c>
      <c r="D544" s="1">
        <v>15.36</v>
      </c>
      <c r="E544" s="1">
        <v>34.6</v>
      </c>
      <c r="F544" s="1">
        <v>1.07</v>
      </c>
      <c r="G544" t="s">
        <v>201</v>
      </c>
      <c r="H544" t="s">
        <v>202</v>
      </c>
      <c r="I544" t="s">
        <v>23</v>
      </c>
      <c r="J544" t="str">
        <f>IF(F544=C544,G544,IF(F544=D544,H544,I544))</f>
        <v>HH</v>
      </c>
    </row>
    <row r="545" spans="1:10" x14ac:dyDescent="0.25">
      <c r="B545" t="s">
        <v>262</v>
      </c>
      <c r="C545" s="8">
        <v>1.36</v>
      </c>
      <c r="D545" s="1">
        <v>5.44</v>
      </c>
      <c r="E545" s="1">
        <v>8.82</v>
      </c>
      <c r="F545" s="1">
        <v>8.82</v>
      </c>
      <c r="G545" t="s">
        <v>201</v>
      </c>
      <c r="H545" t="s">
        <v>202</v>
      </c>
      <c r="I545" t="s">
        <v>23</v>
      </c>
      <c r="J545" t="str">
        <f t="shared" ref="J545:J553" si="35">IF(F545=C545,G545,IF(F545=D545,H545,I545))</f>
        <v>AA</v>
      </c>
    </row>
    <row r="546" spans="1:10" x14ac:dyDescent="0.25">
      <c r="B546" t="s">
        <v>263</v>
      </c>
      <c r="C546" s="8">
        <v>2.68</v>
      </c>
      <c r="D546" s="1">
        <v>3.22</v>
      </c>
      <c r="E546" s="1">
        <v>2.86</v>
      </c>
      <c r="F546" s="1">
        <v>2.86</v>
      </c>
      <c r="G546" t="s">
        <v>201</v>
      </c>
      <c r="H546" t="s">
        <v>202</v>
      </c>
      <c r="I546" t="s">
        <v>23</v>
      </c>
      <c r="J546" t="str">
        <f t="shared" si="35"/>
        <v>AA</v>
      </c>
    </row>
    <row r="547" spans="1:10" x14ac:dyDescent="0.25">
      <c r="B547" t="s">
        <v>264</v>
      </c>
      <c r="C547" s="8">
        <v>1.8</v>
      </c>
      <c r="D547" s="1">
        <v>3.93</v>
      </c>
      <c r="E547" s="1">
        <v>4.5</v>
      </c>
      <c r="F547" s="1">
        <v>3.93</v>
      </c>
      <c r="G547" t="s">
        <v>201</v>
      </c>
      <c r="H547" t="s">
        <v>202</v>
      </c>
      <c r="I547" t="s">
        <v>23</v>
      </c>
      <c r="J547" t="str">
        <f t="shared" si="35"/>
        <v>DD</v>
      </c>
    </row>
    <row r="548" spans="1:10" x14ac:dyDescent="0.25">
      <c r="B548" t="s">
        <v>260</v>
      </c>
      <c r="C548" s="8">
        <v>2.21</v>
      </c>
      <c r="D548" s="1">
        <v>3.64</v>
      </c>
      <c r="E548" s="1">
        <v>3.28</v>
      </c>
      <c r="F548" s="1">
        <v>2.21</v>
      </c>
      <c r="G548" t="s">
        <v>201</v>
      </c>
      <c r="H548" t="s">
        <v>202</v>
      </c>
      <c r="I548" t="s">
        <v>23</v>
      </c>
      <c r="J548" t="str">
        <f t="shared" si="35"/>
        <v>HH</v>
      </c>
    </row>
    <row r="549" spans="1:10" x14ac:dyDescent="0.25">
      <c r="B549" t="s">
        <v>265</v>
      </c>
      <c r="C549" s="8">
        <v>2.99</v>
      </c>
      <c r="D549" s="1">
        <v>3.43</v>
      </c>
      <c r="E549" s="1">
        <v>2.4500000000000002</v>
      </c>
      <c r="F549" s="1">
        <v>3.43</v>
      </c>
      <c r="G549" t="s">
        <v>201</v>
      </c>
      <c r="H549" t="s">
        <v>202</v>
      </c>
      <c r="I549" t="s">
        <v>23</v>
      </c>
      <c r="J549" t="str">
        <f t="shared" si="35"/>
        <v>DD</v>
      </c>
    </row>
    <row r="550" spans="1:10" x14ac:dyDescent="0.25">
      <c r="B550" t="s">
        <v>266</v>
      </c>
      <c r="C550" s="8">
        <v>2.21</v>
      </c>
      <c r="D550" s="1">
        <v>3.27</v>
      </c>
      <c r="E550" s="1">
        <v>3.65</v>
      </c>
      <c r="F550" s="1">
        <v>3.27</v>
      </c>
      <c r="G550" t="s">
        <v>201</v>
      </c>
      <c r="H550" t="s">
        <v>202</v>
      </c>
      <c r="I550" t="s">
        <v>23</v>
      </c>
      <c r="J550" t="str">
        <f t="shared" si="35"/>
        <v>DD</v>
      </c>
    </row>
    <row r="551" spans="1:10" x14ac:dyDescent="0.25">
      <c r="B551" t="s">
        <v>267</v>
      </c>
      <c r="C551" s="8">
        <v>2.66</v>
      </c>
      <c r="D551" s="1">
        <v>3.62</v>
      </c>
      <c r="E551" s="1">
        <v>2.64</v>
      </c>
      <c r="F551" s="1">
        <v>2.66</v>
      </c>
      <c r="G551" t="s">
        <v>201</v>
      </c>
      <c r="H551" t="s">
        <v>202</v>
      </c>
      <c r="I551" t="s">
        <v>23</v>
      </c>
      <c r="J551" t="str">
        <f t="shared" si="35"/>
        <v>HH</v>
      </c>
    </row>
    <row r="552" spans="1:10" x14ac:dyDescent="0.25">
      <c r="B552" t="s">
        <v>268</v>
      </c>
      <c r="C552" s="8">
        <v>17.53</v>
      </c>
      <c r="D552" s="1">
        <v>8.9499999999999993</v>
      </c>
      <c r="E552" s="1">
        <v>1.1599999999999999</v>
      </c>
      <c r="F552" s="1">
        <v>1.1599999999999999</v>
      </c>
      <c r="G552" t="s">
        <v>201</v>
      </c>
      <c r="H552" t="s">
        <v>202</v>
      </c>
      <c r="I552" t="s">
        <v>23</v>
      </c>
      <c r="J552" t="str">
        <f t="shared" si="35"/>
        <v>AA</v>
      </c>
    </row>
    <row r="553" spans="1:10" ht="15.75" thickBot="1" x14ac:dyDescent="0.3">
      <c r="B553" t="s">
        <v>269</v>
      </c>
      <c r="C553" s="8">
        <v>2.69</v>
      </c>
      <c r="D553" s="1">
        <v>3.35</v>
      </c>
      <c r="E553" s="1">
        <v>2.75</v>
      </c>
      <c r="F553" s="1">
        <v>3.35</v>
      </c>
      <c r="G553" t="s">
        <v>201</v>
      </c>
      <c r="H553" t="s">
        <v>202</v>
      </c>
      <c r="I553" t="s">
        <v>23</v>
      </c>
      <c r="J553" t="str">
        <f t="shared" si="35"/>
        <v>DD</v>
      </c>
    </row>
    <row r="554" spans="1:10" ht="15.75" thickBot="1" x14ac:dyDescent="0.3">
      <c r="C554" s="80">
        <f>SUM(C544:E553)/30</f>
        <v>5.2706666666666671</v>
      </c>
      <c r="F554" s="79">
        <f>PRODUCT(F544:F553)</f>
        <v>27178.752925023586</v>
      </c>
    </row>
    <row r="555" spans="1:10" ht="15.75" thickBot="1" x14ac:dyDescent="0.3">
      <c r="F555" s="18">
        <f>F544*F546*F548*F550*F552</f>
        <v>25.653570914399999</v>
      </c>
    </row>
    <row r="556" spans="1:10" ht="15.75" thickBot="1" x14ac:dyDescent="0.3">
      <c r="F556" s="18">
        <f>F545*F547*F549*F551*F553</f>
        <v>1059.453010098</v>
      </c>
    </row>
    <row r="559" spans="1:10" ht="15.75" thickBot="1" x14ac:dyDescent="0.3"/>
    <row r="560" spans="1:10" ht="15.75" thickBot="1" x14ac:dyDescent="0.3">
      <c r="A560" t="s">
        <v>306</v>
      </c>
      <c r="B560" s="3" t="s">
        <v>0</v>
      </c>
      <c r="C560" s="4" t="s">
        <v>201</v>
      </c>
      <c r="D560" s="5" t="s">
        <v>202</v>
      </c>
      <c r="E560" s="5" t="s">
        <v>23</v>
      </c>
      <c r="F560" s="1" t="s">
        <v>232</v>
      </c>
      <c r="G560" s="245" t="s">
        <v>956</v>
      </c>
      <c r="H560" s="245"/>
      <c r="I560" s="245"/>
    </row>
    <row r="561" spans="1:10" x14ac:dyDescent="0.25">
      <c r="B561" t="s">
        <v>261</v>
      </c>
      <c r="C561" s="8">
        <v>1.67</v>
      </c>
      <c r="D561" s="1">
        <v>3.9</v>
      </c>
      <c r="E561" s="1">
        <v>5.68</v>
      </c>
      <c r="F561" s="1">
        <v>1.67</v>
      </c>
      <c r="G561" t="s">
        <v>201</v>
      </c>
      <c r="H561" t="s">
        <v>202</v>
      </c>
      <c r="I561" t="s">
        <v>23</v>
      </c>
      <c r="J561" t="str">
        <f>IF(F561=C561,G561,IF(F561=D561,H561,I561))</f>
        <v>HH</v>
      </c>
    </row>
    <row r="562" spans="1:10" x14ac:dyDescent="0.25">
      <c r="B562" t="s">
        <v>262</v>
      </c>
      <c r="C562" s="8">
        <v>5.81</v>
      </c>
      <c r="D562" s="1">
        <v>4.5999999999999996</v>
      </c>
      <c r="E562" s="1">
        <v>1.55</v>
      </c>
      <c r="F562" s="1">
        <v>5.81</v>
      </c>
      <c r="G562" t="s">
        <v>201</v>
      </c>
      <c r="H562" t="s">
        <v>202</v>
      </c>
      <c r="I562" t="s">
        <v>23</v>
      </c>
      <c r="J562" t="str">
        <f t="shared" ref="J562:J570" si="36">IF(F562=C562,G562,IF(F562=D562,H562,I562))</f>
        <v>HH</v>
      </c>
    </row>
    <row r="563" spans="1:10" x14ac:dyDescent="0.25">
      <c r="B563" t="s">
        <v>263</v>
      </c>
      <c r="C563" s="8">
        <v>1.49</v>
      </c>
      <c r="D563" s="1">
        <v>4.37</v>
      </c>
      <c r="E563" s="1">
        <v>7.45</v>
      </c>
      <c r="F563" s="1">
        <v>1.49</v>
      </c>
      <c r="G563" t="s">
        <v>201</v>
      </c>
      <c r="H563" t="s">
        <v>202</v>
      </c>
      <c r="I563" t="s">
        <v>23</v>
      </c>
      <c r="J563" t="str">
        <f t="shared" si="36"/>
        <v>HH</v>
      </c>
    </row>
    <row r="564" spans="1:10" x14ac:dyDescent="0.25">
      <c r="B564" t="s">
        <v>264</v>
      </c>
      <c r="C564" s="8">
        <v>2.33</v>
      </c>
      <c r="D564" s="1">
        <v>3.61</v>
      </c>
      <c r="E564" s="1">
        <v>3.06</v>
      </c>
      <c r="F564" s="1">
        <v>2.33</v>
      </c>
      <c r="G564" t="s">
        <v>201</v>
      </c>
      <c r="H564" t="s">
        <v>202</v>
      </c>
      <c r="I564" t="s">
        <v>23</v>
      </c>
      <c r="J564" t="str">
        <f t="shared" si="36"/>
        <v>HH</v>
      </c>
    </row>
    <row r="565" spans="1:10" x14ac:dyDescent="0.25">
      <c r="B565" t="s">
        <v>260</v>
      </c>
      <c r="C565" s="8">
        <v>2.56</v>
      </c>
      <c r="D565" s="1">
        <v>3.72</v>
      </c>
      <c r="E565" s="1">
        <v>2.69</v>
      </c>
      <c r="F565" s="1">
        <v>2.69</v>
      </c>
      <c r="G565" t="s">
        <v>201</v>
      </c>
      <c r="H565" t="s">
        <v>202</v>
      </c>
      <c r="I565" t="s">
        <v>23</v>
      </c>
      <c r="J565" t="str">
        <f t="shared" si="36"/>
        <v>AA</v>
      </c>
    </row>
    <row r="566" spans="1:10" x14ac:dyDescent="0.25">
      <c r="B566" t="s">
        <v>265</v>
      </c>
      <c r="C566" s="8">
        <v>9.36</v>
      </c>
      <c r="D566" s="1">
        <v>5.48</v>
      </c>
      <c r="E566" s="1">
        <v>1.34</v>
      </c>
      <c r="F566" s="1">
        <v>1.34</v>
      </c>
      <c r="G566" t="s">
        <v>201</v>
      </c>
      <c r="H566" t="s">
        <v>202</v>
      </c>
      <c r="I566" t="s">
        <v>23</v>
      </c>
      <c r="J566" t="str">
        <f t="shared" si="36"/>
        <v>AA</v>
      </c>
    </row>
    <row r="567" spans="1:10" x14ac:dyDescent="0.25">
      <c r="B567" t="s">
        <v>266</v>
      </c>
      <c r="C567" s="8">
        <v>9.69</v>
      </c>
      <c r="D567" s="1">
        <v>5.65</v>
      </c>
      <c r="E567" s="1">
        <v>1.33</v>
      </c>
      <c r="F567" s="1">
        <v>5.65</v>
      </c>
      <c r="G567" t="s">
        <v>201</v>
      </c>
      <c r="H567" t="s">
        <v>202</v>
      </c>
      <c r="I567" t="s">
        <v>23</v>
      </c>
      <c r="J567" t="str">
        <f t="shared" si="36"/>
        <v>DD</v>
      </c>
    </row>
    <row r="568" spans="1:10" x14ac:dyDescent="0.25">
      <c r="B568" t="s">
        <v>267</v>
      </c>
      <c r="C568" s="8">
        <v>1.3</v>
      </c>
      <c r="D568" s="1">
        <v>5.9</v>
      </c>
      <c r="E568" s="1">
        <v>10.5</v>
      </c>
      <c r="F568" s="1">
        <v>1.3</v>
      </c>
      <c r="G568" t="s">
        <v>201</v>
      </c>
      <c r="H568" t="s">
        <v>202</v>
      </c>
      <c r="I568" t="s">
        <v>23</v>
      </c>
      <c r="J568" t="str">
        <f t="shared" si="36"/>
        <v>HH</v>
      </c>
    </row>
    <row r="569" spans="1:10" x14ac:dyDescent="0.25">
      <c r="B569" t="s">
        <v>268</v>
      </c>
      <c r="C569" s="8">
        <v>1.28</v>
      </c>
      <c r="D569" s="1">
        <v>6</v>
      </c>
      <c r="E569" s="1">
        <v>11.95</v>
      </c>
      <c r="F569" s="1">
        <v>6</v>
      </c>
      <c r="G569" t="s">
        <v>201</v>
      </c>
      <c r="H569" t="s">
        <v>202</v>
      </c>
      <c r="I569" t="s">
        <v>23</v>
      </c>
      <c r="J569" t="str">
        <f t="shared" si="36"/>
        <v>DD</v>
      </c>
    </row>
    <row r="570" spans="1:10" ht="15.75" thickBot="1" x14ac:dyDescent="0.3">
      <c r="B570" t="s">
        <v>269</v>
      </c>
      <c r="C570" s="8">
        <v>1.17</v>
      </c>
      <c r="D570" s="1">
        <v>8.9499999999999993</v>
      </c>
      <c r="E570" s="1">
        <v>15.45</v>
      </c>
      <c r="F570" s="1">
        <v>1.17</v>
      </c>
      <c r="G570" t="s">
        <v>201</v>
      </c>
      <c r="H570" t="s">
        <v>202</v>
      </c>
      <c r="I570" t="s">
        <v>23</v>
      </c>
      <c r="J570" t="str">
        <f t="shared" si="36"/>
        <v>HH</v>
      </c>
    </row>
    <row r="571" spans="1:10" ht="15.75" thickBot="1" x14ac:dyDescent="0.3">
      <c r="C571" s="80">
        <f>SUM(C561:E570)/30</f>
        <v>4.9946666666666664</v>
      </c>
      <c r="F571" s="79">
        <f>PRODUCT(F561:F570)</f>
        <v>6260.6695802009262</v>
      </c>
    </row>
    <row r="572" spans="1:10" ht="15.75" thickBot="1" x14ac:dyDescent="0.3">
      <c r="F572" s="18">
        <f>F561*F563*F565*F567*F569</f>
        <v>226.91056530000003</v>
      </c>
    </row>
    <row r="573" spans="1:10" ht="15.75" thickBot="1" x14ac:dyDescent="0.3">
      <c r="F573" s="18">
        <f>F562*F564*F566*F568*F570</f>
        <v>27.590912621999998</v>
      </c>
    </row>
    <row r="575" spans="1:10" ht="15.75" thickBot="1" x14ac:dyDescent="0.3"/>
    <row r="576" spans="1:10" ht="15.75" thickBot="1" x14ac:dyDescent="0.3">
      <c r="A576" t="s">
        <v>307</v>
      </c>
      <c r="B576" s="3" t="s">
        <v>0</v>
      </c>
      <c r="C576" s="4" t="s">
        <v>201</v>
      </c>
      <c r="D576" s="5" t="s">
        <v>202</v>
      </c>
      <c r="E576" s="5" t="s">
        <v>23</v>
      </c>
      <c r="F576" s="1" t="s">
        <v>232</v>
      </c>
      <c r="G576" s="245" t="s">
        <v>956</v>
      </c>
      <c r="H576" s="245"/>
      <c r="I576" s="245"/>
    </row>
    <row r="577" spans="2:10" x14ac:dyDescent="0.25">
      <c r="B577" t="s">
        <v>261</v>
      </c>
      <c r="C577" s="8">
        <v>2.1</v>
      </c>
      <c r="D577" s="1">
        <v>3.81</v>
      </c>
      <c r="E577" s="1">
        <v>3.41</v>
      </c>
      <c r="F577" s="1">
        <v>3.41</v>
      </c>
      <c r="G577" t="s">
        <v>201</v>
      </c>
      <c r="H577" t="s">
        <v>202</v>
      </c>
      <c r="I577" t="s">
        <v>23</v>
      </c>
      <c r="J577" t="str">
        <f>IF(F577=C577,G577,IF(F577=D577,H577,I577))</f>
        <v>AA</v>
      </c>
    </row>
    <row r="578" spans="2:10" x14ac:dyDescent="0.25">
      <c r="B578" t="s">
        <v>262</v>
      </c>
      <c r="C578" s="8">
        <v>1.9</v>
      </c>
      <c r="D578" s="1">
        <v>3.75</v>
      </c>
      <c r="E578" s="1">
        <v>4.1500000000000004</v>
      </c>
      <c r="F578" s="1">
        <v>3.75</v>
      </c>
      <c r="G578" t="s">
        <v>201</v>
      </c>
      <c r="H578" t="s">
        <v>202</v>
      </c>
      <c r="I578" t="s">
        <v>23</v>
      </c>
      <c r="J578" t="str">
        <f t="shared" ref="J578:J586" si="37">IF(F578=C578,G578,IF(F578=D578,H578,I578))</f>
        <v>DD</v>
      </c>
    </row>
    <row r="579" spans="2:10" x14ac:dyDescent="0.25">
      <c r="B579" t="s">
        <v>263</v>
      </c>
      <c r="C579" s="8">
        <v>1.39</v>
      </c>
      <c r="D579" s="1">
        <v>5.0999999999999996</v>
      </c>
      <c r="E579" s="1">
        <v>8.35</v>
      </c>
      <c r="F579" s="1">
        <v>5.0999999999999996</v>
      </c>
      <c r="G579" t="s">
        <v>201</v>
      </c>
      <c r="H579" t="s">
        <v>202</v>
      </c>
      <c r="I579" t="s">
        <v>23</v>
      </c>
      <c r="J579" t="str">
        <f t="shared" si="37"/>
        <v>DD</v>
      </c>
    </row>
    <row r="580" spans="2:10" x14ac:dyDescent="0.25">
      <c r="B580" t="s">
        <v>264</v>
      </c>
      <c r="C580" s="8">
        <v>1.3</v>
      </c>
      <c r="D580" s="1">
        <v>6.08</v>
      </c>
      <c r="E580" s="1">
        <v>9.7200000000000006</v>
      </c>
      <c r="F580" s="1">
        <v>9.7200000000000006</v>
      </c>
      <c r="G580" t="s">
        <v>201</v>
      </c>
      <c r="H580" t="s">
        <v>202</v>
      </c>
      <c r="I580" t="s">
        <v>23</v>
      </c>
      <c r="J580" t="str">
        <f t="shared" si="37"/>
        <v>AA</v>
      </c>
    </row>
    <row r="581" spans="2:10" x14ac:dyDescent="0.25">
      <c r="B581" t="s">
        <v>260</v>
      </c>
      <c r="C581" s="8">
        <v>1.31</v>
      </c>
      <c r="D581" s="1">
        <v>5.83</v>
      </c>
      <c r="E581" s="1">
        <v>10.08</v>
      </c>
      <c r="F581" s="1">
        <v>1.31</v>
      </c>
      <c r="G581" t="s">
        <v>201</v>
      </c>
      <c r="H581" t="s">
        <v>202</v>
      </c>
      <c r="I581" t="s">
        <v>23</v>
      </c>
      <c r="J581" t="str">
        <f t="shared" si="37"/>
        <v>HH</v>
      </c>
    </row>
    <row r="582" spans="2:10" x14ac:dyDescent="0.25">
      <c r="B582" t="s">
        <v>265</v>
      </c>
      <c r="C582" s="8">
        <v>2.41</v>
      </c>
      <c r="D582" s="1">
        <v>3.64</v>
      </c>
      <c r="E582" s="1">
        <v>2.91</v>
      </c>
      <c r="F582" s="1">
        <v>3.64</v>
      </c>
      <c r="G582" t="s">
        <v>201</v>
      </c>
      <c r="H582" t="s">
        <v>202</v>
      </c>
      <c r="I582" t="s">
        <v>23</v>
      </c>
      <c r="J582" t="str">
        <f t="shared" si="37"/>
        <v>DD</v>
      </c>
    </row>
    <row r="583" spans="2:10" x14ac:dyDescent="0.25">
      <c r="B583" t="s">
        <v>266</v>
      </c>
      <c r="C583" s="8">
        <v>2.4500000000000002</v>
      </c>
      <c r="D583" s="1">
        <v>3.55</v>
      </c>
      <c r="E583" s="1">
        <v>2.91</v>
      </c>
      <c r="F583" s="1">
        <v>2.91</v>
      </c>
      <c r="G583" t="s">
        <v>201</v>
      </c>
      <c r="H583" t="s">
        <v>202</v>
      </c>
      <c r="I583" t="s">
        <v>23</v>
      </c>
      <c r="J583" t="str">
        <f t="shared" si="37"/>
        <v>AA</v>
      </c>
    </row>
    <row r="584" spans="2:10" x14ac:dyDescent="0.25">
      <c r="B584" t="s">
        <v>267</v>
      </c>
      <c r="C584" s="8">
        <v>1.77</v>
      </c>
      <c r="D584" s="1">
        <v>4.3099999999999996</v>
      </c>
      <c r="E584" s="1">
        <v>4.21</v>
      </c>
      <c r="F584" s="1">
        <v>1.77</v>
      </c>
      <c r="G584" t="s">
        <v>201</v>
      </c>
      <c r="H584" t="s">
        <v>202</v>
      </c>
      <c r="I584" t="s">
        <v>23</v>
      </c>
      <c r="J584" t="str">
        <f t="shared" si="37"/>
        <v>HH</v>
      </c>
    </row>
    <row r="585" spans="2:10" x14ac:dyDescent="0.25">
      <c r="B585" t="s">
        <v>268</v>
      </c>
      <c r="C585" s="8">
        <v>2.54</v>
      </c>
      <c r="D585" s="1">
        <v>3.65</v>
      </c>
      <c r="E585" s="1">
        <v>2.74</v>
      </c>
      <c r="F585" s="1">
        <v>2.74</v>
      </c>
      <c r="G585" t="s">
        <v>201</v>
      </c>
      <c r="H585" t="s">
        <v>202</v>
      </c>
      <c r="I585" t="s">
        <v>23</v>
      </c>
      <c r="J585" t="str">
        <f t="shared" si="37"/>
        <v>AA</v>
      </c>
    </row>
    <row r="586" spans="2:10" ht="15.75" thickBot="1" x14ac:dyDescent="0.3">
      <c r="B586" t="s">
        <v>269</v>
      </c>
      <c r="C586" s="8">
        <v>15.03</v>
      </c>
      <c r="D586" s="1">
        <v>7.73</v>
      </c>
      <c r="E586" s="1">
        <v>1.19</v>
      </c>
      <c r="F586" s="1">
        <v>1.19</v>
      </c>
      <c r="G586" t="s">
        <v>201</v>
      </c>
      <c r="H586" t="s">
        <v>202</v>
      </c>
      <c r="I586" t="s">
        <v>23</v>
      </c>
      <c r="J586" t="str">
        <f t="shared" si="37"/>
        <v>AA</v>
      </c>
    </row>
    <row r="587" spans="2:10" ht="15.75" thickBot="1" x14ac:dyDescent="0.3">
      <c r="C587" s="80">
        <f>SUM(C577:E586)/30</f>
        <v>4.3106666666666662</v>
      </c>
      <c r="F587" s="79">
        <f>PRODUCT(F577:F586)</f>
        <v>50764.316905644635</v>
      </c>
    </row>
    <row r="588" spans="2:10" ht="15.75" thickBot="1" x14ac:dyDescent="0.3">
      <c r="F588" s="18">
        <f>F577*F579*F581*F583*F585</f>
        <v>181.65167321400003</v>
      </c>
    </row>
    <row r="589" spans="2:10" ht="15.75" thickBot="1" x14ac:dyDescent="0.3">
      <c r="F589" s="18">
        <f>F578*F580*F582*F584*F586</f>
        <v>279.45967140000005</v>
      </c>
    </row>
  </sheetData>
  <mergeCells count="38">
    <mergeCell ref="G560:I560"/>
    <mergeCell ref="G576:I576"/>
    <mergeCell ref="G457:I457"/>
    <mergeCell ref="G474:I474"/>
    <mergeCell ref="G491:I491"/>
    <mergeCell ref="G511:I511"/>
    <mergeCell ref="G527:I527"/>
    <mergeCell ref="G543:I543"/>
    <mergeCell ref="G355:I355"/>
    <mergeCell ref="G370:I370"/>
    <mergeCell ref="G387:I387"/>
    <mergeCell ref="G404:I404"/>
    <mergeCell ref="G423:I423"/>
    <mergeCell ref="G440:I440"/>
    <mergeCell ref="G258:I258"/>
    <mergeCell ref="G272:I272"/>
    <mergeCell ref="G289:I289"/>
    <mergeCell ref="G305:I305"/>
    <mergeCell ref="G322:I322"/>
    <mergeCell ref="G338:I338"/>
    <mergeCell ref="G174:I174"/>
    <mergeCell ref="G188:I188"/>
    <mergeCell ref="G202:I202"/>
    <mergeCell ref="G216:I216"/>
    <mergeCell ref="G230:I230"/>
    <mergeCell ref="G244:I244"/>
    <mergeCell ref="G89:I89"/>
    <mergeCell ref="G103:I103"/>
    <mergeCell ref="G117:I117"/>
    <mergeCell ref="G132:I132"/>
    <mergeCell ref="G146:I146"/>
    <mergeCell ref="G160:I160"/>
    <mergeCell ref="G2:I2"/>
    <mergeCell ref="G17:I17"/>
    <mergeCell ref="G32:I32"/>
    <mergeCell ref="G46:I46"/>
    <mergeCell ref="G60:I60"/>
    <mergeCell ref="G74:I7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785"/>
  <sheetViews>
    <sheetView topLeftCell="A35" workbookViewId="0">
      <selection activeCell="F49" sqref="F49:H59"/>
    </sheetView>
  </sheetViews>
  <sheetFormatPr defaultRowHeight="15" x14ac:dyDescent="0.25"/>
  <cols>
    <col min="3" max="3" width="9.140625" style="58"/>
    <col min="4" max="4" width="9.140625" style="27"/>
    <col min="5" max="5" width="9.140625" style="58"/>
    <col min="6" max="8" width="5.85546875" customWidth="1"/>
  </cols>
  <sheetData>
    <row r="1" spans="1:111" x14ac:dyDescent="0.25">
      <c r="A1" t="s">
        <v>957</v>
      </c>
      <c r="B1" t="s">
        <v>313</v>
      </c>
      <c r="C1" s="67">
        <v>1.61</v>
      </c>
      <c r="D1" s="67">
        <v>2.34</v>
      </c>
      <c r="E1" s="67">
        <v>1.57</v>
      </c>
      <c r="F1" t="s">
        <v>201</v>
      </c>
      <c r="G1" s="7" t="s">
        <v>201</v>
      </c>
      <c r="H1" s="7" t="s">
        <v>201</v>
      </c>
      <c r="I1">
        <v>1</v>
      </c>
      <c r="L1" t="s">
        <v>958</v>
      </c>
      <c r="M1" t="s">
        <v>313</v>
      </c>
      <c r="N1" s="67">
        <v>1.74</v>
      </c>
      <c r="O1" s="31">
        <v>13.32</v>
      </c>
      <c r="P1" s="67">
        <v>1.88</v>
      </c>
      <c r="Q1" t="s">
        <v>23</v>
      </c>
      <c r="R1" s="7" t="s">
        <v>202</v>
      </c>
      <c r="S1" s="7" t="s">
        <v>23</v>
      </c>
      <c r="T1">
        <v>2</v>
      </c>
      <c r="W1" t="s">
        <v>959</v>
      </c>
      <c r="X1" t="s">
        <v>313</v>
      </c>
      <c r="Y1" s="67">
        <v>3.29</v>
      </c>
      <c r="Z1" s="31">
        <v>3.28</v>
      </c>
      <c r="AA1" s="67">
        <v>2.54</v>
      </c>
      <c r="AB1" t="s">
        <v>202</v>
      </c>
      <c r="AC1" s="7" t="s">
        <v>23</v>
      </c>
      <c r="AD1" s="7" t="s">
        <v>201</v>
      </c>
      <c r="AE1">
        <v>3</v>
      </c>
      <c r="AH1" t="s">
        <v>960</v>
      </c>
      <c r="AI1" t="s">
        <v>313</v>
      </c>
      <c r="AJ1" s="67">
        <v>1.57</v>
      </c>
      <c r="AK1" s="31">
        <v>1.0900000000000001</v>
      </c>
      <c r="AL1" s="67">
        <v>1.58</v>
      </c>
      <c r="AM1" t="s">
        <v>23</v>
      </c>
      <c r="AN1" s="7" t="s">
        <v>201</v>
      </c>
      <c r="AO1" s="23" t="s">
        <v>23</v>
      </c>
      <c r="AP1">
        <v>4</v>
      </c>
      <c r="AS1" t="s">
        <v>961</v>
      </c>
      <c r="AT1" t="s">
        <v>313</v>
      </c>
      <c r="AU1" s="67">
        <v>3.29</v>
      </c>
      <c r="AV1" s="31">
        <v>1.1100000000000001</v>
      </c>
      <c r="AW1" s="67">
        <v>2.85</v>
      </c>
      <c r="AX1" t="s">
        <v>202</v>
      </c>
      <c r="AY1" s="7" t="s">
        <v>201</v>
      </c>
      <c r="AZ1" s="23" t="s">
        <v>23</v>
      </c>
      <c r="BA1">
        <v>5</v>
      </c>
      <c r="BD1" t="s">
        <v>962</v>
      </c>
      <c r="BE1" t="s">
        <v>313</v>
      </c>
      <c r="BF1" s="67">
        <v>3.58</v>
      </c>
      <c r="BG1" s="67">
        <v>3.45</v>
      </c>
      <c r="BH1" s="67">
        <v>1.86</v>
      </c>
      <c r="BI1" t="s">
        <v>202</v>
      </c>
      <c r="BJ1" s="7" t="s">
        <v>23</v>
      </c>
      <c r="BK1" s="23" t="s">
        <v>201</v>
      </c>
      <c r="BL1">
        <v>6</v>
      </c>
      <c r="BO1" t="s">
        <v>963</v>
      </c>
      <c r="BP1" t="s">
        <v>313</v>
      </c>
      <c r="BQ1" s="67">
        <v>3.16</v>
      </c>
      <c r="BR1" s="31">
        <v>3.49</v>
      </c>
      <c r="BS1" s="67">
        <v>3.21</v>
      </c>
      <c r="BT1" t="s">
        <v>23</v>
      </c>
      <c r="BU1" s="7" t="s">
        <v>202</v>
      </c>
      <c r="BV1" s="23" t="s">
        <v>202</v>
      </c>
      <c r="BW1">
        <v>7</v>
      </c>
      <c r="BZ1" t="s">
        <v>964</v>
      </c>
      <c r="CA1" t="s">
        <v>313</v>
      </c>
      <c r="CB1" s="67">
        <v>3.43</v>
      </c>
      <c r="CC1" s="67">
        <v>1.89</v>
      </c>
      <c r="CD1" s="67">
        <v>3.2</v>
      </c>
      <c r="CE1" t="s">
        <v>202</v>
      </c>
      <c r="CF1" s="7" t="s">
        <v>201</v>
      </c>
      <c r="CG1" s="23" t="s">
        <v>202</v>
      </c>
      <c r="CH1" t="b">
        <f>IF(CE1=CF1,CE1,IF(CF1=CG1,CG1))</f>
        <v>0</v>
      </c>
      <c r="CI1">
        <v>8</v>
      </c>
      <c r="CM1" t="s">
        <v>965</v>
      </c>
      <c r="CN1" t="s">
        <v>313</v>
      </c>
      <c r="CO1" s="67">
        <v>1.26</v>
      </c>
      <c r="CP1" s="31">
        <v>3.19</v>
      </c>
      <c r="CQ1" s="67">
        <v>1.24</v>
      </c>
      <c r="CR1" t="s">
        <v>201</v>
      </c>
      <c r="CS1" s="7" t="s">
        <v>202</v>
      </c>
      <c r="CT1" s="23" t="s">
        <v>201</v>
      </c>
      <c r="CU1">
        <v>9</v>
      </c>
      <c r="CY1" t="s">
        <v>966</v>
      </c>
      <c r="CZ1" t="s">
        <v>313</v>
      </c>
      <c r="DA1" s="67">
        <v>1.85</v>
      </c>
      <c r="DB1" s="31">
        <v>1.1200000000000001</v>
      </c>
      <c r="DC1" s="67">
        <v>1.82</v>
      </c>
      <c r="DD1" t="s">
        <v>23</v>
      </c>
      <c r="DE1" s="7" t="s">
        <v>201</v>
      </c>
      <c r="DF1" s="23" t="s">
        <v>23</v>
      </c>
      <c r="DG1">
        <v>10</v>
      </c>
    </row>
    <row r="2" spans="1:111" x14ac:dyDescent="0.25">
      <c r="A2" t="s">
        <v>957</v>
      </c>
      <c r="B2" t="s">
        <v>308</v>
      </c>
      <c r="C2" s="67">
        <v>3.32</v>
      </c>
      <c r="D2" s="31">
        <v>3.65</v>
      </c>
      <c r="E2" s="67">
        <v>3.13</v>
      </c>
      <c r="F2" t="s">
        <v>201</v>
      </c>
      <c r="G2" s="7" t="s">
        <v>202</v>
      </c>
      <c r="H2" s="23" t="s">
        <v>202</v>
      </c>
      <c r="I2">
        <v>11</v>
      </c>
      <c r="L2" t="s">
        <v>958</v>
      </c>
      <c r="M2" t="s">
        <v>308</v>
      </c>
      <c r="N2" s="67">
        <v>2.06</v>
      </c>
      <c r="O2" s="31">
        <v>1.1200000000000001</v>
      </c>
      <c r="P2" s="67">
        <v>3.68</v>
      </c>
      <c r="Q2" t="s">
        <v>201</v>
      </c>
      <c r="R2" s="7" t="s">
        <v>201</v>
      </c>
      <c r="S2" s="23" t="s">
        <v>23</v>
      </c>
      <c r="T2">
        <v>12</v>
      </c>
      <c r="W2" t="s">
        <v>959</v>
      </c>
      <c r="X2" t="s">
        <v>308</v>
      </c>
      <c r="Y2" s="67">
        <v>1.28</v>
      </c>
      <c r="Z2" s="31">
        <v>3.1</v>
      </c>
      <c r="AA2" s="67">
        <v>1.27</v>
      </c>
      <c r="AB2" t="s">
        <v>201</v>
      </c>
      <c r="AC2" s="7" t="s">
        <v>23</v>
      </c>
      <c r="AD2" s="23" t="s">
        <v>201</v>
      </c>
      <c r="AE2">
        <v>13</v>
      </c>
      <c r="AH2" t="s">
        <v>960</v>
      </c>
      <c r="AI2" t="s">
        <v>308</v>
      </c>
      <c r="AJ2" s="67">
        <v>2.12</v>
      </c>
      <c r="AK2" s="67">
        <v>2.36</v>
      </c>
      <c r="AL2" s="67">
        <v>2.15</v>
      </c>
      <c r="AM2" t="s">
        <v>201</v>
      </c>
      <c r="AN2" s="7" t="s">
        <v>201</v>
      </c>
      <c r="AO2" s="23" t="s">
        <v>201</v>
      </c>
      <c r="AP2">
        <v>14</v>
      </c>
      <c r="AS2" t="s">
        <v>961</v>
      </c>
      <c r="AT2" t="s">
        <v>308</v>
      </c>
      <c r="AU2" s="67">
        <v>1.87</v>
      </c>
      <c r="AV2" s="31">
        <v>2.36</v>
      </c>
      <c r="AW2" s="67">
        <v>1.83</v>
      </c>
      <c r="AX2" t="s">
        <v>201</v>
      </c>
      <c r="AY2" s="7" t="s">
        <v>201</v>
      </c>
      <c r="AZ2" s="23" t="s">
        <v>201</v>
      </c>
      <c r="BA2">
        <v>15</v>
      </c>
      <c r="BD2" t="s">
        <v>962</v>
      </c>
      <c r="BE2" t="s">
        <v>308</v>
      </c>
      <c r="BF2" s="67">
        <v>4.45</v>
      </c>
      <c r="BG2" s="31">
        <v>2.36</v>
      </c>
      <c r="BH2" s="67">
        <v>1.84</v>
      </c>
      <c r="BI2" t="s">
        <v>23</v>
      </c>
      <c r="BJ2" s="7" t="s">
        <v>201</v>
      </c>
      <c r="BK2" s="23" t="s">
        <v>201</v>
      </c>
      <c r="BL2">
        <v>16</v>
      </c>
      <c r="BO2" t="s">
        <v>963</v>
      </c>
      <c r="BP2" t="s">
        <v>308</v>
      </c>
      <c r="BQ2" s="67">
        <v>1.1399999999999999</v>
      </c>
      <c r="BR2" s="31">
        <v>3.22</v>
      </c>
      <c r="BS2" s="67">
        <v>1.08</v>
      </c>
      <c r="BT2" t="s">
        <v>201</v>
      </c>
      <c r="BU2" s="7" t="s">
        <v>202</v>
      </c>
      <c r="BV2" s="23" t="s">
        <v>201</v>
      </c>
      <c r="BW2">
        <v>17</v>
      </c>
      <c r="BZ2" t="s">
        <v>964</v>
      </c>
      <c r="CA2" t="s">
        <v>308</v>
      </c>
      <c r="CB2" s="67">
        <v>3.44</v>
      </c>
      <c r="CC2" s="31">
        <v>1.1299999999999999</v>
      </c>
      <c r="CD2" s="67">
        <v>3.38</v>
      </c>
      <c r="CE2" t="s">
        <v>202</v>
      </c>
      <c r="CF2" s="7" t="s">
        <v>201</v>
      </c>
      <c r="CG2" s="23" t="s">
        <v>23</v>
      </c>
      <c r="CH2" t="b">
        <f>IF(CE2=CF2,CE2,IF(CF2=CG2,CG2))</f>
        <v>0</v>
      </c>
      <c r="CI2">
        <v>18</v>
      </c>
      <c r="CM2" t="s">
        <v>965</v>
      </c>
      <c r="CN2" t="s">
        <v>308</v>
      </c>
      <c r="CO2" s="67">
        <v>1.61</v>
      </c>
      <c r="CP2" s="31">
        <v>3.12</v>
      </c>
      <c r="CQ2" s="67">
        <v>5.89</v>
      </c>
      <c r="CR2" t="s">
        <v>23</v>
      </c>
      <c r="CS2" s="7" t="s">
        <v>202</v>
      </c>
      <c r="CT2" s="23" t="s">
        <v>201</v>
      </c>
      <c r="CU2">
        <v>19</v>
      </c>
      <c r="CY2" t="s">
        <v>966</v>
      </c>
      <c r="CZ2" t="s">
        <v>308</v>
      </c>
      <c r="DA2" s="67">
        <v>1.5</v>
      </c>
      <c r="DB2" s="31">
        <v>1.1299999999999999</v>
      </c>
      <c r="DC2" s="67">
        <v>1.4</v>
      </c>
      <c r="DD2" t="s">
        <v>23</v>
      </c>
      <c r="DE2" s="7" t="s">
        <v>201</v>
      </c>
      <c r="DF2" s="23" t="s">
        <v>23</v>
      </c>
      <c r="DG2">
        <v>20</v>
      </c>
    </row>
    <row r="3" spans="1:111" x14ac:dyDescent="0.25">
      <c r="A3" t="s">
        <v>957</v>
      </c>
      <c r="B3" t="s">
        <v>314</v>
      </c>
      <c r="C3" s="67">
        <v>8.2200000000000006</v>
      </c>
      <c r="D3" s="67">
        <v>1.91</v>
      </c>
      <c r="E3" s="67">
        <v>5.74</v>
      </c>
      <c r="F3" t="s">
        <v>201</v>
      </c>
      <c r="G3" s="7" t="s">
        <v>201</v>
      </c>
      <c r="H3" s="23" t="s">
        <v>202</v>
      </c>
      <c r="I3">
        <v>21</v>
      </c>
      <c r="L3" t="s">
        <v>958</v>
      </c>
      <c r="M3" t="s">
        <v>314</v>
      </c>
      <c r="N3" s="67">
        <v>2.25</v>
      </c>
      <c r="O3" s="31">
        <v>1.1399999999999999</v>
      </c>
      <c r="P3" s="67">
        <v>3.35</v>
      </c>
      <c r="Q3" t="s">
        <v>201</v>
      </c>
      <c r="R3" s="7" t="s">
        <v>201</v>
      </c>
      <c r="S3" s="23" t="s">
        <v>23</v>
      </c>
      <c r="T3">
        <v>22</v>
      </c>
      <c r="W3" t="s">
        <v>959</v>
      </c>
      <c r="X3" t="s">
        <v>314</v>
      </c>
      <c r="Y3" s="67">
        <v>2.31</v>
      </c>
      <c r="Z3" s="31">
        <v>3.63</v>
      </c>
      <c r="AA3" s="67">
        <v>2.99</v>
      </c>
      <c r="AB3" t="s">
        <v>201</v>
      </c>
      <c r="AC3" s="7" t="s">
        <v>202</v>
      </c>
      <c r="AD3" s="23" t="s">
        <v>202</v>
      </c>
      <c r="AE3">
        <v>23</v>
      </c>
      <c r="AH3" t="s">
        <v>960</v>
      </c>
      <c r="AI3" t="s">
        <v>314</v>
      </c>
      <c r="AJ3" s="67">
        <v>2.5099999999999998</v>
      </c>
      <c r="AK3" s="67">
        <v>1.94</v>
      </c>
      <c r="AL3" s="67">
        <v>3.47</v>
      </c>
      <c r="AM3" t="s">
        <v>201</v>
      </c>
      <c r="AN3" s="7" t="s">
        <v>201</v>
      </c>
      <c r="AO3" s="23" t="s">
        <v>202</v>
      </c>
      <c r="AP3">
        <v>24</v>
      </c>
      <c r="AS3" t="s">
        <v>961</v>
      </c>
      <c r="AT3" t="s">
        <v>314</v>
      </c>
      <c r="AU3" s="67">
        <v>4.92</v>
      </c>
      <c r="AV3" s="31">
        <v>2.38</v>
      </c>
      <c r="AW3" s="67">
        <v>1.37</v>
      </c>
      <c r="AX3" t="s">
        <v>202</v>
      </c>
      <c r="AY3" s="7" t="s">
        <v>201</v>
      </c>
      <c r="AZ3" s="23" t="s">
        <v>201</v>
      </c>
      <c r="BA3">
        <v>25</v>
      </c>
      <c r="BD3" t="s">
        <v>962</v>
      </c>
      <c r="BE3" t="s">
        <v>314</v>
      </c>
      <c r="BF3" s="67">
        <v>1.22</v>
      </c>
      <c r="BG3" s="31">
        <v>3.15</v>
      </c>
      <c r="BH3" s="67">
        <v>1.1499999999999999</v>
      </c>
      <c r="BI3" t="s">
        <v>201</v>
      </c>
      <c r="BJ3" s="7" t="s">
        <v>202</v>
      </c>
      <c r="BK3" s="23" t="s">
        <v>201</v>
      </c>
      <c r="BL3">
        <v>26</v>
      </c>
      <c r="BO3" t="s">
        <v>963</v>
      </c>
      <c r="BP3" t="s">
        <v>314</v>
      </c>
      <c r="BQ3" s="67">
        <v>2.25</v>
      </c>
      <c r="BR3" s="67">
        <v>2.39</v>
      </c>
      <c r="BS3" s="67">
        <v>2.34</v>
      </c>
      <c r="BT3" t="s">
        <v>201</v>
      </c>
      <c r="BU3" s="7" t="s">
        <v>201</v>
      </c>
      <c r="BV3" s="23" t="s">
        <v>201</v>
      </c>
      <c r="BW3">
        <v>27</v>
      </c>
      <c r="BZ3" t="s">
        <v>964</v>
      </c>
      <c r="CA3" t="s">
        <v>314</v>
      </c>
      <c r="CB3" s="67">
        <v>1.67</v>
      </c>
      <c r="CC3" s="31">
        <v>1.1399999999999999</v>
      </c>
      <c r="CD3" s="67">
        <v>1.58</v>
      </c>
      <c r="CE3" t="s">
        <v>23</v>
      </c>
      <c r="CF3" s="7" t="s">
        <v>201</v>
      </c>
      <c r="CG3" s="23" t="s">
        <v>23</v>
      </c>
      <c r="CH3" t="b">
        <f>IF(CE3=CF3,CE3,IF(CF3=CG3,CG3))</f>
        <v>0</v>
      </c>
      <c r="CI3">
        <v>28</v>
      </c>
      <c r="CM3" t="s">
        <v>965</v>
      </c>
      <c r="CN3" t="s">
        <v>314</v>
      </c>
      <c r="CO3" s="67">
        <v>2.16</v>
      </c>
      <c r="CP3" s="31">
        <v>2.39</v>
      </c>
      <c r="CQ3" s="67">
        <v>2.2200000000000002</v>
      </c>
      <c r="CR3" t="s">
        <v>201</v>
      </c>
      <c r="CS3" s="7" t="s">
        <v>201</v>
      </c>
      <c r="CT3" s="23" t="s">
        <v>201</v>
      </c>
      <c r="CU3">
        <v>29</v>
      </c>
      <c r="CY3" t="s">
        <v>966</v>
      </c>
      <c r="CZ3" t="s">
        <v>314</v>
      </c>
      <c r="DA3" s="67">
        <v>2.5</v>
      </c>
      <c r="DB3" s="31">
        <v>1.1499999999999999</v>
      </c>
      <c r="DC3" s="67">
        <v>2.92</v>
      </c>
      <c r="DD3" t="s">
        <v>201</v>
      </c>
      <c r="DE3" s="7" t="s">
        <v>201</v>
      </c>
      <c r="DF3" s="23" t="s">
        <v>23</v>
      </c>
      <c r="DG3">
        <v>30</v>
      </c>
    </row>
    <row r="4" spans="1:111" x14ac:dyDescent="0.25">
      <c r="A4" t="s">
        <v>957</v>
      </c>
      <c r="B4" t="s">
        <v>315</v>
      </c>
      <c r="C4" s="67">
        <v>6.36</v>
      </c>
      <c r="D4" s="31">
        <v>1.1499999999999999</v>
      </c>
      <c r="E4" s="67">
        <v>1.44</v>
      </c>
      <c r="F4" t="s">
        <v>201</v>
      </c>
      <c r="G4" s="7" t="s">
        <v>201</v>
      </c>
      <c r="H4" s="23" t="s">
        <v>23</v>
      </c>
      <c r="I4">
        <v>31</v>
      </c>
      <c r="L4" t="s">
        <v>958</v>
      </c>
      <c r="M4" t="s">
        <v>315</v>
      </c>
      <c r="N4" s="67">
        <v>3.15</v>
      </c>
      <c r="O4" s="31">
        <v>1.1499999999999999</v>
      </c>
      <c r="P4" s="67">
        <v>2.94</v>
      </c>
      <c r="Q4" t="s">
        <v>202</v>
      </c>
      <c r="R4" s="7" t="s">
        <v>201</v>
      </c>
      <c r="S4" s="23" t="s">
        <v>23</v>
      </c>
      <c r="T4">
        <v>32</v>
      </c>
      <c r="W4" t="s">
        <v>959</v>
      </c>
      <c r="X4" t="s">
        <v>315</v>
      </c>
      <c r="Y4" s="67">
        <v>5.34</v>
      </c>
      <c r="Z4" s="67">
        <v>4.29</v>
      </c>
      <c r="AA4" s="67">
        <v>3.84</v>
      </c>
      <c r="AB4" t="s">
        <v>23</v>
      </c>
      <c r="AC4" s="7" t="s">
        <v>23</v>
      </c>
      <c r="AD4" s="23" t="s">
        <v>202</v>
      </c>
      <c r="AE4">
        <v>33</v>
      </c>
      <c r="AH4" t="s">
        <v>960</v>
      </c>
      <c r="AI4" t="s">
        <v>315</v>
      </c>
      <c r="AJ4" s="67">
        <v>2.46</v>
      </c>
      <c r="AK4" s="31">
        <v>1.17</v>
      </c>
      <c r="AL4" s="67">
        <v>3.05</v>
      </c>
      <c r="AM4" t="s">
        <v>201</v>
      </c>
      <c r="AN4" s="7" t="s">
        <v>201</v>
      </c>
      <c r="AO4" s="23" t="s">
        <v>23</v>
      </c>
      <c r="AP4">
        <v>34</v>
      </c>
      <c r="AS4" t="s">
        <v>961</v>
      </c>
      <c r="AT4" t="s">
        <v>315</v>
      </c>
      <c r="AU4" s="67">
        <v>10.68</v>
      </c>
      <c r="AV4" s="31">
        <v>3.1</v>
      </c>
      <c r="AW4" s="67">
        <v>1.31</v>
      </c>
      <c r="AX4" t="s">
        <v>23</v>
      </c>
      <c r="AY4" s="7" t="s">
        <v>202</v>
      </c>
      <c r="AZ4" s="23" t="s">
        <v>201</v>
      </c>
      <c r="BA4">
        <v>35</v>
      </c>
      <c r="BD4" t="s">
        <v>962</v>
      </c>
      <c r="BE4" t="s">
        <v>315</v>
      </c>
      <c r="BF4" s="67">
        <v>3.74</v>
      </c>
      <c r="BG4" s="67">
        <v>4.33</v>
      </c>
      <c r="BH4" s="67">
        <v>3.46</v>
      </c>
      <c r="BI4" t="s">
        <v>23</v>
      </c>
      <c r="BJ4" s="7" t="s">
        <v>23</v>
      </c>
      <c r="BK4" s="23" t="s">
        <v>202</v>
      </c>
      <c r="BL4">
        <v>36</v>
      </c>
      <c r="BO4" t="s">
        <v>963</v>
      </c>
      <c r="BP4" t="s">
        <v>315</v>
      </c>
      <c r="BQ4" s="67">
        <v>1.2</v>
      </c>
      <c r="BR4" s="31">
        <v>3.46</v>
      </c>
      <c r="BS4" s="67">
        <v>1.1200000000000001</v>
      </c>
      <c r="BT4" t="s">
        <v>201</v>
      </c>
      <c r="BU4" s="7" t="s">
        <v>202</v>
      </c>
      <c r="BV4" s="23" t="s">
        <v>201</v>
      </c>
      <c r="BW4">
        <v>37</v>
      </c>
      <c r="BZ4" t="s">
        <v>964</v>
      </c>
      <c r="CA4" t="s">
        <v>315</v>
      </c>
      <c r="CB4" s="67">
        <v>1.58</v>
      </c>
      <c r="CC4" s="31">
        <v>1.17</v>
      </c>
      <c r="CD4" s="67">
        <v>1.56</v>
      </c>
      <c r="CE4" t="s">
        <v>23</v>
      </c>
      <c r="CF4" s="7" t="s">
        <v>201</v>
      </c>
      <c r="CG4" s="23" t="s">
        <v>23</v>
      </c>
      <c r="CH4" t="b">
        <f>IF(CE4=CF4,CE4,IF(CF4=CG4,CG4))</f>
        <v>0</v>
      </c>
      <c r="CI4">
        <v>38</v>
      </c>
      <c r="CM4" t="s">
        <v>965</v>
      </c>
      <c r="CN4" t="s">
        <v>315</v>
      </c>
      <c r="CO4" s="67">
        <v>1.69</v>
      </c>
      <c r="CP4" s="31">
        <v>2.4</v>
      </c>
      <c r="CQ4" s="67">
        <v>5.35</v>
      </c>
      <c r="CR4" t="s">
        <v>23</v>
      </c>
      <c r="CS4" s="7" t="s">
        <v>201</v>
      </c>
      <c r="CT4" s="23" t="s">
        <v>201</v>
      </c>
      <c r="CU4">
        <v>39</v>
      </c>
      <c r="CY4" t="s">
        <v>966</v>
      </c>
      <c r="CZ4" t="s">
        <v>315</v>
      </c>
      <c r="DA4" s="67">
        <v>1.62</v>
      </c>
      <c r="DB4" s="31">
        <v>1.17</v>
      </c>
      <c r="DC4" s="67">
        <v>1.59</v>
      </c>
      <c r="DD4" t="s">
        <v>23</v>
      </c>
      <c r="DE4" s="7" t="s">
        <v>201</v>
      </c>
      <c r="DF4" s="23" t="s">
        <v>23</v>
      </c>
      <c r="DG4">
        <v>40</v>
      </c>
    </row>
    <row r="5" spans="1:111" x14ac:dyDescent="0.25">
      <c r="A5" t="s">
        <v>957</v>
      </c>
      <c r="B5" t="s">
        <v>316</v>
      </c>
      <c r="C5" s="67">
        <v>2.54</v>
      </c>
      <c r="D5" s="31">
        <v>1.17</v>
      </c>
      <c r="E5" s="67">
        <v>2.35</v>
      </c>
      <c r="F5" t="s">
        <v>23</v>
      </c>
      <c r="G5" s="7" t="s">
        <v>201</v>
      </c>
      <c r="H5" s="23" t="s">
        <v>23</v>
      </c>
      <c r="I5">
        <v>41</v>
      </c>
      <c r="L5" t="s">
        <v>958</v>
      </c>
      <c r="M5" t="s">
        <v>316</v>
      </c>
      <c r="N5" s="67">
        <v>4.58</v>
      </c>
      <c r="O5" s="67">
        <v>1.18</v>
      </c>
      <c r="P5" s="67">
        <v>1.84</v>
      </c>
      <c r="Q5" t="s">
        <v>201</v>
      </c>
      <c r="R5" s="7" t="s">
        <v>201</v>
      </c>
      <c r="S5" s="23" t="s">
        <v>23</v>
      </c>
      <c r="T5">
        <v>42</v>
      </c>
      <c r="W5" t="s">
        <v>959</v>
      </c>
      <c r="X5" t="s">
        <v>316</v>
      </c>
      <c r="Y5" s="67">
        <v>1.1499999999999999</v>
      </c>
      <c r="Z5" s="31">
        <v>3</v>
      </c>
      <c r="AA5" s="67">
        <v>1.0900000000000001</v>
      </c>
      <c r="AB5" t="s">
        <v>201</v>
      </c>
      <c r="AC5" s="7" t="s">
        <v>202</v>
      </c>
      <c r="AD5" s="23" t="s">
        <v>201</v>
      </c>
      <c r="AE5">
        <v>43</v>
      </c>
      <c r="AH5" t="s">
        <v>960</v>
      </c>
      <c r="AI5" t="s">
        <v>316</v>
      </c>
      <c r="AJ5" s="67">
        <v>3.45</v>
      </c>
      <c r="AK5" s="67">
        <v>1.19</v>
      </c>
      <c r="AL5" s="67">
        <v>2.36</v>
      </c>
      <c r="AM5" t="s">
        <v>201</v>
      </c>
      <c r="AN5" s="7" t="s">
        <v>201</v>
      </c>
      <c r="AO5" s="23" t="s">
        <v>23</v>
      </c>
      <c r="AP5">
        <v>44</v>
      </c>
      <c r="AS5" t="s">
        <v>961</v>
      </c>
      <c r="AT5" t="s">
        <v>316</v>
      </c>
      <c r="AU5" s="67">
        <v>1.22</v>
      </c>
      <c r="AV5" s="31">
        <v>2.41</v>
      </c>
      <c r="AW5" s="67">
        <v>1.1499999999999999</v>
      </c>
      <c r="AX5" t="s">
        <v>201</v>
      </c>
      <c r="AY5" s="7" t="s">
        <v>201</v>
      </c>
      <c r="AZ5" s="23" t="s">
        <v>201</v>
      </c>
      <c r="BA5">
        <v>45</v>
      </c>
      <c r="BD5" t="s">
        <v>962</v>
      </c>
      <c r="BE5" t="s">
        <v>316</v>
      </c>
      <c r="BF5" s="67">
        <v>2.2799999999999998</v>
      </c>
      <c r="BG5" s="31">
        <v>2.42</v>
      </c>
      <c r="BH5" s="67">
        <v>2.39</v>
      </c>
      <c r="BI5" t="s">
        <v>201</v>
      </c>
      <c r="BJ5" s="7" t="s">
        <v>201</v>
      </c>
      <c r="BK5" s="23" t="s">
        <v>201</v>
      </c>
      <c r="BL5">
        <v>46</v>
      </c>
      <c r="BO5" t="s">
        <v>963</v>
      </c>
      <c r="BP5" t="s">
        <v>316</v>
      </c>
      <c r="BQ5" s="67">
        <v>1.81</v>
      </c>
      <c r="BR5" s="31">
        <v>17.739999999999998</v>
      </c>
      <c r="BS5" s="67">
        <v>1.84</v>
      </c>
      <c r="BT5" t="s">
        <v>23</v>
      </c>
      <c r="BU5" s="7" t="s">
        <v>23</v>
      </c>
      <c r="BV5" s="23" t="s">
        <v>23</v>
      </c>
      <c r="BW5">
        <v>47</v>
      </c>
      <c r="BZ5" t="s">
        <v>964</v>
      </c>
      <c r="CA5" t="s">
        <v>316</v>
      </c>
      <c r="CB5" s="67">
        <v>1.76</v>
      </c>
      <c r="CC5" s="31">
        <v>3.05</v>
      </c>
      <c r="CD5" s="67">
        <v>1.74</v>
      </c>
      <c r="CE5" t="s">
        <v>201</v>
      </c>
      <c r="CF5" s="7" t="s">
        <v>202</v>
      </c>
      <c r="CG5" s="23" t="s">
        <v>201</v>
      </c>
      <c r="CH5" t="b">
        <f>IF(CE5=CF5,CE5,IF(CF5=CG5,CG5))</f>
        <v>0</v>
      </c>
      <c r="CI5">
        <v>48</v>
      </c>
      <c r="CM5" t="s">
        <v>965</v>
      </c>
      <c r="CN5" t="s">
        <v>316</v>
      </c>
      <c r="CO5" s="67">
        <v>2.1</v>
      </c>
      <c r="CP5" s="31">
        <v>7.55</v>
      </c>
      <c r="CQ5" s="67">
        <v>3.73</v>
      </c>
      <c r="CR5" t="s">
        <v>201</v>
      </c>
      <c r="CS5" s="7" t="s">
        <v>202</v>
      </c>
      <c r="CT5" s="23" t="s">
        <v>23</v>
      </c>
      <c r="CU5">
        <v>49</v>
      </c>
      <c r="CY5" t="s">
        <v>966</v>
      </c>
      <c r="CZ5" t="s">
        <v>316</v>
      </c>
      <c r="DA5" s="67">
        <v>3.46</v>
      </c>
      <c r="DB5" s="67">
        <v>4.46</v>
      </c>
      <c r="DC5" s="67">
        <v>3.29</v>
      </c>
      <c r="DD5" t="s">
        <v>202</v>
      </c>
      <c r="DE5" s="7" t="s">
        <v>23</v>
      </c>
      <c r="DF5" s="23" t="s">
        <v>202</v>
      </c>
      <c r="DG5">
        <v>50</v>
      </c>
    </row>
    <row r="6" spans="1:111" x14ac:dyDescent="0.25">
      <c r="A6" t="s">
        <v>957</v>
      </c>
      <c r="B6" t="s">
        <v>317</v>
      </c>
      <c r="C6" s="67">
        <v>2.84</v>
      </c>
      <c r="D6" s="67">
        <v>1.96</v>
      </c>
      <c r="E6" s="67">
        <v>3.42</v>
      </c>
      <c r="F6" t="s">
        <v>23</v>
      </c>
      <c r="G6" s="7" t="s">
        <v>201</v>
      </c>
      <c r="H6" s="23" t="s">
        <v>202</v>
      </c>
      <c r="I6">
        <v>51</v>
      </c>
      <c r="L6" t="s">
        <v>958</v>
      </c>
      <c r="M6" t="s">
        <v>317</v>
      </c>
      <c r="N6" s="67">
        <v>4.03</v>
      </c>
      <c r="O6" s="31">
        <v>3.41</v>
      </c>
      <c r="P6" s="67">
        <v>3.94</v>
      </c>
      <c r="Q6" t="s">
        <v>202</v>
      </c>
      <c r="R6" s="7" t="s">
        <v>202</v>
      </c>
      <c r="S6" s="23" t="s">
        <v>202</v>
      </c>
      <c r="T6">
        <v>52</v>
      </c>
      <c r="W6" t="s">
        <v>959</v>
      </c>
      <c r="X6" t="s">
        <v>317</v>
      </c>
      <c r="Y6" s="67">
        <v>6.29</v>
      </c>
      <c r="Z6" s="31">
        <v>3.19</v>
      </c>
      <c r="AA6" s="67">
        <v>1.18</v>
      </c>
      <c r="AB6" t="s">
        <v>202</v>
      </c>
      <c r="AC6" s="7" t="s">
        <v>202</v>
      </c>
      <c r="AD6" s="23" t="s">
        <v>201</v>
      </c>
      <c r="AE6">
        <v>53</v>
      </c>
      <c r="AH6" t="s">
        <v>960</v>
      </c>
      <c r="AI6" t="s">
        <v>317</v>
      </c>
      <c r="AJ6" s="67">
        <v>5.49</v>
      </c>
      <c r="AK6" s="31">
        <v>3.19</v>
      </c>
      <c r="AL6" s="67">
        <v>1.71</v>
      </c>
      <c r="AM6" t="s">
        <v>23</v>
      </c>
      <c r="AN6" s="7" t="s">
        <v>23</v>
      </c>
      <c r="AO6" s="23" t="s">
        <v>201</v>
      </c>
      <c r="AP6">
        <v>54</v>
      </c>
      <c r="AS6" t="s">
        <v>961</v>
      </c>
      <c r="AT6" t="s">
        <v>317</v>
      </c>
      <c r="AU6" s="67">
        <v>2.11</v>
      </c>
      <c r="AV6" s="31">
        <v>3.49</v>
      </c>
      <c r="AW6" s="67">
        <v>3.29</v>
      </c>
      <c r="AX6" t="s">
        <v>201</v>
      </c>
      <c r="AY6" s="7" t="s">
        <v>202</v>
      </c>
      <c r="AZ6" s="23" t="s">
        <v>202</v>
      </c>
      <c r="BA6">
        <v>55</v>
      </c>
      <c r="BD6" t="s">
        <v>962</v>
      </c>
      <c r="BE6" t="s">
        <v>317</v>
      </c>
      <c r="BF6" s="67">
        <v>1.25</v>
      </c>
      <c r="BG6" s="67">
        <v>1.2</v>
      </c>
      <c r="BH6" s="67">
        <v>1.1499999999999999</v>
      </c>
      <c r="BI6" t="s">
        <v>23</v>
      </c>
      <c r="BJ6" s="7" t="s">
        <v>201</v>
      </c>
      <c r="BK6" s="23" t="s">
        <v>23</v>
      </c>
      <c r="BL6">
        <v>56</v>
      </c>
      <c r="BO6" t="s">
        <v>963</v>
      </c>
      <c r="BP6" t="s">
        <v>317</v>
      </c>
      <c r="BQ6" s="67">
        <v>3.27</v>
      </c>
      <c r="BR6" s="31">
        <v>3.16</v>
      </c>
      <c r="BS6" s="67">
        <v>3.28</v>
      </c>
      <c r="BT6" t="s">
        <v>201</v>
      </c>
      <c r="BU6" s="7" t="s">
        <v>23</v>
      </c>
      <c r="BV6" s="23" t="s">
        <v>201</v>
      </c>
      <c r="BW6">
        <v>57</v>
      </c>
      <c r="BZ6" t="s">
        <v>964</v>
      </c>
      <c r="CA6" t="s">
        <v>317</v>
      </c>
      <c r="CB6" s="67">
        <v>1.73</v>
      </c>
      <c r="CC6" s="67">
        <v>1.2</v>
      </c>
      <c r="CD6" s="67">
        <v>1.69</v>
      </c>
      <c r="CE6" t="s">
        <v>23</v>
      </c>
      <c r="CF6" s="7" t="s">
        <v>201</v>
      </c>
      <c r="CG6" s="23" t="s">
        <v>23</v>
      </c>
      <c r="CH6" t="b">
        <f>IF(CE6=CF6,CE6,IF(CF6=CG6,CG6))</f>
        <v>0</v>
      </c>
      <c r="CI6">
        <v>58</v>
      </c>
      <c r="CM6" t="s">
        <v>965</v>
      </c>
      <c r="CN6" t="s">
        <v>317</v>
      </c>
      <c r="CO6" s="67">
        <v>1.59</v>
      </c>
      <c r="CP6" s="67">
        <v>2</v>
      </c>
      <c r="CQ6" s="67">
        <v>4.5599999999999996</v>
      </c>
      <c r="CR6" t="s">
        <v>23</v>
      </c>
      <c r="CS6" s="7" t="s">
        <v>201</v>
      </c>
      <c r="CT6" s="23" t="s">
        <v>202</v>
      </c>
      <c r="CU6">
        <v>59</v>
      </c>
      <c r="CY6" t="s">
        <v>966</v>
      </c>
      <c r="CZ6" t="s">
        <v>317</v>
      </c>
      <c r="DA6" s="67">
        <v>1.45</v>
      </c>
      <c r="DB6" s="31">
        <v>2.98</v>
      </c>
      <c r="DC6" s="67">
        <v>1.4</v>
      </c>
      <c r="DD6" t="s">
        <v>201</v>
      </c>
      <c r="DE6" s="7" t="s">
        <v>202</v>
      </c>
      <c r="DF6" s="23" t="s">
        <v>201</v>
      </c>
      <c r="DG6">
        <v>60</v>
      </c>
    </row>
    <row r="7" spans="1:111" x14ac:dyDescent="0.25">
      <c r="A7" t="s">
        <v>957</v>
      </c>
      <c r="B7" t="s">
        <v>318</v>
      </c>
      <c r="C7" s="67">
        <v>3.54</v>
      </c>
      <c r="D7" s="31">
        <v>2.4900000000000002</v>
      </c>
      <c r="E7" s="67">
        <v>3.98</v>
      </c>
      <c r="F7" t="s">
        <v>202</v>
      </c>
      <c r="G7" s="7" t="s">
        <v>201</v>
      </c>
      <c r="H7" s="23" t="s">
        <v>201</v>
      </c>
      <c r="I7">
        <v>61</v>
      </c>
      <c r="L7" t="s">
        <v>958</v>
      </c>
      <c r="M7" t="s">
        <v>318</v>
      </c>
      <c r="N7" s="67">
        <v>1.91</v>
      </c>
      <c r="O7" s="31">
        <v>2.93</v>
      </c>
      <c r="P7" s="67">
        <v>1.94</v>
      </c>
      <c r="Q7" t="s">
        <v>201</v>
      </c>
      <c r="R7" s="7" t="s">
        <v>202</v>
      </c>
      <c r="S7" s="23" t="s">
        <v>201</v>
      </c>
      <c r="T7">
        <v>62</v>
      </c>
      <c r="W7" t="s">
        <v>959</v>
      </c>
      <c r="X7" t="s">
        <v>318</v>
      </c>
      <c r="Y7" s="67">
        <v>3.44</v>
      </c>
      <c r="Z7" s="67">
        <v>1.2</v>
      </c>
      <c r="AA7" s="67">
        <v>2.76</v>
      </c>
      <c r="AB7" t="s">
        <v>202</v>
      </c>
      <c r="AC7" s="7" t="s">
        <v>201</v>
      </c>
      <c r="AD7" s="23" t="s">
        <v>23</v>
      </c>
      <c r="AE7">
        <v>63</v>
      </c>
      <c r="AH7" t="s">
        <v>960</v>
      </c>
      <c r="AI7" t="s">
        <v>318</v>
      </c>
      <c r="AJ7" s="67">
        <v>1.17</v>
      </c>
      <c r="AK7" s="31">
        <v>3.07</v>
      </c>
      <c r="AL7" s="67">
        <v>1.0900000000000001</v>
      </c>
      <c r="AM7" t="s">
        <v>201</v>
      </c>
      <c r="AN7" s="7" t="s">
        <v>202</v>
      </c>
      <c r="AO7" s="23" t="s">
        <v>201</v>
      </c>
      <c r="AP7">
        <v>64</v>
      </c>
      <c r="AS7" t="s">
        <v>961</v>
      </c>
      <c r="AT7" t="s">
        <v>318</v>
      </c>
      <c r="AU7" s="67">
        <v>1.68</v>
      </c>
      <c r="AV7" s="67">
        <v>1.2</v>
      </c>
      <c r="AW7" s="67">
        <v>1.62</v>
      </c>
      <c r="AX7" t="s">
        <v>23</v>
      </c>
      <c r="AY7" s="7" t="s">
        <v>201</v>
      </c>
      <c r="AZ7" s="23" t="s">
        <v>23</v>
      </c>
      <c r="BA7">
        <v>65</v>
      </c>
      <c r="BD7" t="s">
        <v>962</v>
      </c>
      <c r="BE7" t="s">
        <v>318</v>
      </c>
      <c r="BF7" s="67">
        <v>1.68</v>
      </c>
      <c r="BG7" s="31">
        <v>2.5299999999999998</v>
      </c>
      <c r="BH7" s="67">
        <v>1.65</v>
      </c>
      <c r="BI7" t="s">
        <v>201</v>
      </c>
      <c r="BJ7" s="7" t="s">
        <v>201</v>
      </c>
      <c r="BK7" s="23" t="s">
        <v>201</v>
      </c>
      <c r="BL7">
        <v>66</v>
      </c>
      <c r="BO7" t="s">
        <v>963</v>
      </c>
      <c r="BP7" t="s">
        <v>318</v>
      </c>
      <c r="BQ7" s="67">
        <v>1.55</v>
      </c>
      <c r="BR7" s="31">
        <v>2.87</v>
      </c>
      <c r="BS7" s="67">
        <v>1.48</v>
      </c>
      <c r="BT7" t="s">
        <v>201</v>
      </c>
      <c r="BU7" s="7" t="s">
        <v>23</v>
      </c>
      <c r="BV7" s="23" t="s">
        <v>201</v>
      </c>
      <c r="BW7">
        <v>67</v>
      </c>
      <c r="BZ7" t="s">
        <v>964</v>
      </c>
      <c r="CA7" t="s">
        <v>318</v>
      </c>
      <c r="CB7" s="67">
        <v>2.71</v>
      </c>
      <c r="CC7" s="31">
        <v>3.77</v>
      </c>
      <c r="CD7" s="67">
        <v>3.5</v>
      </c>
      <c r="CE7" t="s">
        <v>23</v>
      </c>
      <c r="CF7" s="7" t="s">
        <v>202</v>
      </c>
      <c r="CG7" s="23" t="s">
        <v>202</v>
      </c>
      <c r="CH7" t="str">
        <f>IF(CE7=CF7,CE7,IF(CF7=CG7,CG7))</f>
        <v>DD</v>
      </c>
      <c r="CI7">
        <v>68</v>
      </c>
      <c r="CM7" t="s">
        <v>965</v>
      </c>
      <c r="CN7" t="s">
        <v>318</v>
      </c>
      <c r="CO7" s="67">
        <v>2.4</v>
      </c>
      <c r="CP7" s="31">
        <v>7.45</v>
      </c>
      <c r="CQ7" s="67">
        <v>3.28</v>
      </c>
      <c r="CR7" t="s">
        <v>201</v>
      </c>
      <c r="CS7" s="7" t="s">
        <v>202</v>
      </c>
      <c r="CT7" s="23" t="s">
        <v>23</v>
      </c>
      <c r="CU7">
        <v>69</v>
      </c>
      <c r="CY7" t="s">
        <v>966</v>
      </c>
      <c r="CZ7" t="s">
        <v>318</v>
      </c>
      <c r="DA7" s="67">
        <v>2.2200000000000002</v>
      </c>
      <c r="DB7" s="31">
        <v>3.16</v>
      </c>
      <c r="DC7" s="67">
        <v>2.31</v>
      </c>
      <c r="DD7" t="s">
        <v>201</v>
      </c>
      <c r="DE7" s="7" t="s">
        <v>202</v>
      </c>
      <c r="DF7" s="23" t="s">
        <v>201</v>
      </c>
      <c r="DG7">
        <v>70</v>
      </c>
    </row>
    <row r="8" spans="1:111" x14ac:dyDescent="0.25">
      <c r="A8" t="s">
        <v>957</v>
      </c>
      <c r="B8" t="s">
        <v>319</v>
      </c>
      <c r="C8" s="67">
        <v>2.66</v>
      </c>
      <c r="D8" s="31">
        <v>3.15</v>
      </c>
      <c r="E8" s="67">
        <v>2.77</v>
      </c>
      <c r="F8" t="s">
        <v>201</v>
      </c>
      <c r="G8" s="7" t="s">
        <v>202</v>
      </c>
      <c r="H8" s="23" t="s">
        <v>201</v>
      </c>
      <c r="I8">
        <v>71</v>
      </c>
      <c r="L8" t="s">
        <v>958</v>
      </c>
      <c r="M8" t="s">
        <v>319</v>
      </c>
      <c r="N8" s="67">
        <v>2.11</v>
      </c>
      <c r="O8" s="67">
        <v>1.21</v>
      </c>
      <c r="P8" s="67">
        <v>3.68</v>
      </c>
      <c r="Q8" t="s">
        <v>201</v>
      </c>
      <c r="R8" s="7" t="s">
        <v>201</v>
      </c>
      <c r="S8" s="23" t="s">
        <v>23</v>
      </c>
      <c r="T8">
        <v>72</v>
      </c>
      <c r="W8" t="s">
        <v>959</v>
      </c>
      <c r="X8" t="s">
        <v>319</v>
      </c>
      <c r="Y8" s="67">
        <v>1.27</v>
      </c>
      <c r="Z8" s="31">
        <v>3.22</v>
      </c>
      <c r="AA8" s="67">
        <v>1.25</v>
      </c>
      <c r="AB8" t="s">
        <v>201</v>
      </c>
      <c r="AC8" s="7" t="s">
        <v>202</v>
      </c>
      <c r="AD8" s="23" t="s">
        <v>201</v>
      </c>
      <c r="AE8">
        <v>73</v>
      </c>
      <c r="AH8" t="s">
        <v>960</v>
      </c>
      <c r="AI8" t="s">
        <v>319</v>
      </c>
      <c r="AJ8" s="67">
        <v>2.17</v>
      </c>
      <c r="AK8" s="67">
        <v>1.21</v>
      </c>
      <c r="AL8" s="67">
        <v>3.52</v>
      </c>
      <c r="AM8" t="s">
        <v>201</v>
      </c>
      <c r="AN8" s="7" t="s">
        <v>201</v>
      </c>
      <c r="AO8" s="23" t="s">
        <v>23</v>
      </c>
      <c r="AP8">
        <v>74</v>
      </c>
      <c r="AS8" t="s">
        <v>961</v>
      </c>
      <c r="AT8" t="s">
        <v>319</v>
      </c>
      <c r="AU8" s="67">
        <v>3.05</v>
      </c>
      <c r="AV8" s="67">
        <v>1.21</v>
      </c>
      <c r="AW8" s="67">
        <v>2.73</v>
      </c>
      <c r="AX8" t="s">
        <v>202</v>
      </c>
      <c r="AY8" s="7" t="s">
        <v>201</v>
      </c>
      <c r="AZ8" s="23" t="s">
        <v>23</v>
      </c>
      <c r="BA8">
        <v>75</v>
      </c>
      <c r="BD8" t="s">
        <v>962</v>
      </c>
      <c r="BE8" t="s">
        <v>319</v>
      </c>
      <c r="BF8" s="67">
        <v>3.26</v>
      </c>
      <c r="BG8" s="31">
        <v>3.56</v>
      </c>
      <c r="BH8" s="67">
        <v>2.99</v>
      </c>
      <c r="BI8" t="s">
        <v>202</v>
      </c>
      <c r="BJ8" s="7" t="s">
        <v>202</v>
      </c>
      <c r="BK8" s="23" t="s">
        <v>202</v>
      </c>
      <c r="BL8">
        <v>76</v>
      </c>
      <c r="BO8" t="s">
        <v>963</v>
      </c>
      <c r="BP8" t="s">
        <v>319</v>
      </c>
      <c r="BQ8" s="67">
        <v>1.42</v>
      </c>
      <c r="BR8" s="31">
        <v>2.57</v>
      </c>
      <c r="BS8" s="67">
        <v>1.39</v>
      </c>
      <c r="BT8" t="s">
        <v>201</v>
      </c>
      <c r="BU8" s="7" t="s">
        <v>201</v>
      </c>
      <c r="BV8" s="23" t="s">
        <v>201</v>
      </c>
      <c r="BW8">
        <v>77</v>
      </c>
      <c r="BZ8" t="s">
        <v>964</v>
      </c>
      <c r="CA8" t="s">
        <v>319</v>
      </c>
      <c r="CB8" s="67">
        <v>1.77</v>
      </c>
      <c r="CC8" s="67">
        <v>1.21</v>
      </c>
      <c r="CD8" s="67">
        <v>1.66</v>
      </c>
      <c r="CE8" t="s">
        <v>23</v>
      </c>
      <c r="CF8" s="7" t="s">
        <v>201</v>
      </c>
      <c r="CG8" s="23" t="s">
        <v>23</v>
      </c>
      <c r="CH8" t="b">
        <f>IF(CE8=CF8,CE8,IF(CF8=CG8,CG8))</f>
        <v>0</v>
      </c>
      <c r="CI8">
        <v>78</v>
      </c>
      <c r="CM8" t="s">
        <v>965</v>
      </c>
      <c r="CN8" t="s">
        <v>319</v>
      </c>
      <c r="CO8" s="67">
        <v>1.65</v>
      </c>
      <c r="CP8" s="67">
        <v>1.21</v>
      </c>
      <c r="CQ8" s="67">
        <v>1.56</v>
      </c>
      <c r="CR8" t="s">
        <v>23</v>
      </c>
      <c r="CS8" s="7" t="s">
        <v>201</v>
      </c>
      <c r="CT8" s="23" t="s">
        <v>23</v>
      </c>
      <c r="CU8">
        <v>79</v>
      </c>
      <c r="CY8" t="s">
        <v>966</v>
      </c>
      <c r="CZ8" t="s">
        <v>319</v>
      </c>
      <c r="DA8" s="67">
        <v>2.7</v>
      </c>
      <c r="DB8" s="67">
        <v>3.91</v>
      </c>
      <c r="DC8" s="67">
        <v>3.51</v>
      </c>
      <c r="DD8" t="s">
        <v>201</v>
      </c>
      <c r="DE8" s="7" t="s">
        <v>23</v>
      </c>
      <c r="DF8" s="23" t="s">
        <v>202</v>
      </c>
      <c r="DG8">
        <v>80</v>
      </c>
    </row>
    <row r="9" spans="1:111" x14ac:dyDescent="0.25">
      <c r="A9" t="s">
        <v>957</v>
      </c>
      <c r="B9" t="s">
        <v>320</v>
      </c>
      <c r="C9" s="67">
        <v>1.78</v>
      </c>
      <c r="D9" s="67">
        <v>3.88</v>
      </c>
      <c r="E9" s="67">
        <v>3.83</v>
      </c>
      <c r="F9" t="s">
        <v>201</v>
      </c>
      <c r="G9" s="7" t="s">
        <v>23</v>
      </c>
      <c r="H9" s="23" t="s">
        <v>202</v>
      </c>
      <c r="I9">
        <v>81</v>
      </c>
      <c r="L9" t="s">
        <v>958</v>
      </c>
      <c r="M9" t="s">
        <v>320</v>
      </c>
      <c r="N9" s="67">
        <v>5.09</v>
      </c>
      <c r="O9" s="31">
        <v>7.69</v>
      </c>
      <c r="P9" s="67">
        <v>5.3</v>
      </c>
      <c r="Q9" t="s">
        <v>23</v>
      </c>
      <c r="R9" s="7" t="s">
        <v>202</v>
      </c>
      <c r="S9" s="23" t="s">
        <v>23</v>
      </c>
      <c r="T9">
        <v>82</v>
      </c>
      <c r="W9" t="s">
        <v>959</v>
      </c>
      <c r="X9" t="s">
        <v>320</v>
      </c>
      <c r="Y9" s="67">
        <v>2.08</v>
      </c>
      <c r="Z9" s="31">
        <v>6.72</v>
      </c>
      <c r="AA9" s="67">
        <v>1.98</v>
      </c>
      <c r="AB9" t="s">
        <v>23</v>
      </c>
      <c r="AC9" s="7" t="s">
        <v>202</v>
      </c>
      <c r="AD9" s="23" t="s">
        <v>23</v>
      </c>
      <c r="AE9">
        <v>83</v>
      </c>
      <c r="AH9" t="s">
        <v>960</v>
      </c>
      <c r="AI9" t="s">
        <v>320</v>
      </c>
      <c r="AJ9" s="67">
        <v>3.6</v>
      </c>
      <c r="AK9" s="67">
        <v>1.23</v>
      </c>
      <c r="AL9" s="67">
        <v>3.81</v>
      </c>
      <c r="AM9" t="s">
        <v>23</v>
      </c>
      <c r="AN9" s="7" t="s">
        <v>201</v>
      </c>
      <c r="AO9" s="23" t="s">
        <v>23</v>
      </c>
      <c r="AP9">
        <v>84</v>
      </c>
      <c r="AS9" t="s">
        <v>961</v>
      </c>
      <c r="AT9" t="s">
        <v>320</v>
      </c>
      <c r="AU9" s="67">
        <v>1.1000000000000001</v>
      </c>
      <c r="AV9" s="31">
        <v>2.58</v>
      </c>
      <c r="AW9" s="67">
        <v>1.07</v>
      </c>
      <c r="AX9" t="s">
        <v>201</v>
      </c>
      <c r="AY9" s="7" t="s">
        <v>201</v>
      </c>
      <c r="AZ9" s="23" t="s">
        <v>201</v>
      </c>
      <c r="BA9">
        <v>85</v>
      </c>
      <c r="BD9" t="s">
        <v>962</v>
      </c>
      <c r="BE9" t="s">
        <v>320</v>
      </c>
      <c r="BF9" s="67">
        <v>2.46</v>
      </c>
      <c r="BG9" s="31">
        <v>2.58</v>
      </c>
      <c r="BH9" s="67">
        <v>2.54</v>
      </c>
      <c r="BI9" t="s">
        <v>201</v>
      </c>
      <c r="BJ9" s="7" t="s">
        <v>201</v>
      </c>
      <c r="BK9" s="23" t="s">
        <v>201</v>
      </c>
      <c r="BL9">
        <v>86</v>
      </c>
      <c r="BO9" t="s">
        <v>963</v>
      </c>
      <c r="BP9" t="s">
        <v>320</v>
      </c>
      <c r="BQ9" s="67">
        <v>3.62</v>
      </c>
      <c r="BR9" s="67">
        <v>2.0299999999999998</v>
      </c>
      <c r="BS9" s="67">
        <v>3.46</v>
      </c>
      <c r="BT9" t="s">
        <v>23</v>
      </c>
      <c r="BU9" s="7" t="s">
        <v>201</v>
      </c>
      <c r="BV9" s="23" t="s">
        <v>202</v>
      </c>
      <c r="BW9">
        <v>87</v>
      </c>
      <c r="BZ9" t="s">
        <v>964</v>
      </c>
      <c r="CA9" t="s">
        <v>320</v>
      </c>
      <c r="CB9" s="67">
        <v>1.44</v>
      </c>
      <c r="CC9" s="67">
        <v>1.23</v>
      </c>
      <c r="CD9" s="67">
        <v>1.32</v>
      </c>
      <c r="CE9" t="s">
        <v>23</v>
      </c>
      <c r="CF9" s="7" t="s">
        <v>201</v>
      </c>
      <c r="CG9" s="23" t="s">
        <v>23</v>
      </c>
      <c r="CH9" t="b">
        <f>IF(CE9=CF9,CE9,IF(CF9=CG9,CG9))</f>
        <v>0</v>
      </c>
      <c r="CI9">
        <v>88</v>
      </c>
      <c r="CM9" t="s">
        <v>965</v>
      </c>
      <c r="CN9" t="s">
        <v>320</v>
      </c>
      <c r="CO9" s="67">
        <v>1.83</v>
      </c>
      <c r="CP9" s="31">
        <v>3.21</v>
      </c>
      <c r="CQ9" s="67">
        <v>1.8</v>
      </c>
      <c r="CR9" t="s">
        <v>201</v>
      </c>
      <c r="CS9" s="7" t="s">
        <v>23</v>
      </c>
      <c r="CT9" s="23" t="s">
        <v>201</v>
      </c>
      <c r="CU9">
        <v>89</v>
      </c>
      <c r="CY9" t="s">
        <v>966</v>
      </c>
      <c r="CZ9" t="s">
        <v>320</v>
      </c>
      <c r="DA9" s="67">
        <v>1.67</v>
      </c>
      <c r="DB9" s="31">
        <v>3.14</v>
      </c>
      <c r="DC9" s="67">
        <v>1.62</v>
      </c>
      <c r="DD9" t="s">
        <v>201</v>
      </c>
      <c r="DE9" s="7" t="s">
        <v>23</v>
      </c>
      <c r="DF9" s="23" t="s">
        <v>201</v>
      </c>
      <c r="DG9">
        <v>90</v>
      </c>
    </row>
    <row r="10" spans="1:111" x14ac:dyDescent="0.25">
      <c r="A10" t="s">
        <v>957</v>
      </c>
      <c r="B10" t="s">
        <v>321</v>
      </c>
      <c r="C10" s="67">
        <v>1.81</v>
      </c>
      <c r="D10" s="31">
        <v>3.5</v>
      </c>
      <c r="E10" s="67">
        <v>1.77</v>
      </c>
      <c r="F10" t="s">
        <v>201</v>
      </c>
      <c r="G10" s="7" t="s">
        <v>202</v>
      </c>
      <c r="H10" s="23" t="s">
        <v>201</v>
      </c>
      <c r="I10">
        <v>91</v>
      </c>
      <c r="L10" t="s">
        <v>958</v>
      </c>
      <c r="M10" t="s">
        <v>321</v>
      </c>
      <c r="N10" s="67">
        <v>1.98</v>
      </c>
      <c r="O10" s="67">
        <v>2.04</v>
      </c>
      <c r="P10" s="67">
        <v>3.41</v>
      </c>
      <c r="Q10" t="s">
        <v>201</v>
      </c>
      <c r="R10" s="7" t="s">
        <v>201</v>
      </c>
      <c r="S10" s="23" t="s">
        <v>202</v>
      </c>
      <c r="T10">
        <v>92</v>
      </c>
      <c r="W10" t="s">
        <v>959</v>
      </c>
      <c r="X10" t="s">
        <v>321</v>
      </c>
      <c r="Y10" s="67">
        <v>1.18</v>
      </c>
      <c r="Z10" s="31">
        <v>3.52</v>
      </c>
      <c r="AA10" s="67">
        <v>1.1100000000000001</v>
      </c>
      <c r="AB10" t="s">
        <v>201</v>
      </c>
      <c r="AC10" s="7" t="s">
        <v>202</v>
      </c>
      <c r="AD10" s="23" t="s">
        <v>201</v>
      </c>
      <c r="AE10">
        <v>93</v>
      </c>
      <c r="AH10" t="s">
        <v>960</v>
      </c>
      <c r="AI10" t="s">
        <v>321</v>
      </c>
      <c r="AJ10" s="67">
        <v>3</v>
      </c>
      <c r="AK10" s="67">
        <v>1.23</v>
      </c>
      <c r="AL10" s="67">
        <v>2.46</v>
      </c>
      <c r="AM10" t="s">
        <v>202</v>
      </c>
      <c r="AN10" s="7" t="s">
        <v>201</v>
      </c>
      <c r="AO10" s="23" t="s">
        <v>23</v>
      </c>
      <c r="AP10">
        <v>94</v>
      </c>
      <c r="AS10" t="s">
        <v>961</v>
      </c>
      <c r="AT10" t="s">
        <v>321</v>
      </c>
      <c r="AU10" s="67">
        <v>3.38</v>
      </c>
      <c r="AV10" s="31">
        <v>2.6</v>
      </c>
      <c r="AW10" s="67">
        <v>3.46</v>
      </c>
      <c r="AX10" t="s">
        <v>202</v>
      </c>
      <c r="AY10" s="7" t="s">
        <v>201</v>
      </c>
      <c r="AZ10" s="23" t="s">
        <v>201</v>
      </c>
      <c r="BA10">
        <v>95</v>
      </c>
      <c r="BD10" t="s">
        <v>962</v>
      </c>
      <c r="BE10" t="s">
        <v>321</v>
      </c>
      <c r="BF10" s="67">
        <v>1.91</v>
      </c>
      <c r="BG10" s="67">
        <v>3.78</v>
      </c>
      <c r="BH10" s="67">
        <v>3.55</v>
      </c>
      <c r="BI10" t="s">
        <v>201</v>
      </c>
      <c r="BJ10" s="7" t="s">
        <v>23</v>
      </c>
      <c r="BK10" s="23" t="s">
        <v>202</v>
      </c>
      <c r="BL10">
        <v>96</v>
      </c>
      <c r="BO10" t="s">
        <v>963</v>
      </c>
      <c r="BP10" t="s">
        <v>321</v>
      </c>
      <c r="BQ10" s="67">
        <v>1.75</v>
      </c>
      <c r="BR10" s="67">
        <v>2.0499999999999998</v>
      </c>
      <c r="BS10" s="67">
        <v>3.9</v>
      </c>
      <c r="BT10" t="s">
        <v>23</v>
      </c>
      <c r="BU10" s="7" t="s">
        <v>201</v>
      </c>
      <c r="BV10" s="23" t="s">
        <v>202</v>
      </c>
      <c r="BW10">
        <v>97</v>
      </c>
      <c r="BZ10" t="s">
        <v>964</v>
      </c>
      <c r="CA10" t="s">
        <v>321</v>
      </c>
      <c r="CB10" s="67">
        <v>1.44</v>
      </c>
      <c r="CC10" s="67">
        <v>1.23</v>
      </c>
      <c r="CD10" s="67">
        <v>1.41</v>
      </c>
      <c r="CE10" t="s">
        <v>23</v>
      </c>
      <c r="CF10" s="7" t="s">
        <v>201</v>
      </c>
      <c r="CG10" s="23" t="s">
        <v>23</v>
      </c>
      <c r="CH10" t="b">
        <f>IF(CE10=CF10,CE10,IF(CF10=CG10,CG10))</f>
        <v>0</v>
      </c>
      <c r="CI10">
        <v>98</v>
      </c>
      <c r="CM10" t="s">
        <v>965</v>
      </c>
      <c r="CN10" t="s">
        <v>321</v>
      </c>
      <c r="CO10" s="67">
        <v>4.57</v>
      </c>
      <c r="CP10" s="31">
        <v>2.91</v>
      </c>
      <c r="CQ10" s="67">
        <v>1.81</v>
      </c>
      <c r="CR10" t="s">
        <v>23</v>
      </c>
      <c r="CS10" s="7" t="s">
        <v>23</v>
      </c>
      <c r="CT10" s="23" t="s">
        <v>201</v>
      </c>
      <c r="CU10">
        <v>99</v>
      </c>
      <c r="CY10" t="s">
        <v>966</v>
      </c>
      <c r="CZ10" t="s">
        <v>321</v>
      </c>
      <c r="DA10" s="67">
        <v>1.76</v>
      </c>
      <c r="DB10" s="67">
        <v>1.24</v>
      </c>
      <c r="DC10" s="67">
        <v>1.64</v>
      </c>
      <c r="DD10" t="s">
        <v>23</v>
      </c>
      <c r="DE10" s="7" t="s">
        <v>201</v>
      </c>
      <c r="DF10" s="23" t="s">
        <v>23</v>
      </c>
      <c r="DG10">
        <v>100</v>
      </c>
    </row>
    <row r="11" spans="1:111" x14ac:dyDescent="0.25">
      <c r="A11" t="s">
        <v>957</v>
      </c>
      <c r="B11" t="s">
        <v>322</v>
      </c>
      <c r="C11" s="67">
        <v>4.1399999999999997</v>
      </c>
      <c r="D11" s="67">
        <v>1.24</v>
      </c>
      <c r="E11" s="67">
        <v>1.95</v>
      </c>
      <c r="F11" t="s">
        <v>201</v>
      </c>
      <c r="G11" s="7" t="s">
        <v>201</v>
      </c>
      <c r="H11" s="23" t="s">
        <v>23</v>
      </c>
      <c r="I11">
        <v>101</v>
      </c>
      <c r="L11" t="s">
        <v>958</v>
      </c>
      <c r="M11" t="s">
        <v>322</v>
      </c>
      <c r="N11" s="67">
        <v>1.64</v>
      </c>
      <c r="O11" s="31">
        <v>3.66</v>
      </c>
      <c r="P11" s="67">
        <v>1.58</v>
      </c>
      <c r="Q11" t="s">
        <v>201</v>
      </c>
      <c r="R11" s="7" t="s">
        <v>202</v>
      </c>
      <c r="S11" s="23" t="s">
        <v>201</v>
      </c>
      <c r="T11">
        <v>102</v>
      </c>
      <c r="W11" t="s">
        <v>959</v>
      </c>
      <c r="X11" t="s">
        <v>322</v>
      </c>
      <c r="Y11" s="67">
        <v>2.71</v>
      </c>
      <c r="Z11" s="31">
        <v>2.62</v>
      </c>
      <c r="AA11" s="67">
        <v>2.78</v>
      </c>
      <c r="AB11" t="s">
        <v>201</v>
      </c>
      <c r="AC11" s="7" t="s">
        <v>201</v>
      </c>
      <c r="AD11" s="23" t="s">
        <v>201</v>
      </c>
      <c r="AE11">
        <v>103</v>
      </c>
      <c r="AH11" t="s">
        <v>960</v>
      </c>
      <c r="AI11" t="s">
        <v>322</v>
      </c>
      <c r="AJ11" s="67">
        <v>4.09</v>
      </c>
      <c r="AK11" s="31">
        <v>2.62</v>
      </c>
      <c r="AL11" s="67">
        <v>1.57</v>
      </c>
      <c r="AM11" t="s">
        <v>202</v>
      </c>
      <c r="AN11" s="7" t="s">
        <v>201</v>
      </c>
      <c r="AO11" s="23" t="s">
        <v>201</v>
      </c>
      <c r="AP11">
        <v>104</v>
      </c>
      <c r="AS11" t="s">
        <v>961</v>
      </c>
      <c r="AT11" t="s">
        <v>322</v>
      </c>
      <c r="AU11" s="67">
        <v>3.4</v>
      </c>
      <c r="AV11" s="67">
        <v>1.24</v>
      </c>
      <c r="AW11" s="67">
        <v>2.25</v>
      </c>
      <c r="AX11" t="s">
        <v>201</v>
      </c>
      <c r="AY11" s="7" t="s">
        <v>201</v>
      </c>
      <c r="AZ11" s="23" t="s">
        <v>23</v>
      </c>
      <c r="BA11">
        <v>105</v>
      </c>
      <c r="BD11" t="s">
        <v>962</v>
      </c>
      <c r="BE11" t="s">
        <v>322</v>
      </c>
      <c r="BF11" s="67">
        <v>3.37</v>
      </c>
      <c r="BG11" s="67">
        <v>2.0499999999999998</v>
      </c>
      <c r="BH11" s="67">
        <v>3.89</v>
      </c>
      <c r="BI11" t="s">
        <v>202</v>
      </c>
      <c r="BJ11" s="7" t="s">
        <v>201</v>
      </c>
      <c r="BK11" s="23" t="s">
        <v>202</v>
      </c>
      <c r="BL11">
        <v>106</v>
      </c>
      <c r="BO11" t="s">
        <v>963</v>
      </c>
      <c r="BP11" t="s">
        <v>322</v>
      </c>
      <c r="BQ11" s="67">
        <v>2.12</v>
      </c>
      <c r="BR11" s="67">
        <v>1.24</v>
      </c>
      <c r="BS11" s="67">
        <v>2.27</v>
      </c>
      <c r="BT11" t="s">
        <v>23</v>
      </c>
      <c r="BU11" s="7" t="s">
        <v>201</v>
      </c>
      <c r="BV11" s="23" t="s">
        <v>23</v>
      </c>
      <c r="BW11">
        <v>107</v>
      </c>
      <c r="BZ11" t="s">
        <v>964</v>
      </c>
      <c r="CA11" t="s">
        <v>322</v>
      </c>
      <c r="CB11" s="67">
        <v>7.07</v>
      </c>
      <c r="CC11" s="31">
        <v>3.04</v>
      </c>
      <c r="CD11" s="67">
        <v>1.1200000000000001</v>
      </c>
      <c r="CE11" t="s">
        <v>202</v>
      </c>
      <c r="CF11" s="7" t="s">
        <v>23</v>
      </c>
      <c r="CG11" s="23" t="s">
        <v>201</v>
      </c>
      <c r="CH11" t="b">
        <f>IF(CE11=CF11,CE11,IF(CF11=CG11,CG11))</f>
        <v>0</v>
      </c>
      <c r="CI11">
        <v>108</v>
      </c>
      <c r="CM11" t="s">
        <v>965</v>
      </c>
      <c r="CN11" t="s">
        <v>322</v>
      </c>
      <c r="CO11" s="67">
        <v>1.34</v>
      </c>
      <c r="CP11" s="31">
        <v>3.25</v>
      </c>
      <c r="CQ11" s="67">
        <v>1.33</v>
      </c>
      <c r="CR11" t="s">
        <v>201</v>
      </c>
      <c r="CS11" s="7" t="s">
        <v>202</v>
      </c>
      <c r="CT11" s="23" t="s">
        <v>201</v>
      </c>
      <c r="CU11">
        <v>109</v>
      </c>
      <c r="CY11" t="s">
        <v>966</v>
      </c>
      <c r="CZ11" t="s">
        <v>322</v>
      </c>
      <c r="DA11" s="67">
        <v>2.27</v>
      </c>
      <c r="DB11" s="31">
        <v>2.65</v>
      </c>
      <c r="DC11" s="67">
        <v>2.34</v>
      </c>
      <c r="DD11" t="s">
        <v>201</v>
      </c>
      <c r="DE11" s="7" t="s">
        <v>201</v>
      </c>
      <c r="DF11" s="23" t="s">
        <v>201</v>
      </c>
      <c r="DG11">
        <v>110</v>
      </c>
    </row>
    <row r="12" spans="1:111" x14ac:dyDescent="0.25">
      <c r="A12" t="s">
        <v>957</v>
      </c>
      <c r="B12" t="s">
        <v>323</v>
      </c>
      <c r="C12" s="67">
        <v>2.4900000000000002</v>
      </c>
      <c r="D12" s="31">
        <v>3.09</v>
      </c>
      <c r="E12" s="67">
        <v>2.57</v>
      </c>
      <c r="F12" t="s">
        <v>201</v>
      </c>
      <c r="G12" s="7" t="s">
        <v>202</v>
      </c>
      <c r="H12" s="23" t="s">
        <v>201</v>
      </c>
      <c r="I12">
        <v>111</v>
      </c>
      <c r="L12" t="s">
        <v>958</v>
      </c>
      <c r="M12" t="s">
        <v>323</v>
      </c>
      <c r="N12" s="67">
        <v>2.23</v>
      </c>
      <c r="O12" s="67">
        <v>4.0199999999999996</v>
      </c>
      <c r="P12" s="67">
        <v>3.37</v>
      </c>
      <c r="Q12" t="s">
        <v>201</v>
      </c>
      <c r="R12" s="7" t="s">
        <v>23</v>
      </c>
      <c r="S12" s="23" t="s">
        <v>202</v>
      </c>
      <c r="T12">
        <v>112</v>
      </c>
      <c r="W12" t="s">
        <v>959</v>
      </c>
      <c r="X12" t="s">
        <v>323</v>
      </c>
      <c r="Y12" s="67">
        <v>3.49</v>
      </c>
      <c r="Z12" s="31">
        <v>3.1</v>
      </c>
      <c r="AA12" s="67">
        <v>2.89</v>
      </c>
      <c r="AB12" t="s">
        <v>202</v>
      </c>
      <c r="AC12" s="7" t="s">
        <v>202</v>
      </c>
      <c r="AD12" s="23" t="s">
        <v>201</v>
      </c>
      <c r="AE12">
        <v>113</v>
      </c>
      <c r="AH12" t="s">
        <v>960</v>
      </c>
      <c r="AI12" t="s">
        <v>323</v>
      </c>
      <c r="AJ12" s="67">
        <v>1.56</v>
      </c>
      <c r="AK12" s="67">
        <v>2.06</v>
      </c>
      <c r="AL12" s="67">
        <v>4.43</v>
      </c>
      <c r="AM12" t="s">
        <v>201</v>
      </c>
      <c r="AN12" s="7" t="s">
        <v>201</v>
      </c>
      <c r="AO12" s="23" t="s">
        <v>202</v>
      </c>
      <c r="AP12">
        <v>114</v>
      </c>
      <c r="AS12" t="s">
        <v>961</v>
      </c>
      <c r="AT12" t="s">
        <v>323</v>
      </c>
      <c r="AU12" s="67">
        <v>3.23</v>
      </c>
      <c r="AV12" s="67">
        <v>2.0699999999999998</v>
      </c>
      <c r="AW12" s="67">
        <v>3.25</v>
      </c>
      <c r="AX12" t="s">
        <v>201</v>
      </c>
      <c r="AY12" s="7" t="s">
        <v>201</v>
      </c>
      <c r="AZ12" s="23" t="s">
        <v>202</v>
      </c>
      <c r="BA12">
        <v>115</v>
      </c>
      <c r="BD12" t="s">
        <v>962</v>
      </c>
      <c r="BE12" t="s">
        <v>323</v>
      </c>
      <c r="BF12" s="67">
        <v>1.7</v>
      </c>
      <c r="BG12" s="31">
        <v>5.9</v>
      </c>
      <c r="BH12" s="67">
        <v>1.69</v>
      </c>
      <c r="BI12" t="s">
        <v>23</v>
      </c>
      <c r="BJ12" s="7" t="s">
        <v>202</v>
      </c>
      <c r="BK12" s="23" t="s">
        <v>23</v>
      </c>
      <c r="BL12">
        <v>116</v>
      </c>
      <c r="BO12" t="s">
        <v>963</v>
      </c>
      <c r="BP12" t="s">
        <v>323</v>
      </c>
      <c r="BQ12" s="67">
        <v>1.18</v>
      </c>
      <c r="BR12" s="31">
        <v>2.68</v>
      </c>
      <c r="BS12" s="67">
        <v>1.1000000000000001</v>
      </c>
      <c r="BT12" t="s">
        <v>201</v>
      </c>
      <c r="BU12" s="7" t="s">
        <v>201</v>
      </c>
      <c r="BV12" s="23" t="s">
        <v>201</v>
      </c>
      <c r="BW12">
        <v>117</v>
      </c>
      <c r="BZ12" t="s">
        <v>964</v>
      </c>
      <c r="CA12" t="s">
        <v>323</v>
      </c>
      <c r="CB12" s="67">
        <v>1.44</v>
      </c>
      <c r="CC12" s="67">
        <v>3.95</v>
      </c>
      <c r="CD12" s="67">
        <v>4.99</v>
      </c>
      <c r="CE12" t="s">
        <v>201</v>
      </c>
      <c r="CF12" s="7" t="s">
        <v>23</v>
      </c>
      <c r="CG12" s="23" t="s">
        <v>202</v>
      </c>
      <c r="CH12" t="b">
        <f>IF(CE12=CF12,CE12,IF(CF12=CG12,CG12))</f>
        <v>0</v>
      </c>
      <c r="CI12">
        <v>118</v>
      </c>
      <c r="CM12" t="s">
        <v>965</v>
      </c>
      <c r="CN12" t="s">
        <v>323</v>
      </c>
      <c r="CO12" s="67">
        <v>1.36</v>
      </c>
      <c r="CP12" s="31">
        <v>2.68</v>
      </c>
      <c r="CQ12" s="67">
        <v>1.36</v>
      </c>
      <c r="CR12" t="s">
        <v>201</v>
      </c>
      <c r="CS12" s="7" t="s">
        <v>201</v>
      </c>
      <c r="CT12" s="23" t="s">
        <v>201</v>
      </c>
      <c r="CU12">
        <v>119</v>
      </c>
      <c r="CY12" t="s">
        <v>966</v>
      </c>
      <c r="CZ12" t="s">
        <v>323</v>
      </c>
      <c r="DA12" s="67">
        <v>1.68</v>
      </c>
      <c r="DB12" s="31">
        <v>3.32</v>
      </c>
      <c r="DC12" s="67">
        <v>4.16</v>
      </c>
      <c r="DD12" t="s">
        <v>201</v>
      </c>
      <c r="DE12" s="7" t="s">
        <v>202</v>
      </c>
      <c r="DF12" s="23" t="s">
        <v>202</v>
      </c>
      <c r="DG12">
        <v>120</v>
      </c>
    </row>
    <row r="13" spans="1:111" x14ac:dyDescent="0.25">
      <c r="A13" t="s">
        <v>957</v>
      </c>
      <c r="B13" t="s">
        <v>324</v>
      </c>
      <c r="C13" s="67">
        <v>5.54</v>
      </c>
      <c r="D13" s="67">
        <v>1.25</v>
      </c>
      <c r="E13" s="67">
        <v>1.24</v>
      </c>
      <c r="F13" t="s">
        <v>202</v>
      </c>
      <c r="G13" s="7" t="s">
        <v>201</v>
      </c>
      <c r="H13" s="23" t="s">
        <v>23</v>
      </c>
      <c r="I13">
        <v>121</v>
      </c>
      <c r="L13" t="s">
        <v>958</v>
      </c>
      <c r="M13" t="s">
        <v>324</v>
      </c>
      <c r="N13" s="67">
        <v>1.64</v>
      </c>
      <c r="O13" s="67">
        <v>1.25</v>
      </c>
      <c r="P13" s="67">
        <v>1.56</v>
      </c>
      <c r="Q13" t="s">
        <v>23</v>
      </c>
      <c r="R13" s="7" t="s">
        <v>201</v>
      </c>
      <c r="S13" s="23" t="s">
        <v>23</v>
      </c>
      <c r="T13">
        <v>122</v>
      </c>
      <c r="W13" t="s">
        <v>959</v>
      </c>
      <c r="X13" t="s">
        <v>324</v>
      </c>
      <c r="Y13" s="67">
        <v>1.49</v>
      </c>
      <c r="Z13" s="67">
        <v>2.09</v>
      </c>
      <c r="AA13" s="67">
        <v>4.5</v>
      </c>
      <c r="AB13" t="s">
        <v>201</v>
      </c>
      <c r="AC13" s="7" t="s">
        <v>201</v>
      </c>
      <c r="AD13" s="23" t="s">
        <v>202</v>
      </c>
      <c r="AE13">
        <v>123</v>
      </c>
      <c r="AH13" t="s">
        <v>960</v>
      </c>
      <c r="AI13" t="s">
        <v>324</v>
      </c>
      <c r="AJ13" s="67">
        <v>2.61</v>
      </c>
      <c r="AK13" s="31">
        <v>2.69</v>
      </c>
      <c r="AL13" s="67">
        <v>2.75</v>
      </c>
      <c r="AM13" t="s">
        <v>201</v>
      </c>
      <c r="AN13" s="7" t="s">
        <v>201</v>
      </c>
      <c r="AO13" s="23" t="s">
        <v>201</v>
      </c>
      <c r="AP13">
        <v>124</v>
      </c>
      <c r="AS13" t="s">
        <v>961</v>
      </c>
      <c r="AT13" t="s">
        <v>324</v>
      </c>
      <c r="AU13" s="67">
        <v>1.52</v>
      </c>
      <c r="AV13" s="31">
        <v>2.91</v>
      </c>
      <c r="AW13" s="67">
        <v>1.47</v>
      </c>
      <c r="AX13" t="s">
        <v>201</v>
      </c>
      <c r="AY13" s="7" t="s">
        <v>23</v>
      </c>
      <c r="AZ13" s="23" t="s">
        <v>201</v>
      </c>
      <c r="BA13">
        <v>125</v>
      </c>
      <c r="BD13" t="s">
        <v>962</v>
      </c>
      <c r="BE13" t="s">
        <v>324</v>
      </c>
      <c r="BF13" s="67">
        <v>2.93</v>
      </c>
      <c r="BG13" s="67">
        <v>2.1</v>
      </c>
      <c r="BH13" s="67">
        <v>3.15</v>
      </c>
      <c r="BI13" t="s">
        <v>23</v>
      </c>
      <c r="BJ13" s="7" t="s">
        <v>201</v>
      </c>
      <c r="BK13" s="23" t="s">
        <v>202</v>
      </c>
      <c r="BL13">
        <v>126</v>
      </c>
      <c r="BO13" t="s">
        <v>963</v>
      </c>
      <c r="BP13" t="s">
        <v>324</v>
      </c>
      <c r="BQ13" s="67">
        <v>2.5299999999999998</v>
      </c>
      <c r="BR13" s="31">
        <v>2.7</v>
      </c>
      <c r="BS13" s="67">
        <v>3.04</v>
      </c>
      <c r="BT13" t="s">
        <v>23</v>
      </c>
      <c r="BU13" s="7" t="s">
        <v>23</v>
      </c>
      <c r="BV13" s="23" t="s">
        <v>201</v>
      </c>
      <c r="BW13">
        <v>127</v>
      </c>
      <c r="BZ13" t="s">
        <v>964</v>
      </c>
      <c r="CA13" t="s">
        <v>324</v>
      </c>
      <c r="CB13" s="67">
        <v>2.23</v>
      </c>
      <c r="CC13" s="67">
        <v>1.25</v>
      </c>
      <c r="CD13" s="67">
        <v>2.17</v>
      </c>
      <c r="CE13" t="s">
        <v>23</v>
      </c>
      <c r="CF13" s="7" t="s">
        <v>201</v>
      </c>
      <c r="CG13" s="23" t="s">
        <v>23</v>
      </c>
      <c r="CH13" t="b">
        <f>IF(CE13=CF13,CE13,IF(CF13=CG13,CG13))</f>
        <v>0</v>
      </c>
      <c r="CI13">
        <v>128</v>
      </c>
      <c r="CM13" t="s">
        <v>965</v>
      </c>
      <c r="CN13" t="s">
        <v>324</v>
      </c>
      <c r="CO13" s="67">
        <v>1.65</v>
      </c>
      <c r="CP13" s="31">
        <v>6.31</v>
      </c>
      <c r="CQ13" s="67">
        <v>7.55</v>
      </c>
      <c r="CR13" t="s">
        <v>201</v>
      </c>
      <c r="CS13" s="7" t="s">
        <v>202</v>
      </c>
      <c r="CT13" s="23" t="s">
        <v>23</v>
      </c>
      <c r="CU13">
        <v>129</v>
      </c>
      <c r="CY13" t="s">
        <v>966</v>
      </c>
      <c r="CZ13" t="s">
        <v>324</v>
      </c>
      <c r="DA13" s="67">
        <v>2.6</v>
      </c>
      <c r="DB13" s="31">
        <v>6.12</v>
      </c>
      <c r="DC13" s="67">
        <v>2.63</v>
      </c>
      <c r="DD13" t="s">
        <v>23</v>
      </c>
      <c r="DE13" s="7" t="s">
        <v>202</v>
      </c>
      <c r="DF13" s="23" t="s">
        <v>23</v>
      </c>
      <c r="DG13">
        <v>130</v>
      </c>
    </row>
    <row r="14" spans="1:111" x14ac:dyDescent="0.25">
      <c r="A14" t="s">
        <v>957</v>
      </c>
      <c r="B14" t="s">
        <v>325</v>
      </c>
      <c r="C14" s="67">
        <v>3.31</v>
      </c>
      <c r="D14" s="31">
        <v>2.71</v>
      </c>
      <c r="E14" s="67">
        <v>3.6</v>
      </c>
      <c r="F14" t="s">
        <v>202</v>
      </c>
      <c r="G14" s="7" t="s">
        <v>201</v>
      </c>
      <c r="H14" s="23" t="s">
        <v>201</v>
      </c>
      <c r="I14">
        <v>131</v>
      </c>
      <c r="L14" t="s">
        <v>958</v>
      </c>
      <c r="M14" t="s">
        <v>325</v>
      </c>
      <c r="N14" s="67">
        <v>3.27</v>
      </c>
      <c r="O14" s="67">
        <v>1.28</v>
      </c>
      <c r="P14" s="67">
        <v>2.93</v>
      </c>
      <c r="Q14" t="s">
        <v>202</v>
      </c>
      <c r="R14" s="7" t="s">
        <v>201</v>
      </c>
      <c r="S14" s="23" t="s">
        <v>23</v>
      </c>
      <c r="T14">
        <v>132</v>
      </c>
      <c r="W14" t="s">
        <v>959</v>
      </c>
      <c r="X14" t="s">
        <v>325</v>
      </c>
      <c r="Y14" s="67">
        <v>1.21</v>
      </c>
      <c r="Z14" s="31">
        <v>3.32</v>
      </c>
      <c r="AA14" s="67">
        <v>1.1299999999999999</v>
      </c>
      <c r="AB14" t="s">
        <v>201</v>
      </c>
      <c r="AC14" s="7" t="s">
        <v>202</v>
      </c>
      <c r="AD14" s="23" t="s">
        <v>201</v>
      </c>
      <c r="AE14">
        <v>133</v>
      </c>
      <c r="AH14" t="s">
        <v>960</v>
      </c>
      <c r="AI14" t="s">
        <v>325</v>
      </c>
      <c r="AJ14" s="67">
        <v>3.48</v>
      </c>
      <c r="AK14" s="31">
        <v>3.31</v>
      </c>
      <c r="AL14" s="67">
        <v>2.35</v>
      </c>
      <c r="AM14" t="s">
        <v>23</v>
      </c>
      <c r="AN14" s="7" t="s">
        <v>202</v>
      </c>
      <c r="AO14" s="23" t="s">
        <v>201</v>
      </c>
      <c r="AP14">
        <v>134</v>
      </c>
      <c r="AS14" t="s">
        <v>961</v>
      </c>
      <c r="AT14" t="s">
        <v>325</v>
      </c>
      <c r="AU14" s="67">
        <v>3.31</v>
      </c>
      <c r="AV14" s="67">
        <v>1.28</v>
      </c>
      <c r="AW14" s="67">
        <v>3.7</v>
      </c>
      <c r="AX14" t="s">
        <v>202</v>
      </c>
      <c r="AY14" s="7" t="s">
        <v>201</v>
      </c>
      <c r="AZ14" s="23" t="s">
        <v>23</v>
      </c>
      <c r="BA14">
        <v>135</v>
      </c>
      <c r="BD14" t="s">
        <v>962</v>
      </c>
      <c r="BE14" t="s">
        <v>325</v>
      </c>
      <c r="BF14" s="67">
        <v>1.6</v>
      </c>
      <c r="BG14" s="31">
        <v>3.17</v>
      </c>
      <c r="BH14" s="67">
        <v>1.56</v>
      </c>
      <c r="BI14" t="s">
        <v>201</v>
      </c>
      <c r="BJ14" s="7" t="s">
        <v>202</v>
      </c>
      <c r="BK14" s="23" t="s">
        <v>201</v>
      </c>
      <c r="BL14">
        <v>136</v>
      </c>
      <c r="BO14" t="s">
        <v>963</v>
      </c>
      <c r="BP14" t="s">
        <v>325</v>
      </c>
      <c r="BQ14" s="67">
        <v>1.86</v>
      </c>
      <c r="BR14" s="31">
        <v>3.23</v>
      </c>
      <c r="BS14" s="67">
        <v>3.46</v>
      </c>
      <c r="BT14" t="s">
        <v>23</v>
      </c>
      <c r="BU14" s="7" t="s">
        <v>202</v>
      </c>
      <c r="BV14" s="23" t="s">
        <v>202</v>
      </c>
      <c r="BW14">
        <v>137</v>
      </c>
      <c r="BZ14" t="s">
        <v>964</v>
      </c>
      <c r="CA14" t="s">
        <v>325</v>
      </c>
      <c r="CB14" s="67">
        <v>1.24</v>
      </c>
      <c r="CC14" s="31">
        <v>2.75</v>
      </c>
      <c r="CD14" s="67">
        <v>1.2</v>
      </c>
      <c r="CE14" t="s">
        <v>201</v>
      </c>
      <c r="CF14" s="7" t="s">
        <v>201</v>
      </c>
      <c r="CG14" s="23" t="s">
        <v>201</v>
      </c>
      <c r="CH14" t="str">
        <f>IF(CE14=CF14,CE14,IF(CF14=CG14,CG14))</f>
        <v>HH</v>
      </c>
      <c r="CI14">
        <v>138</v>
      </c>
      <c r="CM14" t="s">
        <v>965</v>
      </c>
      <c r="CN14" t="s">
        <v>325</v>
      </c>
      <c r="CO14" s="67">
        <v>3.2</v>
      </c>
      <c r="CP14" s="31">
        <v>2.86</v>
      </c>
      <c r="CQ14" s="67">
        <v>2.85</v>
      </c>
      <c r="CR14" t="s">
        <v>202</v>
      </c>
      <c r="CS14" s="7" t="s">
        <v>23</v>
      </c>
      <c r="CT14" s="23" t="s">
        <v>201</v>
      </c>
      <c r="CU14">
        <v>139</v>
      </c>
      <c r="CY14" t="s">
        <v>966</v>
      </c>
      <c r="CZ14" t="s">
        <v>325</v>
      </c>
      <c r="DA14" s="67">
        <v>1.5</v>
      </c>
      <c r="DB14" s="31">
        <v>2.77</v>
      </c>
      <c r="DC14" s="67">
        <v>1.46</v>
      </c>
      <c r="DD14" t="s">
        <v>201</v>
      </c>
      <c r="DE14" s="7" t="s">
        <v>23</v>
      </c>
      <c r="DF14" s="23" t="s">
        <v>201</v>
      </c>
      <c r="DG14">
        <v>140</v>
      </c>
    </row>
    <row r="15" spans="1:111" x14ac:dyDescent="0.25">
      <c r="A15" t="s">
        <v>957</v>
      </c>
      <c r="B15" t="s">
        <v>326</v>
      </c>
      <c r="C15" s="67">
        <v>1.68</v>
      </c>
      <c r="D15" s="31">
        <v>2.78</v>
      </c>
      <c r="E15" s="67">
        <v>1.66</v>
      </c>
      <c r="F15" t="s">
        <v>201</v>
      </c>
      <c r="G15" s="7" t="s">
        <v>23</v>
      </c>
      <c r="H15" s="23" t="s">
        <v>201</v>
      </c>
      <c r="I15">
        <v>141</v>
      </c>
      <c r="L15" t="s">
        <v>958</v>
      </c>
      <c r="M15" t="s">
        <v>326</v>
      </c>
      <c r="N15" s="67">
        <v>2.6</v>
      </c>
      <c r="O15" s="31">
        <v>3.31</v>
      </c>
      <c r="P15" s="67">
        <v>3.06</v>
      </c>
      <c r="Q15" t="s">
        <v>23</v>
      </c>
      <c r="R15" s="7" t="s">
        <v>202</v>
      </c>
      <c r="S15" s="23" t="s">
        <v>201</v>
      </c>
      <c r="T15">
        <v>142</v>
      </c>
      <c r="W15" t="s">
        <v>959</v>
      </c>
      <c r="X15" t="s">
        <v>326</v>
      </c>
      <c r="Y15" s="67">
        <v>1.71</v>
      </c>
      <c r="Z15" s="31">
        <v>2.54</v>
      </c>
      <c r="AA15" s="67">
        <v>1.71</v>
      </c>
      <c r="AB15" t="s">
        <v>201</v>
      </c>
      <c r="AC15" s="7" t="s">
        <v>23</v>
      </c>
      <c r="AD15" s="23" t="s">
        <v>201</v>
      </c>
      <c r="AE15">
        <v>143</v>
      </c>
      <c r="AH15" t="s">
        <v>960</v>
      </c>
      <c r="AI15" t="s">
        <v>326</v>
      </c>
      <c r="AJ15" s="67">
        <v>6.96</v>
      </c>
      <c r="AK15" s="67">
        <v>1.28</v>
      </c>
      <c r="AL15" s="67">
        <v>1.36</v>
      </c>
      <c r="AM15" t="s">
        <v>201</v>
      </c>
      <c r="AN15" s="7" t="s">
        <v>201</v>
      </c>
      <c r="AO15" s="23" t="s">
        <v>23</v>
      </c>
      <c r="AP15">
        <v>144</v>
      </c>
      <c r="AS15" t="s">
        <v>961</v>
      </c>
      <c r="AT15" t="s">
        <v>326</v>
      </c>
      <c r="AU15" s="67">
        <v>5.81</v>
      </c>
      <c r="AV15" s="31">
        <v>2.8</v>
      </c>
      <c r="AW15" s="67">
        <v>5.92</v>
      </c>
      <c r="AX15" t="s">
        <v>201</v>
      </c>
      <c r="AY15" s="7" t="s">
        <v>201</v>
      </c>
      <c r="AZ15" s="23" t="s">
        <v>201</v>
      </c>
      <c r="BA15">
        <v>145</v>
      </c>
      <c r="BD15" t="s">
        <v>962</v>
      </c>
      <c r="BE15" t="s">
        <v>326</v>
      </c>
      <c r="BF15" s="67">
        <v>2.84</v>
      </c>
      <c r="BG15" s="67">
        <v>2.13</v>
      </c>
      <c r="BH15" s="67">
        <v>3.34</v>
      </c>
      <c r="BI15" t="s">
        <v>23</v>
      </c>
      <c r="BJ15" s="7" t="s">
        <v>201</v>
      </c>
      <c r="BK15" s="23" t="s">
        <v>202</v>
      </c>
      <c r="BL15">
        <v>146</v>
      </c>
      <c r="BO15" t="s">
        <v>963</v>
      </c>
      <c r="BP15" t="s">
        <v>326</v>
      </c>
      <c r="BQ15" s="67">
        <v>1.52</v>
      </c>
      <c r="BR15" s="67">
        <v>2.13</v>
      </c>
      <c r="BS15" s="67">
        <v>4.37</v>
      </c>
      <c r="BT15" t="s">
        <v>201</v>
      </c>
      <c r="BU15" s="7" t="s">
        <v>201</v>
      </c>
      <c r="BV15" s="23" t="s">
        <v>202</v>
      </c>
      <c r="BW15">
        <v>147</v>
      </c>
      <c r="BZ15" t="s">
        <v>964</v>
      </c>
      <c r="CA15" t="s">
        <v>326</v>
      </c>
      <c r="CB15" s="67">
        <v>1.44</v>
      </c>
      <c r="CC15" s="67">
        <v>1.28</v>
      </c>
      <c r="CD15" s="67">
        <v>1.32</v>
      </c>
      <c r="CE15" t="s">
        <v>23</v>
      </c>
      <c r="CF15" s="7" t="s">
        <v>201</v>
      </c>
      <c r="CG15" s="23" t="s">
        <v>23</v>
      </c>
      <c r="CH15" t="b">
        <f>IF(CE15=CF15,CE15,IF(CF15=CG15,CG15))</f>
        <v>0</v>
      </c>
      <c r="CI15">
        <v>148</v>
      </c>
      <c r="CM15" t="s">
        <v>965</v>
      </c>
      <c r="CN15" t="s">
        <v>326</v>
      </c>
      <c r="CO15" s="67">
        <v>1.35</v>
      </c>
      <c r="CP15" s="31">
        <v>2.81</v>
      </c>
      <c r="CQ15" s="67">
        <v>1.33</v>
      </c>
      <c r="CR15" t="s">
        <v>201</v>
      </c>
      <c r="CS15" s="7" t="s">
        <v>201</v>
      </c>
      <c r="CT15" s="23" t="s">
        <v>201</v>
      </c>
      <c r="CU15">
        <v>149</v>
      </c>
      <c r="CY15" t="s">
        <v>966</v>
      </c>
      <c r="CZ15" t="s">
        <v>326</v>
      </c>
      <c r="DA15" s="67">
        <v>3.13</v>
      </c>
      <c r="DB15" s="67">
        <v>3.74</v>
      </c>
      <c r="DC15" s="67">
        <v>3.48</v>
      </c>
      <c r="DD15" t="s">
        <v>23</v>
      </c>
      <c r="DE15" s="7" t="s">
        <v>23</v>
      </c>
      <c r="DF15" s="23" t="s">
        <v>202</v>
      </c>
      <c r="DG15">
        <v>150</v>
      </c>
    </row>
    <row r="16" spans="1:111" x14ac:dyDescent="0.25">
      <c r="A16" t="s">
        <v>957</v>
      </c>
      <c r="B16" t="s">
        <v>327</v>
      </c>
      <c r="C16" s="67">
        <v>4.1399999999999997</v>
      </c>
      <c r="D16" s="31">
        <v>5.99</v>
      </c>
      <c r="E16" s="67">
        <v>1.48</v>
      </c>
      <c r="F16" t="s">
        <v>202</v>
      </c>
      <c r="G16" s="7" t="s">
        <v>202</v>
      </c>
      <c r="H16" s="23" t="s">
        <v>23</v>
      </c>
      <c r="I16">
        <v>151</v>
      </c>
      <c r="L16" t="s">
        <v>958</v>
      </c>
      <c r="M16" t="s">
        <v>327</v>
      </c>
      <c r="N16" s="67">
        <v>3.51</v>
      </c>
      <c r="O16" s="31">
        <v>2.82</v>
      </c>
      <c r="P16" s="67">
        <v>2.29</v>
      </c>
      <c r="Q16" t="s">
        <v>23</v>
      </c>
      <c r="R16" s="7" t="s">
        <v>201</v>
      </c>
      <c r="S16" s="23" t="s">
        <v>201</v>
      </c>
      <c r="T16">
        <v>152</v>
      </c>
      <c r="W16" t="s">
        <v>959</v>
      </c>
      <c r="X16" t="s">
        <v>327</v>
      </c>
      <c r="Y16" s="67">
        <v>1.42</v>
      </c>
      <c r="Z16" s="31">
        <v>3.27</v>
      </c>
      <c r="AA16" s="67">
        <v>1.39</v>
      </c>
      <c r="AB16" t="s">
        <v>201</v>
      </c>
      <c r="AC16" s="7" t="s">
        <v>202</v>
      </c>
      <c r="AD16" s="23" t="s">
        <v>201</v>
      </c>
      <c r="AE16">
        <v>153</v>
      </c>
      <c r="AH16" t="s">
        <v>960</v>
      </c>
      <c r="AI16" t="s">
        <v>327</v>
      </c>
      <c r="AJ16" s="67">
        <v>3.22</v>
      </c>
      <c r="AK16" s="31">
        <v>2.71</v>
      </c>
      <c r="AL16" s="67">
        <v>3.25</v>
      </c>
      <c r="AM16" t="s">
        <v>202</v>
      </c>
      <c r="AN16" s="7" t="s">
        <v>23</v>
      </c>
      <c r="AO16" s="23" t="s">
        <v>201</v>
      </c>
      <c r="AP16">
        <v>154</v>
      </c>
      <c r="AS16" t="s">
        <v>961</v>
      </c>
      <c r="AT16" t="s">
        <v>327</v>
      </c>
      <c r="AU16" s="67">
        <v>3.75</v>
      </c>
      <c r="AV16" s="31">
        <v>2.79</v>
      </c>
      <c r="AW16" s="67">
        <v>2.91</v>
      </c>
      <c r="AX16" t="s">
        <v>202</v>
      </c>
      <c r="AY16" s="7" t="s">
        <v>23</v>
      </c>
      <c r="AZ16" s="23" t="s">
        <v>201</v>
      </c>
      <c r="BA16">
        <v>155</v>
      </c>
      <c r="BD16" t="s">
        <v>962</v>
      </c>
      <c r="BE16" t="s">
        <v>327</v>
      </c>
      <c r="BF16" s="67">
        <v>1.31</v>
      </c>
      <c r="BG16" s="31">
        <v>2.85</v>
      </c>
      <c r="BH16" s="67">
        <v>1.3</v>
      </c>
      <c r="BI16" t="s">
        <v>201</v>
      </c>
      <c r="BJ16" s="7" t="s">
        <v>201</v>
      </c>
      <c r="BK16" s="23" t="s">
        <v>201</v>
      </c>
      <c r="BL16">
        <v>156</v>
      </c>
      <c r="BO16" t="s">
        <v>963</v>
      </c>
      <c r="BP16" t="s">
        <v>327</v>
      </c>
      <c r="BQ16" s="67">
        <v>3.65</v>
      </c>
      <c r="BR16" s="31">
        <v>2.7</v>
      </c>
      <c r="BS16" s="67">
        <v>3.52</v>
      </c>
      <c r="BT16" t="s">
        <v>201</v>
      </c>
      <c r="BU16" s="7" t="s">
        <v>23</v>
      </c>
      <c r="BV16" s="23" t="s">
        <v>201</v>
      </c>
      <c r="BW16">
        <v>157</v>
      </c>
      <c r="BZ16" t="s">
        <v>964</v>
      </c>
      <c r="CA16" t="s">
        <v>327</v>
      </c>
      <c r="CB16" s="67">
        <v>3.63</v>
      </c>
      <c r="CC16" s="31">
        <v>5.95</v>
      </c>
      <c r="CD16" s="67">
        <v>1.96</v>
      </c>
      <c r="CE16" t="s">
        <v>202</v>
      </c>
      <c r="CF16" s="7" t="s">
        <v>202</v>
      </c>
      <c r="CG16" s="23" t="s">
        <v>23</v>
      </c>
      <c r="CH16" t="str">
        <f>IF(CE16=CF16,CE16,IF(CF16=CG16,CG16))</f>
        <v>DD</v>
      </c>
      <c r="CI16">
        <v>158</v>
      </c>
      <c r="CM16" t="s">
        <v>965</v>
      </c>
      <c r="CN16" t="s">
        <v>327</v>
      </c>
      <c r="CO16" s="67">
        <v>2.64</v>
      </c>
      <c r="CP16" s="67">
        <v>1.29</v>
      </c>
      <c r="CQ16" s="67">
        <v>2.76</v>
      </c>
      <c r="CR16" t="s">
        <v>23</v>
      </c>
      <c r="CS16" s="7" t="s">
        <v>201</v>
      </c>
      <c r="CT16" s="23" t="s">
        <v>23</v>
      </c>
      <c r="CU16">
        <v>159</v>
      </c>
      <c r="CY16" t="s">
        <v>966</v>
      </c>
      <c r="CZ16" t="s">
        <v>327</v>
      </c>
      <c r="DA16" s="67">
        <v>5.89</v>
      </c>
      <c r="DB16" s="67">
        <v>3.57</v>
      </c>
      <c r="DC16" s="67">
        <v>3.89</v>
      </c>
      <c r="DD16" t="s">
        <v>23</v>
      </c>
      <c r="DE16" s="7" t="s">
        <v>23</v>
      </c>
      <c r="DF16" s="23" t="s">
        <v>202</v>
      </c>
      <c r="DG16">
        <v>160</v>
      </c>
    </row>
    <row r="17" spans="1:111" x14ac:dyDescent="0.25">
      <c r="A17" t="s">
        <v>957</v>
      </c>
      <c r="B17" t="s">
        <v>328</v>
      </c>
      <c r="C17" s="67">
        <v>1.25</v>
      </c>
      <c r="D17" s="31">
        <v>2.86</v>
      </c>
      <c r="E17" s="67">
        <v>1.23</v>
      </c>
      <c r="F17" t="s">
        <v>201</v>
      </c>
      <c r="G17" s="7" t="s">
        <v>201</v>
      </c>
      <c r="H17" s="23" t="s">
        <v>201</v>
      </c>
      <c r="I17">
        <v>161</v>
      </c>
      <c r="L17" t="s">
        <v>958</v>
      </c>
      <c r="M17" t="s">
        <v>328</v>
      </c>
      <c r="N17" s="67">
        <v>3.78</v>
      </c>
      <c r="O17" s="31">
        <v>2.8</v>
      </c>
      <c r="P17" s="67">
        <v>1.99</v>
      </c>
      <c r="Q17" t="s">
        <v>202</v>
      </c>
      <c r="R17" s="7" t="s">
        <v>23</v>
      </c>
      <c r="S17" s="23" t="s">
        <v>201</v>
      </c>
      <c r="T17">
        <v>162</v>
      </c>
      <c r="W17" t="s">
        <v>959</v>
      </c>
      <c r="X17" t="s">
        <v>328</v>
      </c>
      <c r="Y17" s="67">
        <v>1.69</v>
      </c>
      <c r="Z17" s="31">
        <v>2.9</v>
      </c>
      <c r="AA17" s="67">
        <v>1.69</v>
      </c>
      <c r="AB17" t="s">
        <v>201</v>
      </c>
      <c r="AC17" s="7" t="s">
        <v>201</v>
      </c>
      <c r="AD17" s="23" t="s">
        <v>201</v>
      </c>
      <c r="AE17">
        <v>163</v>
      </c>
      <c r="AH17" t="s">
        <v>960</v>
      </c>
      <c r="AI17" t="s">
        <v>328</v>
      </c>
      <c r="AJ17" s="67">
        <v>1.24</v>
      </c>
      <c r="AK17" s="31">
        <v>2.9</v>
      </c>
      <c r="AL17" s="67">
        <v>1.2</v>
      </c>
      <c r="AM17" t="s">
        <v>201</v>
      </c>
      <c r="AN17" s="7" t="s">
        <v>201</v>
      </c>
      <c r="AO17" s="23" t="s">
        <v>201</v>
      </c>
      <c r="AP17">
        <v>164</v>
      </c>
      <c r="AS17" t="s">
        <v>961</v>
      </c>
      <c r="AT17" t="s">
        <v>328</v>
      </c>
      <c r="AU17" s="67">
        <v>2.5</v>
      </c>
      <c r="AV17" s="31">
        <v>12.28</v>
      </c>
      <c r="AW17" s="67">
        <v>3.11</v>
      </c>
      <c r="AX17" t="s">
        <v>201</v>
      </c>
      <c r="AY17" s="7" t="s">
        <v>23</v>
      </c>
      <c r="AZ17" s="23" t="s">
        <v>23</v>
      </c>
      <c r="BA17">
        <v>165</v>
      </c>
      <c r="BD17" t="s">
        <v>962</v>
      </c>
      <c r="BE17" t="s">
        <v>328</v>
      </c>
      <c r="BF17" s="67">
        <v>3.36</v>
      </c>
      <c r="BG17" s="31">
        <v>2.9</v>
      </c>
      <c r="BH17" s="67">
        <v>2.73</v>
      </c>
      <c r="BI17" t="s">
        <v>202</v>
      </c>
      <c r="BJ17" s="7" t="s">
        <v>201</v>
      </c>
      <c r="BK17" s="23" t="s">
        <v>201</v>
      </c>
      <c r="BL17">
        <v>166</v>
      </c>
      <c r="BO17" t="s">
        <v>963</v>
      </c>
      <c r="BP17" t="s">
        <v>328</v>
      </c>
      <c r="BQ17" s="67">
        <v>2.4700000000000002</v>
      </c>
      <c r="BR17" s="67">
        <v>1.3</v>
      </c>
      <c r="BS17" s="67">
        <v>2.37</v>
      </c>
      <c r="BT17" t="s">
        <v>23</v>
      </c>
      <c r="BU17" s="7" t="s">
        <v>201</v>
      </c>
      <c r="BV17" s="23" t="s">
        <v>23</v>
      </c>
      <c r="BW17">
        <v>167</v>
      </c>
      <c r="BZ17" t="s">
        <v>964</v>
      </c>
      <c r="CA17" t="s">
        <v>328</v>
      </c>
      <c r="CB17" s="67">
        <v>4.5999999999999996</v>
      </c>
      <c r="CC17" s="31">
        <v>3.25</v>
      </c>
      <c r="CD17" s="67">
        <v>4.3899999999999997</v>
      </c>
      <c r="CE17" t="s">
        <v>201</v>
      </c>
      <c r="CF17" s="7" t="s">
        <v>202</v>
      </c>
      <c r="CG17" s="23" t="s">
        <v>201</v>
      </c>
      <c r="CH17" t="b">
        <f>IF(CE17=CF17,CE17,IF(CF17=CG17,CG17))</f>
        <v>0</v>
      </c>
      <c r="CI17">
        <v>168</v>
      </c>
      <c r="CM17" t="s">
        <v>965</v>
      </c>
      <c r="CN17" t="s">
        <v>328</v>
      </c>
      <c r="CO17" s="67">
        <v>1.53</v>
      </c>
      <c r="CP17" s="67">
        <v>1.3</v>
      </c>
      <c r="CQ17" s="67">
        <v>1.44</v>
      </c>
      <c r="CR17" t="s">
        <v>23</v>
      </c>
      <c r="CS17" s="7" t="s">
        <v>201</v>
      </c>
      <c r="CT17" s="23" t="s">
        <v>23</v>
      </c>
      <c r="CU17">
        <v>169</v>
      </c>
      <c r="CY17" t="s">
        <v>966</v>
      </c>
      <c r="CZ17" t="s">
        <v>328</v>
      </c>
      <c r="DA17" s="67">
        <v>4.21</v>
      </c>
      <c r="DB17" s="31">
        <v>3.25</v>
      </c>
      <c r="DC17" s="67">
        <v>1.54</v>
      </c>
      <c r="DD17" t="s">
        <v>202</v>
      </c>
      <c r="DE17" s="7" t="s">
        <v>202</v>
      </c>
      <c r="DF17" s="23" t="s">
        <v>201</v>
      </c>
      <c r="DG17">
        <v>170</v>
      </c>
    </row>
    <row r="18" spans="1:111" x14ac:dyDescent="0.25">
      <c r="A18" t="s">
        <v>957</v>
      </c>
      <c r="B18" t="s">
        <v>329</v>
      </c>
      <c r="C18" s="67">
        <v>1.54</v>
      </c>
      <c r="D18" s="31">
        <v>5.85</v>
      </c>
      <c r="E18" s="67">
        <v>1.54</v>
      </c>
      <c r="F18" t="s">
        <v>23</v>
      </c>
      <c r="G18" s="7" t="s">
        <v>202</v>
      </c>
      <c r="H18" s="23" t="s">
        <v>23</v>
      </c>
      <c r="I18">
        <v>171</v>
      </c>
      <c r="L18" t="s">
        <v>958</v>
      </c>
      <c r="M18" t="s">
        <v>329</v>
      </c>
      <c r="N18" s="67">
        <v>12.76</v>
      </c>
      <c r="O18" s="31">
        <v>3.21</v>
      </c>
      <c r="P18" s="67">
        <v>1.21</v>
      </c>
      <c r="Q18" t="s">
        <v>23</v>
      </c>
      <c r="R18" s="7" t="s">
        <v>202</v>
      </c>
      <c r="S18" s="23" t="s">
        <v>201</v>
      </c>
      <c r="T18">
        <v>172</v>
      </c>
      <c r="W18" t="s">
        <v>959</v>
      </c>
      <c r="X18" t="s">
        <v>329</v>
      </c>
      <c r="Y18" s="67">
        <v>2.38</v>
      </c>
      <c r="Z18" s="31">
        <v>5.65</v>
      </c>
      <c r="AA18" s="67">
        <v>2.97</v>
      </c>
      <c r="AB18" t="s">
        <v>201</v>
      </c>
      <c r="AC18" s="7" t="s">
        <v>202</v>
      </c>
      <c r="AD18" s="23" t="s">
        <v>23</v>
      </c>
      <c r="AE18">
        <v>173</v>
      </c>
      <c r="AH18" t="s">
        <v>960</v>
      </c>
      <c r="AI18" t="s">
        <v>329</v>
      </c>
      <c r="AJ18" s="67">
        <v>2.1800000000000002</v>
      </c>
      <c r="AK18" s="67">
        <v>2.16</v>
      </c>
      <c r="AL18" s="67">
        <v>3.3</v>
      </c>
      <c r="AM18" t="s">
        <v>201</v>
      </c>
      <c r="AN18" s="7" t="s">
        <v>201</v>
      </c>
      <c r="AO18" s="23" t="s">
        <v>202</v>
      </c>
      <c r="AP18">
        <v>174</v>
      </c>
      <c r="AS18" t="s">
        <v>961</v>
      </c>
      <c r="AT18" t="s">
        <v>329</v>
      </c>
      <c r="AU18" s="67">
        <v>1.22</v>
      </c>
      <c r="AV18" s="31">
        <v>5.76</v>
      </c>
      <c r="AW18" s="67">
        <v>19.46</v>
      </c>
      <c r="AX18" t="s">
        <v>201</v>
      </c>
      <c r="AY18" s="7" t="s">
        <v>202</v>
      </c>
      <c r="AZ18" s="23" t="s">
        <v>23</v>
      </c>
      <c r="BA18">
        <v>175</v>
      </c>
      <c r="BD18" t="s">
        <v>962</v>
      </c>
      <c r="BE18" t="s">
        <v>329</v>
      </c>
      <c r="BF18" s="67">
        <v>3.2</v>
      </c>
      <c r="BG18" s="67">
        <v>1.31</v>
      </c>
      <c r="BH18" s="67">
        <v>2.8</v>
      </c>
      <c r="BI18" t="s">
        <v>202</v>
      </c>
      <c r="BJ18" s="7" t="s">
        <v>201</v>
      </c>
      <c r="BK18" s="23" t="s">
        <v>23</v>
      </c>
      <c r="BL18">
        <v>176</v>
      </c>
      <c r="BO18" t="s">
        <v>963</v>
      </c>
      <c r="BP18" t="s">
        <v>329</v>
      </c>
      <c r="BQ18" s="67">
        <v>1.35</v>
      </c>
      <c r="BR18" s="67">
        <v>1.31</v>
      </c>
      <c r="BS18" s="67">
        <v>10.27</v>
      </c>
      <c r="BT18" t="s">
        <v>201</v>
      </c>
      <c r="BU18" s="7" t="s">
        <v>201</v>
      </c>
      <c r="BV18" s="23" t="s">
        <v>23</v>
      </c>
      <c r="BW18">
        <v>177</v>
      </c>
      <c r="BZ18" t="s">
        <v>964</v>
      </c>
      <c r="CA18" t="s">
        <v>329</v>
      </c>
      <c r="CB18" s="67">
        <v>1.95</v>
      </c>
      <c r="CC18" s="31">
        <v>3.3</v>
      </c>
      <c r="CD18" s="67">
        <v>1.99</v>
      </c>
      <c r="CE18" t="s">
        <v>201</v>
      </c>
      <c r="CF18" s="7" t="s">
        <v>202</v>
      </c>
      <c r="CG18" s="23" t="s">
        <v>201</v>
      </c>
      <c r="CH18" t="b">
        <f>IF(CE18=CF18,CE18,IF(CF18=CG18,CG18))</f>
        <v>0</v>
      </c>
      <c r="CI18">
        <v>178</v>
      </c>
      <c r="CM18" t="s">
        <v>965</v>
      </c>
      <c r="CN18" t="s">
        <v>329</v>
      </c>
      <c r="CO18" s="67">
        <v>1.57</v>
      </c>
      <c r="CP18" s="67">
        <v>1.31</v>
      </c>
      <c r="CQ18" s="67">
        <v>1.55</v>
      </c>
      <c r="CR18" t="s">
        <v>23</v>
      </c>
      <c r="CS18" s="7" t="s">
        <v>201</v>
      </c>
      <c r="CT18" s="23" t="s">
        <v>23</v>
      </c>
      <c r="CU18">
        <v>179</v>
      </c>
      <c r="CY18" t="s">
        <v>966</v>
      </c>
      <c r="CZ18" t="s">
        <v>329</v>
      </c>
      <c r="DA18" s="67">
        <v>2.27</v>
      </c>
      <c r="DB18" s="67">
        <v>1.32</v>
      </c>
      <c r="DC18" s="67">
        <v>2.13</v>
      </c>
      <c r="DD18" t="s">
        <v>23</v>
      </c>
      <c r="DE18" s="7" t="s">
        <v>201</v>
      </c>
      <c r="DF18" s="23" t="s">
        <v>23</v>
      </c>
      <c r="DG18">
        <v>180</v>
      </c>
    </row>
    <row r="19" spans="1:111" x14ac:dyDescent="0.25">
      <c r="A19" t="s">
        <v>957</v>
      </c>
      <c r="B19" t="s">
        <v>330</v>
      </c>
      <c r="C19" s="67">
        <v>2.92</v>
      </c>
      <c r="D19" s="31">
        <v>3.32</v>
      </c>
      <c r="E19" s="67">
        <v>3.13</v>
      </c>
      <c r="F19" t="s">
        <v>201</v>
      </c>
      <c r="G19" s="7" t="s">
        <v>202</v>
      </c>
      <c r="H19" s="23" t="s">
        <v>202</v>
      </c>
      <c r="I19">
        <v>181</v>
      </c>
      <c r="L19" t="s">
        <v>958</v>
      </c>
      <c r="M19" t="s">
        <v>330</v>
      </c>
      <c r="N19" s="67">
        <v>1.36</v>
      </c>
      <c r="O19" s="31">
        <v>3.11</v>
      </c>
      <c r="P19" s="67">
        <v>1.36</v>
      </c>
      <c r="Q19" t="s">
        <v>201</v>
      </c>
      <c r="R19" s="7" t="s">
        <v>201</v>
      </c>
      <c r="S19" s="23" t="s">
        <v>201</v>
      </c>
      <c r="T19">
        <v>182</v>
      </c>
      <c r="W19" t="s">
        <v>959</v>
      </c>
      <c r="X19" t="s">
        <v>330</v>
      </c>
      <c r="Y19" s="67">
        <v>1.29</v>
      </c>
      <c r="Z19" s="31">
        <v>3.12</v>
      </c>
      <c r="AA19" s="67">
        <v>1.28</v>
      </c>
      <c r="AB19" t="s">
        <v>201</v>
      </c>
      <c r="AC19" s="7" t="s">
        <v>201</v>
      </c>
      <c r="AD19" s="23" t="s">
        <v>201</v>
      </c>
      <c r="AE19">
        <v>183</v>
      </c>
      <c r="AH19" t="s">
        <v>960</v>
      </c>
      <c r="AI19" t="s">
        <v>330</v>
      </c>
      <c r="AJ19" s="67">
        <v>13.84</v>
      </c>
      <c r="AK19" s="31">
        <v>3.14</v>
      </c>
      <c r="AL19" s="67">
        <v>1.1599999999999999</v>
      </c>
      <c r="AM19" t="s">
        <v>23</v>
      </c>
      <c r="AN19" s="7" t="s">
        <v>201</v>
      </c>
      <c r="AO19" s="23" t="s">
        <v>201</v>
      </c>
      <c r="AP19">
        <v>184</v>
      </c>
      <c r="AS19" t="s">
        <v>961</v>
      </c>
      <c r="AT19" t="s">
        <v>330</v>
      </c>
      <c r="AU19" s="67">
        <v>1.42</v>
      </c>
      <c r="AV19" s="31">
        <v>3.17</v>
      </c>
      <c r="AW19" s="67">
        <v>9.5500000000000007</v>
      </c>
      <c r="AX19" t="s">
        <v>23</v>
      </c>
      <c r="AY19" s="7" t="s">
        <v>201</v>
      </c>
      <c r="AZ19" s="23" t="s">
        <v>201</v>
      </c>
      <c r="BA19">
        <v>185</v>
      </c>
      <c r="BD19" t="s">
        <v>962</v>
      </c>
      <c r="BE19" t="s">
        <v>330</v>
      </c>
      <c r="BF19" s="67">
        <v>1.68</v>
      </c>
      <c r="BG19" s="67">
        <v>2.17</v>
      </c>
      <c r="BH19" s="67">
        <v>3.74</v>
      </c>
      <c r="BI19" t="s">
        <v>201</v>
      </c>
      <c r="BJ19" s="7" t="s">
        <v>201</v>
      </c>
      <c r="BK19" s="23" t="s">
        <v>202</v>
      </c>
      <c r="BL19">
        <v>186</v>
      </c>
      <c r="BO19" t="s">
        <v>963</v>
      </c>
      <c r="BP19" t="s">
        <v>330</v>
      </c>
      <c r="BQ19" s="67">
        <v>4.37</v>
      </c>
      <c r="BR19" s="67">
        <v>1.32</v>
      </c>
      <c r="BS19" s="67">
        <v>1.91</v>
      </c>
      <c r="BT19" t="s">
        <v>201</v>
      </c>
      <c r="BU19" s="7" t="s">
        <v>201</v>
      </c>
      <c r="BV19" s="23" t="s">
        <v>23</v>
      </c>
      <c r="BW19">
        <v>187</v>
      </c>
      <c r="BZ19" t="s">
        <v>964</v>
      </c>
      <c r="CA19" t="s">
        <v>330</v>
      </c>
      <c r="CB19" s="67">
        <v>1.69</v>
      </c>
      <c r="CC19" s="31">
        <v>3.46</v>
      </c>
      <c r="CD19" s="67">
        <v>3.88</v>
      </c>
      <c r="CE19" t="s">
        <v>23</v>
      </c>
      <c r="CF19" s="7" t="s">
        <v>202</v>
      </c>
      <c r="CG19" s="23" t="s">
        <v>202</v>
      </c>
      <c r="CH19" t="str">
        <f>IF(CE19=CF19,CE19,IF(CF19=CG19,CG19))</f>
        <v>DD</v>
      </c>
      <c r="CI19">
        <v>188</v>
      </c>
      <c r="CM19" t="s">
        <v>965</v>
      </c>
      <c r="CN19" t="s">
        <v>330</v>
      </c>
      <c r="CO19" s="67">
        <v>5.58</v>
      </c>
      <c r="CP19" s="67">
        <v>1.34</v>
      </c>
      <c r="CQ19" s="67">
        <v>1.67</v>
      </c>
      <c r="CR19" t="s">
        <v>201</v>
      </c>
      <c r="CS19" s="7" t="s">
        <v>201</v>
      </c>
      <c r="CT19" s="23" t="s">
        <v>23</v>
      </c>
      <c r="CU19">
        <v>189</v>
      </c>
      <c r="CY19" t="s">
        <v>966</v>
      </c>
      <c r="CZ19" t="s">
        <v>330</v>
      </c>
      <c r="DA19" s="67">
        <v>3.46</v>
      </c>
      <c r="DB19" s="67">
        <v>1.34</v>
      </c>
      <c r="DC19" s="67">
        <v>3.37</v>
      </c>
      <c r="DD19" t="s">
        <v>23</v>
      </c>
      <c r="DE19" s="7" t="s">
        <v>201</v>
      </c>
      <c r="DF19" s="23" t="s">
        <v>23</v>
      </c>
      <c r="DG19">
        <v>190</v>
      </c>
    </row>
    <row r="20" spans="1:111" x14ac:dyDescent="0.25">
      <c r="A20" t="s">
        <v>957</v>
      </c>
      <c r="B20" t="s">
        <v>331</v>
      </c>
      <c r="C20" s="67">
        <v>1.73</v>
      </c>
      <c r="D20" s="67">
        <v>2.1800000000000002</v>
      </c>
      <c r="E20" s="67">
        <v>3.72</v>
      </c>
      <c r="F20" t="s">
        <v>201</v>
      </c>
      <c r="G20" s="7" t="s">
        <v>201</v>
      </c>
      <c r="H20" s="23" t="s">
        <v>202</v>
      </c>
      <c r="I20">
        <v>191</v>
      </c>
      <c r="L20" t="s">
        <v>958</v>
      </c>
      <c r="M20" t="s">
        <v>331</v>
      </c>
      <c r="N20" s="67">
        <v>4.6399999999999997</v>
      </c>
      <c r="O20" s="67">
        <v>1.35</v>
      </c>
      <c r="P20" s="67">
        <v>8.14</v>
      </c>
      <c r="Q20" t="s">
        <v>202</v>
      </c>
      <c r="R20" s="7" t="s">
        <v>201</v>
      </c>
      <c r="S20" s="23" t="s">
        <v>23</v>
      </c>
      <c r="T20">
        <v>192</v>
      </c>
      <c r="W20" t="s">
        <v>959</v>
      </c>
      <c r="X20" t="s">
        <v>331</v>
      </c>
      <c r="Y20" s="67">
        <v>1.61</v>
      </c>
      <c r="Z20" s="67">
        <v>1.35</v>
      </c>
      <c r="AA20" s="67">
        <v>7.35</v>
      </c>
      <c r="AB20" t="s">
        <v>201</v>
      </c>
      <c r="AC20" s="7" t="s">
        <v>201</v>
      </c>
      <c r="AD20" s="23" t="s">
        <v>23</v>
      </c>
      <c r="AE20">
        <v>193</v>
      </c>
      <c r="AH20" t="s">
        <v>960</v>
      </c>
      <c r="AI20" t="s">
        <v>331</v>
      </c>
      <c r="AJ20" s="67">
        <v>3.43</v>
      </c>
      <c r="AK20" s="31">
        <v>3.14</v>
      </c>
      <c r="AL20" s="67">
        <v>2.04</v>
      </c>
      <c r="AM20" t="s">
        <v>202</v>
      </c>
      <c r="AN20" s="7" t="s">
        <v>202</v>
      </c>
      <c r="AO20" s="23" t="s">
        <v>201</v>
      </c>
      <c r="AP20">
        <v>194</v>
      </c>
      <c r="AS20" t="s">
        <v>961</v>
      </c>
      <c r="AT20" t="s">
        <v>331</v>
      </c>
      <c r="AU20" s="67">
        <v>3.37</v>
      </c>
      <c r="AV20" s="31">
        <v>2.37</v>
      </c>
      <c r="AW20" s="67">
        <v>3.36</v>
      </c>
      <c r="AX20" t="s">
        <v>201</v>
      </c>
      <c r="AY20" s="7" t="s">
        <v>23</v>
      </c>
      <c r="AZ20" s="23" t="s">
        <v>201</v>
      </c>
      <c r="BA20">
        <v>195</v>
      </c>
      <c r="BD20" t="s">
        <v>962</v>
      </c>
      <c r="BE20" t="s">
        <v>331</v>
      </c>
      <c r="BF20" s="67">
        <v>4.5599999999999996</v>
      </c>
      <c r="BG20" s="31">
        <v>3.4</v>
      </c>
      <c r="BH20" s="67">
        <v>1.4</v>
      </c>
      <c r="BI20" t="s">
        <v>202</v>
      </c>
      <c r="BJ20" s="7" t="s">
        <v>202</v>
      </c>
      <c r="BK20" s="23" t="s">
        <v>201</v>
      </c>
      <c r="BL20">
        <v>196</v>
      </c>
      <c r="BO20" t="s">
        <v>963</v>
      </c>
      <c r="BP20" t="s">
        <v>331</v>
      </c>
      <c r="BQ20" s="67">
        <v>1.66</v>
      </c>
      <c r="BR20" s="31">
        <v>9.59</v>
      </c>
      <c r="BS20" s="67">
        <v>1.76</v>
      </c>
      <c r="BT20" t="s">
        <v>23</v>
      </c>
      <c r="BU20" s="7" t="s">
        <v>23</v>
      </c>
      <c r="BV20" s="23" t="s">
        <v>23</v>
      </c>
      <c r="BW20">
        <v>197</v>
      </c>
      <c r="BZ20" t="s">
        <v>964</v>
      </c>
      <c r="CA20" t="s">
        <v>331</v>
      </c>
      <c r="CB20" s="67">
        <v>1.38</v>
      </c>
      <c r="CC20" s="31">
        <v>5.2</v>
      </c>
      <c r="CD20" s="67">
        <v>1.23</v>
      </c>
      <c r="CE20" t="s">
        <v>23</v>
      </c>
      <c r="CF20" s="7" t="s">
        <v>202</v>
      </c>
      <c r="CG20" s="23" t="s">
        <v>23</v>
      </c>
      <c r="CH20" t="b">
        <f>IF(CE20=CF20,CE20,IF(CF20=CG20,CG20))</f>
        <v>0</v>
      </c>
      <c r="CI20">
        <v>198</v>
      </c>
      <c r="CM20" t="s">
        <v>965</v>
      </c>
      <c r="CN20" t="s">
        <v>331</v>
      </c>
      <c r="CO20" s="67">
        <v>2.06</v>
      </c>
      <c r="CP20" s="31">
        <v>3.26</v>
      </c>
      <c r="CQ20" s="67">
        <v>3.79</v>
      </c>
      <c r="CR20" t="s">
        <v>23</v>
      </c>
      <c r="CS20" s="7" t="s">
        <v>202</v>
      </c>
      <c r="CT20" s="23" t="s">
        <v>201</v>
      </c>
      <c r="CU20">
        <v>199</v>
      </c>
      <c r="CY20" t="s">
        <v>966</v>
      </c>
      <c r="CZ20" t="s">
        <v>331</v>
      </c>
      <c r="DA20" s="67">
        <v>1.38</v>
      </c>
      <c r="DB20" s="31">
        <v>3.07</v>
      </c>
      <c r="DC20" s="67">
        <v>1.38</v>
      </c>
      <c r="DD20" t="s">
        <v>201</v>
      </c>
      <c r="DE20" s="7" t="s">
        <v>202</v>
      </c>
      <c r="DF20" s="23" t="s">
        <v>201</v>
      </c>
      <c r="DG20">
        <v>200</v>
      </c>
    </row>
    <row r="21" spans="1:111" x14ac:dyDescent="0.25">
      <c r="A21" t="s">
        <v>957</v>
      </c>
      <c r="B21" t="s">
        <v>332</v>
      </c>
      <c r="C21" s="67">
        <v>1.99</v>
      </c>
      <c r="D21" s="31">
        <v>5.24</v>
      </c>
      <c r="E21" s="67">
        <v>4.03</v>
      </c>
      <c r="F21" t="s">
        <v>201</v>
      </c>
      <c r="G21" s="7" t="s">
        <v>202</v>
      </c>
      <c r="H21" s="23" t="s">
        <v>23</v>
      </c>
      <c r="I21">
        <v>201</v>
      </c>
      <c r="L21" t="s">
        <v>958</v>
      </c>
      <c r="M21" t="s">
        <v>332</v>
      </c>
      <c r="N21" s="67">
        <v>4.7699999999999996</v>
      </c>
      <c r="O21" s="31">
        <v>2.41</v>
      </c>
      <c r="P21" s="67">
        <v>1.38</v>
      </c>
      <c r="Q21" t="s">
        <v>202</v>
      </c>
      <c r="R21" s="7" t="s">
        <v>23</v>
      </c>
      <c r="S21" s="23" t="s">
        <v>201</v>
      </c>
      <c r="T21">
        <v>202</v>
      </c>
      <c r="W21" t="s">
        <v>959</v>
      </c>
      <c r="X21" t="s">
        <v>333</v>
      </c>
      <c r="Y21" s="67">
        <v>1.49</v>
      </c>
      <c r="Z21" s="67">
        <v>1.37</v>
      </c>
      <c r="AA21" s="67">
        <v>1.4</v>
      </c>
      <c r="AB21" t="s">
        <v>23</v>
      </c>
      <c r="AC21" s="7" t="s">
        <v>201</v>
      </c>
      <c r="AD21" s="23" t="s">
        <v>23</v>
      </c>
      <c r="AE21">
        <v>203</v>
      </c>
      <c r="AH21" t="s">
        <v>960</v>
      </c>
      <c r="AI21" t="s">
        <v>333</v>
      </c>
      <c r="AJ21" s="67">
        <v>2.2000000000000002</v>
      </c>
      <c r="AK21" s="67">
        <v>1.38</v>
      </c>
      <c r="AL21" s="67">
        <v>3.57</v>
      </c>
      <c r="AM21" t="s">
        <v>201</v>
      </c>
      <c r="AN21" s="7" t="s">
        <v>201</v>
      </c>
      <c r="AO21" s="23" t="s">
        <v>23</v>
      </c>
      <c r="AP21">
        <v>204</v>
      </c>
      <c r="AS21" t="s">
        <v>961</v>
      </c>
      <c r="AT21" t="s">
        <v>333</v>
      </c>
      <c r="AU21" s="67">
        <v>1.99</v>
      </c>
      <c r="AV21" s="67">
        <v>2.1800000000000002</v>
      </c>
      <c r="AW21" s="67">
        <v>3.56</v>
      </c>
      <c r="AX21" t="s">
        <v>201</v>
      </c>
      <c r="AY21" s="7" t="s">
        <v>201</v>
      </c>
      <c r="AZ21" s="23" t="s">
        <v>202</v>
      </c>
      <c r="BA21">
        <v>205</v>
      </c>
      <c r="BD21" t="s">
        <v>962</v>
      </c>
      <c r="BE21" t="s">
        <v>333</v>
      </c>
      <c r="BF21" s="67">
        <v>3.27</v>
      </c>
      <c r="BG21" s="67">
        <v>1.38</v>
      </c>
      <c r="BH21" s="67">
        <v>3.41</v>
      </c>
      <c r="BI21" t="s">
        <v>202</v>
      </c>
      <c r="BJ21" s="7" t="s">
        <v>201</v>
      </c>
      <c r="BK21" s="23" t="s">
        <v>23</v>
      </c>
      <c r="BL21">
        <v>206</v>
      </c>
      <c r="BO21" t="s">
        <v>963</v>
      </c>
      <c r="BP21" t="s">
        <v>333</v>
      </c>
      <c r="BQ21" s="67">
        <v>1.27</v>
      </c>
      <c r="BR21" s="31">
        <v>3.29</v>
      </c>
      <c r="BS21" s="67">
        <v>5.98</v>
      </c>
      <c r="BT21" t="s">
        <v>201</v>
      </c>
      <c r="BU21" s="7" t="s">
        <v>202</v>
      </c>
      <c r="BV21" s="23" t="s">
        <v>202</v>
      </c>
      <c r="BW21">
        <v>207</v>
      </c>
      <c r="BZ21" t="s">
        <v>964</v>
      </c>
      <c r="CA21" t="s">
        <v>333</v>
      </c>
      <c r="CB21" s="67">
        <v>2.48</v>
      </c>
      <c r="CC21" s="31">
        <v>3.6</v>
      </c>
      <c r="CD21" s="67">
        <v>3.49</v>
      </c>
      <c r="CE21" t="s">
        <v>201</v>
      </c>
      <c r="CF21" s="7" t="s">
        <v>202</v>
      </c>
      <c r="CG21" s="23" t="s">
        <v>202</v>
      </c>
      <c r="CH21" t="str">
        <f>IF(CE21=CF21,CE21,IF(CF21=CG21,CG21))</f>
        <v>DD</v>
      </c>
      <c r="CI21">
        <v>208</v>
      </c>
      <c r="CM21" t="s">
        <v>965</v>
      </c>
      <c r="CN21" t="s">
        <v>333</v>
      </c>
      <c r="CO21" s="67">
        <v>5.66</v>
      </c>
      <c r="CP21" s="67">
        <v>1.39</v>
      </c>
      <c r="CQ21" s="67">
        <v>1.61</v>
      </c>
      <c r="CR21" t="s">
        <v>201</v>
      </c>
      <c r="CS21" s="7" t="s">
        <v>201</v>
      </c>
      <c r="CT21" s="23" t="s">
        <v>23</v>
      </c>
      <c r="CU21">
        <v>209</v>
      </c>
      <c r="CY21" t="s">
        <v>966</v>
      </c>
      <c r="CZ21" t="s">
        <v>333</v>
      </c>
      <c r="DA21" s="67">
        <v>3.46</v>
      </c>
      <c r="DB21" s="31">
        <v>3.27</v>
      </c>
      <c r="DC21" s="67">
        <v>1.98</v>
      </c>
      <c r="DD21" t="s">
        <v>202</v>
      </c>
      <c r="DE21" s="7" t="s">
        <v>202</v>
      </c>
      <c r="DF21" s="23" t="s">
        <v>201</v>
      </c>
      <c r="DG21">
        <v>210</v>
      </c>
    </row>
    <row r="22" spans="1:111" x14ac:dyDescent="0.25">
      <c r="A22" t="s">
        <v>957</v>
      </c>
      <c r="B22" t="s">
        <v>334</v>
      </c>
      <c r="C22" s="67">
        <v>2.16</v>
      </c>
      <c r="D22" s="31">
        <v>3.23</v>
      </c>
      <c r="E22" s="67">
        <v>3.53</v>
      </c>
      <c r="F22" t="s">
        <v>23</v>
      </c>
      <c r="G22" s="7" t="s">
        <v>202</v>
      </c>
      <c r="H22" s="23" t="s">
        <v>201</v>
      </c>
      <c r="I22">
        <v>211</v>
      </c>
      <c r="L22" t="s">
        <v>958</v>
      </c>
      <c r="M22" t="s">
        <v>334</v>
      </c>
      <c r="N22" s="67">
        <v>1.9</v>
      </c>
      <c r="O22" s="67">
        <v>1.41</v>
      </c>
      <c r="P22" s="67">
        <v>4.5599999999999996</v>
      </c>
      <c r="Q22" t="s">
        <v>201</v>
      </c>
      <c r="R22" s="7" t="s">
        <v>201</v>
      </c>
      <c r="S22" s="23" t="s">
        <v>23</v>
      </c>
      <c r="T22">
        <v>212</v>
      </c>
      <c r="W22" t="s">
        <v>959</v>
      </c>
      <c r="X22" t="s">
        <v>334</v>
      </c>
      <c r="Y22" s="67">
        <v>3.51</v>
      </c>
      <c r="Z22" s="67">
        <v>1.41</v>
      </c>
      <c r="AA22" s="67">
        <v>3.27</v>
      </c>
      <c r="AB22" t="s">
        <v>23</v>
      </c>
      <c r="AC22" s="7" t="s">
        <v>201</v>
      </c>
      <c r="AD22" s="23" t="s">
        <v>23</v>
      </c>
      <c r="AE22">
        <v>213</v>
      </c>
      <c r="AH22" t="s">
        <v>960</v>
      </c>
      <c r="AI22" t="s">
        <v>334</v>
      </c>
      <c r="AJ22" s="67">
        <v>2.12</v>
      </c>
      <c r="AK22" s="67">
        <v>2.19</v>
      </c>
      <c r="AL22" s="67">
        <v>3.23</v>
      </c>
      <c r="AM22" t="s">
        <v>201</v>
      </c>
      <c r="AN22" s="7" t="s">
        <v>201</v>
      </c>
      <c r="AO22" s="23" t="s">
        <v>202</v>
      </c>
      <c r="AP22">
        <v>214</v>
      </c>
      <c r="AS22" t="s">
        <v>961</v>
      </c>
      <c r="AT22" t="s">
        <v>334</v>
      </c>
      <c r="AU22" s="67">
        <v>2.31</v>
      </c>
      <c r="AV22" s="31">
        <v>2.21</v>
      </c>
      <c r="AW22" s="67">
        <v>2.42</v>
      </c>
      <c r="AX22" t="s">
        <v>201</v>
      </c>
      <c r="AY22" s="7" t="s">
        <v>23</v>
      </c>
      <c r="AZ22" s="23" t="s">
        <v>201</v>
      </c>
      <c r="BA22">
        <v>215</v>
      </c>
      <c r="BD22" t="s">
        <v>962</v>
      </c>
      <c r="BE22" t="s">
        <v>334</v>
      </c>
      <c r="BF22" s="67">
        <v>4.43</v>
      </c>
      <c r="BG22" s="67">
        <v>1.42</v>
      </c>
      <c r="BH22" s="67">
        <v>1.34</v>
      </c>
      <c r="BI22" t="s">
        <v>202</v>
      </c>
      <c r="BJ22" s="7" t="s">
        <v>201</v>
      </c>
      <c r="BK22" s="23" t="s">
        <v>23</v>
      </c>
      <c r="BL22">
        <v>216</v>
      </c>
      <c r="BO22" t="s">
        <v>963</v>
      </c>
      <c r="BP22" t="s">
        <v>334</v>
      </c>
      <c r="BQ22" s="67">
        <v>1.25</v>
      </c>
      <c r="BR22" s="31">
        <v>3.36</v>
      </c>
      <c r="BS22" s="67">
        <v>1.21</v>
      </c>
      <c r="BT22" t="s">
        <v>201</v>
      </c>
      <c r="BU22" s="7" t="s">
        <v>202</v>
      </c>
      <c r="BV22" s="23" t="s">
        <v>201</v>
      </c>
      <c r="BW22">
        <v>217</v>
      </c>
      <c r="BZ22" t="s">
        <v>964</v>
      </c>
      <c r="CA22" t="s">
        <v>334</v>
      </c>
      <c r="CB22" s="67">
        <v>1.71</v>
      </c>
      <c r="CC22" s="31">
        <v>3.46</v>
      </c>
      <c r="CD22" s="67">
        <v>1.71</v>
      </c>
      <c r="CE22" t="s">
        <v>201</v>
      </c>
      <c r="CF22" s="7" t="s">
        <v>202</v>
      </c>
      <c r="CG22" s="23" t="s">
        <v>201</v>
      </c>
      <c r="CH22" t="b">
        <f>IF(CE22=CF22,CE22,IF(CF22=CG22,CG22))</f>
        <v>0</v>
      </c>
      <c r="CI22">
        <v>218</v>
      </c>
      <c r="CM22" t="s">
        <v>965</v>
      </c>
      <c r="CN22" t="s">
        <v>334</v>
      </c>
      <c r="CO22" s="67">
        <v>2.1</v>
      </c>
      <c r="CP22" s="67">
        <v>1.42</v>
      </c>
      <c r="CQ22" s="67">
        <v>3.71</v>
      </c>
      <c r="CR22" t="s">
        <v>201</v>
      </c>
      <c r="CS22" s="7" t="s">
        <v>201</v>
      </c>
      <c r="CT22" s="23" t="s">
        <v>23</v>
      </c>
      <c r="CU22">
        <v>219</v>
      </c>
      <c r="CY22" t="s">
        <v>966</v>
      </c>
      <c r="CZ22" t="s">
        <v>334</v>
      </c>
      <c r="DA22" s="67">
        <v>6.52</v>
      </c>
      <c r="DB22" s="31">
        <v>3.78</v>
      </c>
      <c r="DC22" s="67">
        <v>1.19</v>
      </c>
      <c r="DD22" t="s">
        <v>202</v>
      </c>
      <c r="DE22" s="7" t="s">
        <v>201</v>
      </c>
      <c r="DF22" s="23" t="s">
        <v>201</v>
      </c>
      <c r="DG22">
        <v>220</v>
      </c>
    </row>
    <row r="23" spans="1:111" x14ac:dyDescent="0.25">
      <c r="A23" t="s">
        <v>957</v>
      </c>
      <c r="B23" t="s">
        <v>335</v>
      </c>
      <c r="C23" s="67">
        <v>3.23</v>
      </c>
      <c r="D23" s="31">
        <v>3.86</v>
      </c>
      <c r="E23" s="67">
        <v>2.3199999999999998</v>
      </c>
      <c r="F23" t="s">
        <v>202</v>
      </c>
      <c r="G23" s="7" t="s">
        <v>201</v>
      </c>
      <c r="H23" s="23" t="s">
        <v>201</v>
      </c>
      <c r="I23">
        <v>221</v>
      </c>
      <c r="L23" t="s">
        <v>958</v>
      </c>
      <c r="M23" t="s">
        <v>335</v>
      </c>
      <c r="N23" s="67">
        <v>1.72</v>
      </c>
      <c r="O23" s="67">
        <v>2.19</v>
      </c>
      <c r="P23" s="67">
        <v>3.82</v>
      </c>
      <c r="Q23" t="s">
        <v>201</v>
      </c>
      <c r="R23" s="7" t="s">
        <v>201</v>
      </c>
      <c r="S23" s="23" t="s">
        <v>202</v>
      </c>
      <c r="T23">
        <v>222</v>
      </c>
      <c r="W23" t="s">
        <v>959</v>
      </c>
      <c r="X23" t="s">
        <v>335</v>
      </c>
      <c r="Y23" s="67">
        <v>2.81</v>
      </c>
      <c r="Z23" s="31">
        <v>2.02</v>
      </c>
      <c r="AA23" s="67">
        <v>2.89</v>
      </c>
      <c r="AB23" t="s">
        <v>201</v>
      </c>
      <c r="AC23" s="7" t="s">
        <v>23</v>
      </c>
      <c r="AD23" s="23" t="s">
        <v>201</v>
      </c>
      <c r="AE23">
        <v>223</v>
      </c>
      <c r="AH23" t="s">
        <v>960</v>
      </c>
      <c r="AI23" t="s">
        <v>335</v>
      </c>
      <c r="AJ23" s="67">
        <v>2.06</v>
      </c>
      <c r="AK23" s="31">
        <v>3.66</v>
      </c>
      <c r="AL23" s="67">
        <v>2.0699999999999998</v>
      </c>
      <c r="AM23" t="s">
        <v>201</v>
      </c>
      <c r="AN23" s="7" t="s">
        <v>202</v>
      </c>
      <c r="AO23" s="23" t="s">
        <v>201</v>
      </c>
      <c r="AP23">
        <v>224</v>
      </c>
      <c r="AS23" t="s">
        <v>961</v>
      </c>
      <c r="AT23" t="s">
        <v>335</v>
      </c>
      <c r="AU23" s="67">
        <v>1.37</v>
      </c>
      <c r="AV23" s="31">
        <v>3.48</v>
      </c>
      <c r="AW23" s="67">
        <v>1.36</v>
      </c>
      <c r="AX23" t="s">
        <v>201</v>
      </c>
      <c r="AY23" s="7" t="s">
        <v>202</v>
      </c>
      <c r="AZ23" s="23" t="s">
        <v>201</v>
      </c>
      <c r="BA23">
        <v>225</v>
      </c>
      <c r="BD23" t="s">
        <v>962</v>
      </c>
      <c r="BE23" t="s">
        <v>335</v>
      </c>
      <c r="BF23" s="67">
        <v>1.25</v>
      </c>
      <c r="BG23" s="31">
        <v>4.1900000000000004</v>
      </c>
      <c r="BH23" s="67">
        <v>1.22</v>
      </c>
      <c r="BI23" t="s">
        <v>201</v>
      </c>
      <c r="BJ23" s="7" t="s">
        <v>201</v>
      </c>
      <c r="BK23" s="23" t="s">
        <v>201</v>
      </c>
      <c r="BL23">
        <v>226</v>
      </c>
      <c r="BO23" t="s">
        <v>963</v>
      </c>
      <c r="BP23" t="s">
        <v>335</v>
      </c>
      <c r="BQ23" s="67">
        <v>3.52</v>
      </c>
      <c r="BR23" s="31">
        <v>3.76</v>
      </c>
      <c r="BS23" s="67">
        <v>2.13</v>
      </c>
      <c r="BT23" t="s">
        <v>202</v>
      </c>
      <c r="BU23" s="7" t="s">
        <v>202</v>
      </c>
      <c r="BV23" s="23" t="s">
        <v>201</v>
      </c>
      <c r="BW23">
        <v>227</v>
      </c>
      <c r="BZ23" t="s">
        <v>964</v>
      </c>
      <c r="CA23" t="s">
        <v>335</v>
      </c>
      <c r="CB23" s="67">
        <v>3.3</v>
      </c>
      <c r="CC23" s="31">
        <v>4.32</v>
      </c>
      <c r="CD23" s="67">
        <v>3.28</v>
      </c>
      <c r="CE23" t="s">
        <v>201</v>
      </c>
      <c r="CF23" s="7" t="s">
        <v>201</v>
      </c>
      <c r="CG23" s="23" t="s">
        <v>201</v>
      </c>
      <c r="CH23" t="str">
        <f>IF(CE23=CF23,CE23,IF(CF23=CG23,CG23))</f>
        <v>HH</v>
      </c>
      <c r="CI23">
        <v>228</v>
      </c>
      <c r="CM23" t="s">
        <v>965</v>
      </c>
      <c r="CN23" t="s">
        <v>335</v>
      </c>
      <c r="CO23" s="67">
        <v>1.1499999999999999</v>
      </c>
      <c r="CP23" s="67">
        <v>1.46</v>
      </c>
      <c r="CQ23" s="67">
        <v>1.1299999999999999</v>
      </c>
      <c r="CR23" t="s">
        <v>23</v>
      </c>
      <c r="CS23" s="7" t="s">
        <v>201</v>
      </c>
      <c r="CT23" s="23" t="s">
        <v>23</v>
      </c>
      <c r="CU23">
        <v>229</v>
      </c>
      <c r="CY23" t="s">
        <v>966</v>
      </c>
      <c r="CZ23" t="s">
        <v>335</v>
      </c>
      <c r="DA23" s="67">
        <v>1.68</v>
      </c>
      <c r="DB23" s="67">
        <v>1.5</v>
      </c>
      <c r="DC23" s="67">
        <v>1.71</v>
      </c>
      <c r="DD23" t="s">
        <v>23</v>
      </c>
      <c r="DE23" s="7" t="s">
        <v>201</v>
      </c>
      <c r="DF23" s="23" t="s">
        <v>23</v>
      </c>
      <c r="DG23">
        <v>230</v>
      </c>
    </row>
    <row r="24" spans="1:111" x14ac:dyDescent="0.25">
      <c r="A24" t="s">
        <v>957</v>
      </c>
      <c r="B24" t="s">
        <v>336</v>
      </c>
      <c r="C24" s="67">
        <v>1.96</v>
      </c>
      <c r="D24" s="31">
        <v>1.83</v>
      </c>
      <c r="E24" s="67">
        <v>1.99</v>
      </c>
      <c r="F24" t="s">
        <v>201</v>
      </c>
      <c r="G24" s="7" t="s">
        <v>23</v>
      </c>
      <c r="H24" s="23" t="s">
        <v>201</v>
      </c>
      <c r="I24">
        <v>231</v>
      </c>
      <c r="L24" t="s">
        <v>958</v>
      </c>
      <c r="M24" t="s">
        <v>336</v>
      </c>
      <c r="N24" s="67">
        <v>2.0699999999999998</v>
      </c>
      <c r="O24" s="67">
        <v>1.51</v>
      </c>
      <c r="P24" s="67">
        <v>2.23</v>
      </c>
      <c r="Q24" t="s">
        <v>23</v>
      </c>
      <c r="R24" s="7" t="s">
        <v>201</v>
      </c>
      <c r="S24" s="23" t="s">
        <v>23</v>
      </c>
      <c r="T24">
        <v>232</v>
      </c>
      <c r="W24" t="s">
        <v>959</v>
      </c>
      <c r="X24" t="s">
        <v>336</v>
      </c>
      <c r="Y24" s="67">
        <v>3.3</v>
      </c>
      <c r="Z24" s="31">
        <v>1.89</v>
      </c>
      <c r="AA24" s="67">
        <v>2.46</v>
      </c>
      <c r="AB24" t="s">
        <v>23</v>
      </c>
      <c r="AC24" s="7" t="s">
        <v>23</v>
      </c>
      <c r="AD24" s="23" t="s">
        <v>201</v>
      </c>
      <c r="AE24">
        <v>233</v>
      </c>
      <c r="AH24" t="s">
        <v>960</v>
      </c>
      <c r="AI24" t="s">
        <v>336</v>
      </c>
      <c r="AJ24" s="67">
        <v>1.25</v>
      </c>
      <c r="AK24" s="31">
        <v>1.82</v>
      </c>
      <c r="AL24" s="67">
        <v>1.22</v>
      </c>
      <c r="AM24" t="s">
        <v>201</v>
      </c>
      <c r="AN24" s="7" t="s">
        <v>23</v>
      </c>
      <c r="AO24" s="23" t="s">
        <v>201</v>
      </c>
      <c r="AP24">
        <v>234</v>
      </c>
      <c r="AS24" t="s">
        <v>961</v>
      </c>
      <c r="AT24" t="s">
        <v>336</v>
      </c>
      <c r="AU24" s="67">
        <v>5.98</v>
      </c>
      <c r="AV24" s="31">
        <v>1.82</v>
      </c>
      <c r="AW24" s="67">
        <v>17.14</v>
      </c>
      <c r="AX24" t="s">
        <v>202</v>
      </c>
      <c r="AY24" s="7" t="s">
        <v>23</v>
      </c>
      <c r="AZ24" s="23" t="s">
        <v>201</v>
      </c>
      <c r="BA24">
        <v>235</v>
      </c>
      <c r="BD24" t="s">
        <v>962</v>
      </c>
      <c r="BE24" t="s">
        <v>336</v>
      </c>
      <c r="BF24" s="67">
        <v>5.41</v>
      </c>
      <c r="BG24" s="67">
        <v>2.19</v>
      </c>
      <c r="BH24" s="67">
        <v>5.27</v>
      </c>
      <c r="BI24" t="s">
        <v>202</v>
      </c>
      <c r="BJ24" s="7" t="s">
        <v>201</v>
      </c>
      <c r="BK24" s="23" t="s">
        <v>202</v>
      </c>
      <c r="BL24">
        <v>236</v>
      </c>
      <c r="BO24" t="s">
        <v>963</v>
      </c>
      <c r="BP24" t="s">
        <v>336</v>
      </c>
      <c r="BQ24" s="67">
        <v>2.4</v>
      </c>
      <c r="BR24" s="67">
        <v>2.2000000000000002</v>
      </c>
      <c r="BS24" s="67">
        <v>3.3</v>
      </c>
      <c r="BT24" t="s">
        <v>201</v>
      </c>
      <c r="BU24" s="7" t="s">
        <v>201</v>
      </c>
      <c r="BV24" s="23" t="s">
        <v>202</v>
      </c>
      <c r="BW24">
        <v>237</v>
      </c>
      <c r="BZ24" t="s">
        <v>964</v>
      </c>
      <c r="CA24" t="s">
        <v>336</v>
      </c>
      <c r="CB24" s="67">
        <v>1.58</v>
      </c>
      <c r="CC24" s="31">
        <v>3.85</v>
      </c>
      <c r="CD24" s="67">
        <v>5.62</v>
      </c>
      <c r="CE24" t="s">
        <v>23</v>
      </c>
      <c r="CF24" s="7" t="s">
        <v>202</v>
      </c>
      <c r="CG24" s="23" t="s">
        <v>201</v>
      </c>
      <c r="CH24" t="b">
        <f>IF(CE24=CF24,CE24,IF(CF24=CG24,CG24))</f>
        <v>0</v>
      </c>
      <c r="CI24">
        <v>238</v>
      </c>
      <c r="CM24" t="s">
        <v>965</v>
      </c>
      <c r="CN24" t="s">
        <v>336</v>
      </c>
      <c r="CO24" s="67">
        <v>1.65</v>
      </c>
      <c r="CP24" s="31">
        <v>3.76</v>
      </c>
      <c r="CQ24" s="67">
        <v>1.58</v>
      </c>
      <c r="CR24" t="s">
        <v>201</v>
      </c>
      <c r="CS24" s="7" t="s">
        <v>202</v>
      </c>
      <c r="CT24" s="23" t="s">
        <v>201</v>
      </c>
      <c r="CU24">
        <v>239</v>
      </c>
      <c r="CY24" t="s">
        <v>966</v>
      </c>
      <c r="CZ24" t="s">
        <v>336</v>
      </c>
      <c r="DA24" s="67">
        <v>6.09</v>
      </c>
      <c r="DB24" s="67">
        <v>3.78</v>
      </c>
      <c r="DC24" s="67">
        <v>6.64</v>
      </c>
      <c r="DD24" t="s">
        <v>202</v>
      </c>
      <c r="DE24" s="7" t="s">
        <v>23</v>
      </c>
      <c r="DF24" s="23" t="s">
        <v>202</v>
      </c>
      <c r="DG24">
        <v>240</v>
      </c>
    </row>
    <row r="25" spans="1:111" x14ac:dyDescent="0.25">
      <c r="A25" t="s">
        <v>957</v>
      </c>
      <c r="B25" t="s">
        <v>337</v>
      </c>
      <c r="C25" s="67">
        <v>4.51</v>
      </c>
      <c r="D25" s="31">
        <v>1.74</v>
      </c>
      <c r="E25" s="67">
        <v>1.43</v>
      </c>
      <c r="F25" t="s">
        <v>202</v>
      </c>
      <c r="G25" s="7" t="s">
        <v>23</v>
      </c>
      <c r="H25" s="23" t="s">
        <v>201</v>
      </c>
      <c r="I25">
        <v>241</v>
      </c>
      <c r="L25" t="s">
        <v>958</v>
      </c>
      <c r="M25" t="s">
        <v>337</v>
      </c>
      <c r="N25" s="67">
        <v>3.16</v>
      </c>
      <c r="O25" s="67">
        <v>1.51</v>
      </c>
      <c r="P25" s="67">
        <v>2.87</v>
      </c>
      <c r="Q25" t="s">
        <v>23</v>
      </c>
      <c r="R25" s="7" t="s">
        <v>201</v>
      </c>
      <c r="S25" s="23" t="s">
        <v>23</v>
      </c>
      <c r="T25">
        <v>242</v>
      </c>
      <c r="W25" t="s">
        <v>959</v>
      </c>
      <c r="X25" t="s">
        <v>337</v>
      </c>
      <c r="Y25" s="67">
        <v>1.99</v>
      </c>
      <c r="Z25" s="31">
        <v>4.6500000000000004</v>
      </c>
      <c r="AA25" s="67">
        <v>2.0099999999999998</v>
      </c>
      <c r="AB25" t="s">
        <v>201</v>
      </c>
      <c r="AC25" s="7" t="s">
        <v>201</v>
      </c>
      <c r="AD25" s="23" t="s">
        <v>201</v>
      </c>
      <c r="AE25">
        <v>243</v>
      </c>
      <c r="AH25" t="s">
        <v>960</v>
      </c>
      <c r="AI25" t="s">
        <v>337</v>
      </c>
      <c r="AJ25" s="67">
        <v>1.25</v>
      </c>
      <c r="AK25" s="31">
        <v>1.81</v>
      </c>
      <c r="AL25" s="67">
        <v>1.23</v>
      </c>
      <c r="AM25" t="s">
        <v>201</v>
      </c>
      <c r="AN25" s="7" t="s">
        <v>23</v>
      </c>
      <c r="AO25" s="23" t="s">
        <v>201</v>
      </c>
      <c r="AP25">
        <v>244</v>
      </c>
      <c r="AS25" t="s">
        <v>961</v>
      </c>
      <c r="AT25" t="s">
        <v>337</v>
      </c>
      <c r="AU25" s="67">
        <v>3.22</v>
      </c>
      <c r="AV25" s="67">
        <v>2.21</v>
      </c>
      <c r="AW25" s="67">
        <v>3.35</v>
      </c>
      <c r="AX25" t="s">
        <v>202</v>
      </c>
      <c r="AY25" s="7" t="s">
        <v>201</v>
      </c>
      <c r="AZ25" s="23" t="s">
        <v>202</v>
      </c>
      <c r="BA25">
        <v>245</v>
      </c>
      <c r="BD25" t="s">
        <v>962</v>
      </c>
      <c r="BE25" t="s">
        <v>337</v>
      </c>
      <c r="BF25" s="67">
        <v>2.39</v>
      </c>
      <c r="BG25" s="67">
        <v>3.66</v>
      </c>
      <c r="BH25" s="67">
        <v>3.23</v>
      </c>
      <c r="BI25" t="s">
        <v>201</v>
      </c>
      <c r="BJ25" s="7" t="s">
        <v>23</v>
      </c>
      <c r="BK25" s="23" t="s">
        <v>202</v>
      </c>
      <c r="BL25">
        <v>246</v>
      </c>
      <c r="BO25" t="s">
        <v>963</v>
      </c>
      <c r="BP25" t="s">
        <v>337</v>
      </c>
      <c r="BQ25" s="67">
        <v>2.19</v>
      </c>
      <c r="BR25" s="31">
        <v>1.72</v>
      </c>
      <c r="BS25" s="67">
        <v>3.34</v>
      </c>
      <c r="BT25" t="s">
        <v>23</v>
      </c>
      <c r="BU25" s="7" t="s">
        <v>23</v>
      </c>
      <c r="BV25" s="23" t="s">
        <v>201</v>
      </c>
      <c r="BW25">
        <v>247</v>
      </c>
      <c r="BZ25" t="s">
        <v>964</v>
      </c>
      <c r="CA25" t="s">
        <v>337</v>
      </c>
      <c r="CB25" s="67">
        <v>2.06</v>
      </c>
      <c r="CC25" s="67">
        <v>1.52</v>
      </c>
      <c r="CD25" s="67">
        <v>2.04</v>
      </c>
      <c r="CE25" t="s">
        <v>23</v>
      </c>
      <c r="CF25" s="7" t="s">
        <v>201</v>
      </c>
      <c r="CG25" s="23" t="s">
        <v>23</v>
      </c>
      <c r="CH25" t="b">
        <f>IF(CE25=CF25,CE25,IF(CF25=CG25,CG25))</f>
        <v>0</v>
      </c>
      <c r="CI25">
        <v>248</v>
      </c>
      <c r="CM25" t="s">
        <v>965</v>
      </c>
      <c r="CN25" t="s">
        <v>337</v>
      </c>
      <c r="CO25" s="67">
        <v>1.27</v>
      </c>
      <c r="CP25" s="31">
        <v>1.81</v>
      </c>
      <c r="CQ25" s="67">
        <v>1.25</v>
      </c>
      <c r="CR25" t="s">
        <v>201</v>
      </c>
      <c r="CS25" s="7" t="s">
        <v>23</v>
      </c>
      <c r="CT25" s="23" t="s">
        <v>201</v>
      </c>
      <c r="CU25">
        <v>249</v>
      </c>
      <c r="CY25" t="s">
        <v>966</v>
      </c>
      <c r="CZ25" t="s">
        <v>337</v>
      </c>
      <c r="DA25" s="67">
        <v>1.5</v>
      </c>
      <c r="DB25" s="67">
        <v>2.2200000000000002</v>
      </c>
      <c r="DC25" s="67">
        <v>5.94</v>
      </c>
      <c r="DD25" t="s">
        <v>23</v>
      </c>
      <c r="DE25" s="7" t="s">
        <v>201</v>
      </c>
      <c r="DF25" s="23" t="s">
        <v>202</v>
      </c>
      <c r="DG25">
        <v>250</v>
      </c>
    </row>
    <row r="26" spans="1:111" x14ac:dyDescent="0.25">
      <c r="A26" t="s">
        <v>957</v>
      </c>
      <c r="B26" t="s">
        <v>338</v>
      </c>
      <c r="C26" s="67">
        <v>1.45</v>
      </c>
      <c r="D26" s="67">
        <v>1.52</v>
      </c>
      <c r="E26" s="67">
        <v>1.3</v>
      </c>
      <c r="F26" t="s">
        <v>23</v>
      </c>
      <c r="G26" s="7" t="s">
        <v>201</v>
      </c>
      <c r="H26" s="23" t="s">
        <v>23</v>
      </c>
      <c r="I26">
        <v>251</v>
      </c>
      <c r="L26" t="s">
        <v>958</v>
      </c>
      <c r="M26" t="s">
        <v>338</v>
      </c>
      <c r="N26" s="67">
        <v>4.1500000000000004</v>
      </c>
      <c r="O26" s="67">
        <v>1.53</v>
      </c>
      <c r="P26" s="67">
        <v>1.71</v>
      </c>
      <c r="Q26" t="s">
        <v>202</v>
      </c>
      <c r="R26" s="7" t="s">
        <v>201</v>
      </c>
      <c r="S26" s="23" t="s">
        <v>23</v>
      </c>
      <c r="T26">
        <v>252</v>
      </c>
      <c r="W26" t="s">
        <v>959</v>
      </c>
      <c r="X26" t="s">
        <v>338</v>
      </c>
      <c r="Y26" s="67">
        <v>2.41</v>
      </c>
      <c r="Z26" s="31">
        <v>1.79</v>
      </c>
      <c r="AA26" s="67">
        <v>2.5299999999999998</v>
      </c>
      <c r="AB26" t="s">
        <v>201</v>
      </c>
      <c r="AC26" s="7" t="s">
        <v>23</v>
      </c>
      <c r="AD26" s="23" t="s">
        <v>201</v>
      </c>
      <c r="AE26">
        <v>253</v>
      </c>
      <c r="AH26" t="s">
        <v>960</v>
      </c>
      <c r="AI26" t="s">
        <v>338</v>
      </c>
      <c r="AJ26" s="67">
        <v>1.86</v>
      </c>
      <c r="AK26" s="31">
        <v>4.08</v>
      </c>
      <c r="AL26" s="67">
        <v>4.99</v>
      </c>
      <c r="AM26" t="s">
        <v>201</v>
      </c>
      <c r="AN26" s="7" t="s">
        <v>202</v>
      </c>
      <c r="AO26" s="23" t="s">
        <v>23</v>
      </c>
      <c r="AP26">
        <v>254</v>
      </c>
      <c r="AS26" t="s">
        <v>961</v>
      </c>
      <c r="AT26" t="s">
        <v>338</v>
      </c>
      <c r="AU26" s="67">
        <v>6.88</v>
      </c>
      <c r="AV26" s="31">
        <v>4.8899999999999997</v>
      </c>
      <c r="AW26" s="67">
        <v>1.17</v>
      </c>
      <c r="AX26" t="s">
        <v>202</v>
      </c>
      <c r="AY26" s="7" t="s">
        <v>201</v>
      </c>
      <c r="AZ26" s="23" t="s">
        <v>201</v>
      </c>
      <c r="BA26">
        <v>255</v>
      </c>
      <c r="BD26" t="s">
        <v>962</v>
      </c>
      <c r="BE26" t="s">
        <v>338</v>
      </c>
      <c r="BF26" s="67">
        <v>1.76</v>
      </c>
      <c r="BG26" s="67">
        <v>1.62</v>
      </c>
      <c r="BH26" s="67">
        <v>1.67</v>
      </c>
      <c r="BI26" t="s">
        <v>23</v>
      </c>
      <c r="BJ26" s="7" t="s">
        <v>201</v>
      </c>
      <c r="BK26" s="23" t="s">
        <v>23</v>
      </c>
      <c r="BL26">
        <v>256</v>
      </c>
      <c r="BO26" t="s">
        <v>963</v>
      </c>
      <c r="BP26" t="s">
        <v>338</v>
      </c>
      <c r="BQ26" s="67">
        <v>1.93</v>
      </c>
      <c r="BR26" s="67">
        <v>3.75</v>
      </c>
      <c r="BS26" s="67">
        <v>3.56</v>
      </c>
      <c r="BT26" t="s">
        <v>201</v>
      </c>
      <c r="BU26" s="7" t="s">
        <v>23</v>
      </c>
      <c r="BV26" s="23" t="s">
        <v>202</v>
      </c>
      <c r="BW26">
        <v>257</v>
      </c>
      <c r="BZ26" t="s">
        <v>964</v>
      </c>
      <c r="CA26" t="s">
        <v>338</v>
      </c>
      <c r="CB26" s="67">
        <v>2.04</v>
      </c>
      <c r="CC26" s="31">
        <v>3.85</v>
      </c>
      <c r="CD26" s="67">
        <v>4.2300000000000004</v>
      </c>
      <c r="CE26" t="s">
        <v>201</v>
      </c>
      <c r="CF26" s="7" t="s">
        <v>202</v>
      </c>
      <c r="CG26" s="23" t="s">
        <v>23</v>
      </c>
      <c r="CH26" t="b">
        <f>IF(CE26=CF26,CE26,IF(CF26=CG26,CG26))</f>
        <v>0</v>
      </c>
      <c r="CI26">
        <v>258</v>
      </c>
      <c r="CM26" t="s">
        <v>965</v>
      </c>
      <c r="CN26" t="s">
        <v>338</v>
      </c>
      <c r="CO26" s="67">
        <v>1.71</v>
      </c>
      <c r="CP26" s="31">
        <v>1.76</v>
      </c>
      <c r="CQ26" s="67">
        <v>1.71</v>
      </c>
      <c r="CR26" t="s">
        <v>201</v>
      </c>
      <c r="CS26" s="7" t="s">
        <v>23</v>
      </c>
      <c r="CT26" s="23" t="s">
        <v>201</v>
      </c>
      <c r="CU26">
        <v>259</v>
      </c>
      <c r="CY26" t="s">
        <v>966</v>
      </c>
      <c r="CZ26" t="s">
        <v>338</v>
      </c>
      <c r="DA26" s="67">
        <v>5.62</v>
      </c>
      <c r="DB26" s="31">
        <v>4.07</v>
      </c>
      <c r="DC26" s="67">
        <v>1.56</v>
      </c>
      <c r="DD26" t="s">
        <v>23</v>
      </c>
      <c r="DE26" s="7" t="s">
        <v>202</v>
      </c>
      <c r="DF26" s="23" t="s">
        <v>201</v>
      </c>
      <c r="DG26">
        <v>260</v>
      </c>
    </row>
    <row r="27" spans="1:111" x14ac:dyDescent="0.25">
      <c r="A27" t="s">
        <v>957</v>
      </c>
      <c r="B27" t="s">
        <v>339</v>
      </c>
      <c r="C27" s="67">
        <v>3.66</v>
      </c>
      <c r="D27" s="31">
        <v>3.4</v>
      </c>
      <c r="E27" s="67">
        <v>3.53</v>
      </c>
      <c r="F27" t="s">
        <v>202</v>
      </c>
      <c r="G27" s="7" t="s">
        <v>202</v>
      </c>
      <c r="H27" s="23" t="s">
        <v>202</v>
      </c>
      <c r="I27">
        <v>261</v>
      </c>
      <c r="L27" t="s">
        <v>958</v>
      </c>
      <c r="M27" t="s">
        <v>339</v>
      </c>
      <c r="N27" s="67">
        <v>3.5</v>
      </c>
      <c r="O27" s="31">
        <v>4.95</v>
      </c>
      <c r="P27" s="67">
        <v>2.0099999999999998</v>
      </c>
      <c r="Q27" t="s">
        <v>202</v>
      </c>
      <c r="R27" s="7" t="s">
        <v>201</v>
      </c>
      <c r="S27" s="23" t="s">
        <v>201</v>
      </c>
      <c r="T27">
        <v>262</v>
      </c>
      <c r="W27" t="s">
        <v>959</v>
      </c>
      <c r="X27" t="s">
        <v>339</v>
      </c>
      <c r="Y27" s="67">
        <v>3.31</v>
      </c>
      <c r="Z27" s="31">
        <v>6.48</v>
      </c>
      <c r="AA27" s="67">
        <v>2.4300000000000002</v>
      </c>
      <c r="AB27" t="s">
        <v>202</v>
      </c>
      <c r="AC27" s="7" t="s">
        <v>23</v>
      </c>
      <c r="AD27" s="23" t="s">
        <v>23</v>
      </c>
      <c r="AE27">
        <v>263</v>
      </c>
      <c r="AH27" t="s">
        <v>960</v>
      </c>
      <c r="AI27" t="s">
        <v>339</v>
      </c>
      <c r="AJ27" s="67">
        <v>1.63</v>
      </c>
      <c r="AK27" s="31">
        <v>4.9800000000000004</v>
      </c>
      <c r="AL27" s="67">
        <v>6.14</v>
      </c>
      <c r="AM27" t="s">
        <v>23</v>
      </c>
      <c r="AN27" s="7" t="s">
        <v>201</v>
      </c>
      <c r="AO27" s="23" t="s">
        <v>201</v>
      </c>
      <c r="AP27">
        <v>264</v>
      </c>
      <c r="AS27" t="s">
        <v>961</v>
      </c>
      <c r="AT27" t="s">
        <v>339</v>
      </c>
      <c r="AU27" s="67">
        <v>1.9</v>
      </c>
      <c r="AV27" s="31">
        <v>1.76</v>
      </c>
      <c r="AW27" s="67">
        <v>1.89</v>
      </c>
      <c r="AX27" t="s">
        <v>201</v>
      </c>
      <c r="AY27" s="7" t="s">
        <v>23</v>
      </c>
      <c r="AZ27" s="23" t="s">
        <v>201</v>
      </c>
      <c r="BA27">
        <v>265</v>
      </c>
      <c r="BD27" t="s">
        <v>962</v>
      </c>
      <c r="BE27" t="s">
        <v>339</v>
      </c>
      <c r="BF27" s="67">
        <v>2.48</v>
      </c>
      <c r="BG27" s="31">
        <v>3.13</v>
      </c>
      <c r="BH27" s="67">
        <v>3.29</v>
      </c>
      <c r="BI27" t="s">
        <v>23</v>
      </c>
      <c r="BJ27" s="7" t="s">
        <v>202</v>
      </c>
      <c r="BK27" s="23" t="s">
        <v>202</v>
      </c>
      <c r="BL27">
        <v>266</v>
      </c>
      <c r="BO27" t="s">
        <v>963</v>
      </c>
      <c r="BP27" t="s">
        <v>339</v>
      </c>
      <c r="BQ27" s="67">
        <v>3.88</v>
      </c>
      <c r="BR27" s="67">
        <v>5.59</v>
      </c>
      <c r="BS27" s="67">
        <v>3.44</v>
      </c>
      <c r="BT27" t="s">
        <v>23</v>
      </c>
      <c r="BU27" s="7" t="s">
        <v>23</v>
      </c>
      <c r="BV27" s="23" t="s">
        <v>23</v>
      </c>
      <c r="BW27">
        <v>267</v>
      </c>
      <c r="BZ27" t="s">
        <v>964</v>
      </c>
      <c r="CA27" t="s">
        <v>339</v>
      </c>
      <c r="CB27" s="67">
        <v>3.59</v>
      </c>
      <c r="CC27" s="31">
        <v>3.23</v>
      </c>
      <c r="CD27" s="67">
        <v>3.45</v>
      </c>
      <c r="CE27" t="s">
        <v>202</v>
      </c>
      <c r="CF27" s="7" t="s">
        <v>202</v>
      </c>
      <c r="CG27" s="23" t="s">
        <v>202</v>
      </c>
      <c r="CH27" t="str">
        <f>IF(CE27=CF27,CE27,IF(CF27=CG27,CG27))</f>
        <v>DD</v>
      </c>
      <c r="CI27">
        <v>268</v>
      </c>
      <c r="CM27" t="s">
        <v>965</v>
      </c>
      <c r="CN27" t="s">
        <v>339</v>
      </c>
      <c r="CO27" s="67">
        <v>4.03</v>
      </c>
      <c r="CP27" s="31">
        <v>1.72</v>
      </c>
      <c r="CQ27" s="67">
        <v>1.55</v>
      </c>
      <c r="CR27" t="s">
        <v>202</v>
      </c>
      <c r="CS27" s="7" t="s">
        <v>23</v>
      </c>
      <c r="CT27" s="23" t="s">
        <v>201</v>
      </c>
      <c r="CU27">
        <v>269</v>
      </c>
      <c r="CY27" t="s">
        <v>966</v>
      </c>
      <c r="CZ27" t="s">
        <v>339</v>
      </c>
      <c r="DA27" s="67">
        <v>1.86</v>
      </c>
      <c r="DB27" s="31">
        <v>4.34</v>
      </c>
      <c r="DC27" s="67">
        <v>1.82</v>
      </c>
      <c r="DD27" t="s">
        <v>201</v>
      </c>
      <c r="DE27" s="7" t="s">
        <v>202</v>
      </c>
      <c r="DF27" s="23" t="s">
        <v>201</v>
      </c>
      <c r="DG27">
        <v>270</v>
      </c>
    </row>
    <row r="28" spans="1:111" x14ac:dyDescent="0.25">
      <c r="A28" t="s">
        <v>957</v>
      </c>
      <c r="B28" t="s">
        <v>340</v>
      </c>
      <c r="C28" s="67">
        <v>1.62</v>
      </c>
      <c r="D28" s="31">
        <v>4.25</v>
      </c>
      <c r="E28" s="67">
        <v>5.54</v>
      </c>
      <c r="F28" t="s">
        <v>23</v>
      </c>
      <c r="G28" s="7" t="s">
        <v>202</v>
      </c>
      <c r="H28" s="23" t="s">
        <v>201</v>
      </c>
      <c r="I28">
        <v>271</v>
      </c>
      <c r="L28" t="s">
        <v>958</v>
      </c>
      <c r="M28" t="s">
        <v>340</v>
      </c>
      <c r="N28" s="67">
        <v>1.88</v>
      </c>
      <c r="O28" s="31">
        <v>3.9</v>
      </c>
      <c r="P28" s="67">
        <v>2.08</v>
      </c>
      <c r="Q28" t="s">
        <v>23</v>
      </c>
      <c r="R28" s="7" t="s">
        <v>202</v>
      </c>
      <c r="S28" s="23" t="s">
        <v>23</v>
      </c>
      <c r="T28">
        <v>272</v>
      </c>
      <c r="W28" t="s">
        <v>959</v>
      </c>
      <c r="X28" t="s">
        <v>340</v>
      </c>
      <c r="Y28" s="67">
        <v>2.13</v>
      </c>
      <c r="Z28" s="31">
        <v>1.59</v>
      </c>
      <c r="AA28" s="67">
        <v>2.16</v>
      </c>
      <c r="AB28" t="s">
        <v>201</v>
      </c>
      <c r="AC28" s="7" t="s">
        <v>23</v>
      </c>
      <c r="AD28" s="23" t="s">
        <v>201</v>
      </c>
      <c r="AE28">
        <v>273</v>
      </c>
      <c r="AH28" t="s">
        <v>960</v>
      </c>
      <c r="AI28" t="s">
        <v>340</v>
      </c>
      <c r="AJ28" s="67">
        <v>1.98</v>
      </c>
      <c r="AK28" s="31">
        <v>4.2</v>
      </c>
      <c r="AL28" s="67">
        <v>1.99</v>
      </c>
      <c r="AM28" t="s">
        <v>201</v>
      </c>
      <c r="AN28" s="7" t="s">
        <v>202</v>
      </c>
      <c r="AO28" s="23" t="s">
        <v>201</v>
      </c>
      <c r="AP28">
        <v>274</v>
      </c>
      <c r="AS28" t="s">
        <v>961</v>
      </c>
      <c r="AT28" t="s">
        <v>340</v>
      </c>
      <c r="AU28" s="67">
        <v>4.76</v>
      </c>
      <c r="AV28" s="31">
        <v>1.55</v>
      </c>
      <c r="AW28" s="67">
        <v>1.39</v>
      </c>
      <c r="AX28" t="s">
        <v>202</v>
      </c>
      <c r="AY28" s="7" t="s">
        <v>23</v>
      </c>
      <c r="AZ28" s="23" t="s">
        <v>201</v>
      </c>
      <c r="BA28">
        <v>275</v>
      </c>
      <c r="BD28" t="s">
        <v>962</v>
      </c>
      <c r="BE28" t="s">
        <v>340</v>
      </c>
      <c r="BF28" s="67">
        <v>1.19</v>
      </c>
      <c r="BG28" s="31">
        <v>1.71</v>
      </c>
      <c r="BH28" s="67">
        <v>1.1100000000000001</v>
      </c>
      <c r="BI28" t="s">
        <v>201</v>
      </c>
      <c r="BJ28" s="7" t="s">
        <v>23</v>
      </c>
      <c r="BK28" s="23" t="s">
        <v>201</v>
      </c>
      <c r="BL28">
        <v>276</v>
      </c>
      <c r="BO28" t="s">
        <v>963</v>
      </c>
      <c r="BP28" t="s">
        <v>340</v>
      </c>
      <c r="BQ28" s="67">
        <v>1.28</v>
      </c>
      <c r="BR28" s="31">
        <v>1.57</v>
      </c>
      <c r="BS28" s="67">
        <v>1.27</v>
      </c>
      <c r="BT28" t="s">
        <v>201</v>
      </c>
      <c r="BU28" s="7" t="s">
        <v>23</v>
      </c>
      <c r="BV28" s="23" t="s">
        <v>201</v>
      </c>
      <c r="BW28">
        <v>277</v>
      </c>
      <c r="BZ28" t="s">
        <v>964</v>
      </c>
      <c r="CA28" t="s">
        <v>340</v>
      </c>
      <c r="CB28" s="67">
        <v>2.21</v>
      </c>
      <c r="CC28" s="67">
        <v>1.7</v>
      </c>
      <c r="CD28" s="67">
        <v>2.33</v>
      </c>
      <c r="CE28" t="s">
        <v>23</v>
      </c>
      <c r="CF28" s="7" t="s">
        <v>201</v>
      </c>
      <c r="CG28" s="23" t="s">
        <v>23</v>
      </c>
      <c r="CH28" t="b">
        <f>IF(CE28=CF28,CE28,IF(CF28=CG28,CG28))</f>
        <v>0</v>
      </c>
      <c r="CI28">
        <v>278</v>
      </c>
      <c r="CM28" t="s">
        <v>965</v>
      </c>
      <c r="CN28" t="s">
        <v>340</v>
      </c>
      <c r="CO28" s="67">
        <v>3.24</v>
      </c>
      <c r="CP28" s="31">
        <v>1.62</v>
      </c>
      <c r="CQ28" s="67">
        <v>2.37</v>
      </c>
      <c r="CR28" t="s">
        <v>202</v>
      </c>
      <c r="CS28" s="7" t="s">
        <v>23</v>
      </c>
      <c r="CT28" s="23" t="s">
        <v>201</v>
      </c>
      <c r="CU28">
        <v>279</v>
      </c>
      <c r="CY28" t="s">
        <v>966</v>
      </c>
      <c r="CZ28" t="s">
        <v>340</v>
      </c>
      <c r="DA28" s="67">
        <v>3.4</v>
      </c>
      <c r="DB28" s="67">
        <v>2.25</v>
      </c>
      <c r="DC28" s="67">
        <v>3.56</v>
      </c>
      <c r="DD28" t="s">
        <v>202</v>
      </c>
      <c r="DE28" s="7" t="s">
        <v>201</v>
      </c>
      <c r="DF28" s="23" t="s">
        <v>202</v>
      </c>
      <c r="DG28">
        <v>280</v>
      </c>
    </row>
    <row r="29" spans="1:111" x14ac:dyDescent="0.25">
      <c r="A29" t="s">
        <v>957</v>
      </c>
      <c r="B29" t="s">
        <v>341</v>
      </c>
      <c r="C29" s="67">
        <v>4.8499999999999996</v>
      </c>
      <c r="D29" s="31">
        <v>1.59</v>
      </c>
      <c r="E29" s="67">
        <v>1.75</v>
      </c>
      <c r="F29" t="s">
        <v>23</v>
      </c>
      <c r="G29" s="7" t="s">
        <v>23</v>
      </c>
      <c r="H29" s="23" t="s">
        <v>201</v>
      </c>
      <c r="I29">
        <v>281</v>
      </c>
      <c r="L29" t="s">
        <v>958</v>
      </c>
      <c r="M29" t="s">
        <v>341</v>
      </c>
      <c r="N29" s="67">
        <v>7.1</v>
      </c>
      <c r="O29" s="31">
        <v>1.66</v>
      </c>
      <c r="P29" s="67">
        <v>1.45</v>
      </c>
      <c r="Q29" t="s">
        <v>23</v>
      </c>
      <c r="R29" s="7" t="s">
        <v>23</v>
      </c>
      <c r="S29" s="23" t="s">
        <v>201</v>
      </c>
      <c r="T29">
        <v>282</v>
      </c>
      <c r="W29" t="s">
        <v>959</v>
      </c>
      <c r="X29" t="s">
        <v>342</v>
      </c>
      <c r="Y29" s="67">
        <v>3.1</v>
      </c>
      <c r="Z29" s="67">
        <v>5.67</v>
      </c>
      <c r="AA29" s="67">
        <v>2.62</v>
      </c>
      <c r="AB29" t="s">
        <v>202</v>
      </c>
      <c r="AC29" s="7" t="s">
        <v>23</v>
      </c>
      <c r="AD29" s="23" t="s">
        <v>23</v>
      </c>
      <c r="AE29">
        <v>283</v>
      </c>
      <c r="AH29" t="s">
        <v>960</v>
      </c>
      <c r="AI29" t="s">
        <v>342</v>
      </c>
      <c r="AJ29" s="67">
        <v>1.81</v>
      </c>
      <c r="AK29" s="31">
        <v>1.66</v>
      </c>
      <c r="AL29" s="67">
        <v>1.78</v>
      </c>
      <c r="AM29" t="s">
        <v>201</v>
      </c>
      <c r="AN29" s="7" t="s">
        <v>23</v>
      </c>
      <c r="AO29" s="23" t="s">
        <v>201</v>
      </c>
      <c r="AP29">
        <v>284</v>
      </c>
      <c r="AS29" t="s">
        <v>961</v>
      </c>
      <c r="AT29" t="s">
        <v>342</v>
      </c>
      <c r="AU29" s="67">
        <v>1.3</v>
      </c>
      <c r="AV29" s="31">
        <v>3.66</v>
      </c>
      <c r="AW29" s="67">
        <v>1.18</v>
      </c>
      <c r="AX29" t="s">
        <v>23</v>
      </c>
      <c r="AY29" s="7" t="s">
        <v>202</v>
      </c>
      <c r="AZ29" s="23" t="s">
        <v>23</v>
      </c>
      <c r="BA29">
        <v>285</v>
      </c>
      <c r="BD29" t="s">
        <v>962</v>
      </c>
      <c r="BE29" t="s">
        <v>342</v>
      </c>
      <c r="BF29" s="67">
        <v>2.14</v>
      </c>
      <c r="BG29" s="31">
        <v>1.54</v>
      </c>
      <c r="BH29" s="67">
        <v>2.1800000000000002</v>
      </c>
      <c r="BI29" t="s">
        <v>201</v>
      </c>
      <c r="BJ29" s="7" t="s">
        <v>23</v>
      </c>
      <c r="BK29" s="23" t="s">
        <v>201</v>
      </c>
      <c r="BL29">
        <v>286</v>
      </c>
      <c r="BO29" t="s">
        <v>963</v>
      </c>
      <c r="BP29" t="s">
        <v>342</v>
      </c>
      <c r="BQ29" s="67">
        <v>2.83</v>
      </c>
      <c r="BR29" s="31">
        <v>6.2</v>
      </c>
      <c r="BS29" s="67">
        <v>2.75</v>
      </c>
      <c r="BT29" t="s">
        <v>23</v>
      </c>
      <c r="BU29" s="7" t="s">
        <v>201</v>
      </c>
      <c r="BV29" s="23" t="s">
        <v>201</v>
      </c>
      <c r="BW29">
        <v>287</v>
      </c>
      <c r="BZ29" t="s">
        <v>964</v>
      </c>
      <c r="CA29" t="s">
        <v>342</v>
      </c>
      <c r="CB29" s="67">
        <v>1.54</v>
      </c>
      <c r="CC29" s="31">
        <v>3.72</v>
      </c>
      <c r="CD29" s="67">
        <v>1.42</v>
      </c>
      <c r="CE29" t="s">
        <v>23</v>
      </c>
      <c r="CF29" s="7" t="s">
        <v>202</v>
      </c>
      <c r="CG29" s="23" t="s">
        <v>23</v>
      </c>
      <c r="CH29" t="b">
        <f>IF(CE29=CF29,CE29,IF(CF29=CG29,CG29))</f>
        <v>0</v>
      </c>
      <c r="CI29">
        <v>288</v>
      </c>
      <c r="CM29" t="s">
        <v>965</v>
      </c>
      <c r="CN29" t="s">
        <v>342</v>
      </c>
      <c r="CO29" s="67">
        <v>1.66</v>
      </c>
      <c r="CP29" s="67">
        <v>3.32</v>
      </c>
      <c r="CQ29" s="67">
        <v>4.0199999999999996</v>
      </c>
      <c r="CR29" t="s">
        <v>23</v>
      </c>
      <c r="CS29" s="7" t="s">
        <v>23</v>
      </c>
      <c r="CT29" s="23" t="s">
        <v>202</v>
      </c>
      <c r="CU29">
        <v>289</v>
      </c>
      <c r="CY29" t="s">
        <v>966</v>
      </c>
      <c r="CZ29" t="s">
        <v>342</v>
      </c>
      <c r="DA29" s="67">
        <v>3.41</v>
      </c>
      <c r="DB29" s="67">
        <v>1.73</v>
      </c>
      <c r="DC29" s="67">
        <v>5.0599999999999996</v>
      </c>
      <c r="DD29" t="s">
        <v>202</v>
      </c>
      <c r="DE29" s="7" t="s">
        <v>201</v>
      </c>
      <c r="DF29" s="23" t="s">
        <v>23</v>
      </c>
      <c r="DG29">
        <v>290</v>
      </c>
    </row>
    <row r="30" spans="1:111" x14ac:dyDescent="0.25">
      <c r="A30" t="s">
        <v>957</v>
      </c>
      <c r="B30" t="s">
        <v>343</v>
      </c>
      <c r="C30" s="67">
        <v>4.87</v>
      </c>
      <c r="D30" s="31">
        <v>1.52</v>
      </c>
      <c r="E30" s="67">
        <v>4.53</v>
      </c>
      <c r="F30" t="s">
        <v>201</v>
      </c>
      <c r="G30" s="7" t="s">
        <v>23</v>
      </c>
      <c r="H30" s="23" t="s">
        <v>201</v>
      </c>
      <c r="I30">
        <v>291</v>
      </c>
      <c r="L30" t="s">
        <v>958</v>
      </c>
      <c r="M30" t="s">
        <v>343</v>
      </c>
      <c r="N30" s="67">
        <v>3.18</v>
      </c>
      <c r="O30" s="31">
        <v>1.54</v>
      </c>
      <c r="P30" s="67">
        <v>2.72</v>
      </c>
      <c r="Q30" t="s">
        <v>202</v>
      </c>
      <c r="R30" s="7" t="s">
        <v>23</v>
      </c>
      <c r="S30" s="23" t="s">
        <v>201</v>
      </c>
      <c r="T30">
        <v>292</v>
      </c>
      <c r="W30" t="s">
        <v>959</v>
      </c>
      <c r="X30" t="s">
        <v>343</v>
      </c>
      <c r="Y30" s="67">
        <v>1.67</v>
      </c>
      <c r="Z30" s="31">
        <v>4.2699999999999996</v>
      </c>
      <c r="AA30" s="67">
        <v>1.59</v>
      </c>
      <c r="AB30" t="s">
        <v>201</v>
      </c>
      <c r="AC30" s="7" t="s">
        <v>202</v>
      </c>
      <c r="AD30" s="23" t="s">
        <v>201</v>
      </c>
      <c r="AE30">
        <v>293</v>
      </c>
      <c r="AH30" t="s">
        <v>960</v>
      </c>
      <c r="AI30" t="s">
        <v>343</v>
      </c>
      <c r="AJ30" s="67">
        <v>3.03</v>
      </c>
      <c r="AK30" s="67">
        <v>1.73</v>
      </c>
      <c r="AL30" s="67">
        <v>2.46</v>
      </c>
      <c r="AM30" t="s">
        <v>201</v>
      </c>
      <c r="AN30" s="7" t="s">
        <v>201</v>
      </c>
      <c r="AO30" s="23" t="s">
        <v>23</v>
      </c>
      <c r="AP30">
        <v>294</v>
      </c>
      <c r="AS30" t="s">
        <v>961</v>
      </c>
      <c r="AT30" t="s">
        <v>343</v>
      </c>
      <c r="AU30" s="67">
        <v>2.94</v>
      </c>
      <c r="AV30" s="31">
        <v>4.07</v>
      </c>
      <c r="AW30" s="67">
        <v>3.01</v>
      </c>
      <c r="AX30" t="s">
        <v>201</v>
      </c>
      <c r="AY30" s="7" t="s">
        <v>202</v>
      </c>
      <c r="AZ30" s="23" t="s">
        <v>201</v>
      </c>
      <c r="BA30">
        <v>295</v>
      </c>
      <c r="BD30" t="s">
        <v>962</v>
      </c>
      <c r="BE30" t="s">
        <v>343</v>
      </c>
      <c r="BF30" s="67">
        <v>7.37</v>
      </c>
      <c r="BG30" s="31">
        <v>4.28</v>
      </c>
      <c r="BH30" s="67">
        <v>1.1100000000000001</v>
      </c>
      <c r="BI30" t="s">
        <v>202</v>
      </c>
      <c r="BJ30" s="7" t="s">
        <v>202</v>
      </c>
      <c r="BK30" s="23" t="s">
        <v>201</v>
      </c>
      <c r="BL30">
        <v>296</v>
      </c>
      <c r="BO30" t="s">
        <v>963</v>
      </c>
      <c r="BP30" t="s">
        <v>343</v>
      </c>
      <c r="BQ30" s="67">
        <v>1.23</v>
      </c>
      <c r="BR30" s="31">
        <v>1.55</v>
      </c>
      <c r="BS30" s="67">
        <v>1.17</v>
      </c>
      <c r="BT30" t="s">
        <v>201</v>
      </c>
      <c r="BU30" s="7" t="s">
        <v>23</v>
      </c>
      <c r="BV30" s="23" t="s">
        <v>201</v>
      </c>
      <c r="BW30">
        <v>297</v>
      </c>
      <c r="BZ30" t="s">
        <v>964</v>
      </c>
      <c r="CA30" t="s">
        <v>343</v>
      </c>
      <c r="CB30" s="67">
        <v>1.64</v>
      </c>
      <c r="CC30" s="31">
        <v>3.48</v>
      </c>
      <c r="CD30" s="67">
        <v>3.91</v>
      </c>
      <c r="CE30" t="s">
        <v>201</v>
      </c>
      <c r="CF30" s="7" t="s">
        <v>202</v>
      </c>
      <c r="CG30" s="23" t="s">
        <v>202</v>
      </c>
      <c r="CH30" t="str">
        <f>IF(CE30=CF30,CE30,IF(CF30=CG30,CG30))</f>
        <v>DD</v>
      </c>
      <c r="CI30">
        <v>298</v>
      </c>
      <c r="CM30" t="s">
        <v>965</v>
      </c>
      <c r="CN30" t="s">
        <v>343</v>
      </c>
      <c r="CO30" s="67">
        <v>3.49</v>
      </c>
      <c r="CP30" s="31">
        <v>4.08</v>
      </c>
      <c r="CQ30" s="67">
        <v>2.39</v>
      </c>
      <c r="CR30" t="s">
        <v>23</v>
      </c>
      <c r="CS30" s="7" t="s">
        <v>202</v>
      </c>
      <c r="CT30" s="23" t="s">
        <v>201</v>
      </c>
      <c r="CU30">
        <v>299</v>
      </c>
      <c r="CY30" t="s">
        <v>966</v>
      </c>
      <c r="CZ30" t="s">
        <v>343</v>
      </c>
      <c r="DA30" s="67">
        <v>4.1900000000000004</v>
      </c>
      <c r="DB30" s="31">
        <v>6.68</v>
      </c>
      <c r="DC30" s="67">
        <v>1.54</v>
      </c>
      <c r="DD30" t="s">
        <v>202</v>
      </c>
      <c r="DE30" s="7" t="s">
        <v>201</v>
      </c>
      <c r="DF30" s="23" t="s">
        <v>201</v>
      </c>
      <c r="DG30">
        <v>300</v>
      </c>
    </row>
    <row r="31" spans="1:111" x14ac:dyDescent="0.25">
      <c r="A31" t="s">
        <v>957</v>
      </c>
      <c r="B31" t="s">
        <v>344</v>
      </c>
      <c r="C31" s="67">
        <v>3.03</v>
      </c>
      <c r="D31" s="67">
        <v>5.3</v>
      </c>
      <c r="E31" s="67">
        <v>2.37</v>
      </c>
      <c r="F31" t="s">
        <v>201</v>
      </c>
      <c r="G31" s="7" t="s">
        <v>23</v>
      </c>
      <c r="H31" s="23" t="s">
        <v>23</v>
      </c>
      <c r="I31">
        <v>301</v>
      </c>
      <c r="L31" t="s">
        <v>958</v>
      </c>
      <c r="M31" t="s">
        <v>344</v>
      </c>
      <c r="N31" s="67">
        <v>2.11</v>
      </c>
      <c r="O31" s="67">
        <v>2.27</v>
      </c>
      <c r="P31" s="67">
        <v>3.51</v>
      </c>
      <c r="Q31" t="s">
        <v>201</v>
      </c>
      <c r="R31" s="7" t="s">
        <v>201</v>
      </c>
      <c r="S31" s="23" t="s">
        <v>202</v>
      </c>
      <c r="T31">
        <v>302</v>
      </c>
      <c r="W31" t="s">
        <v>959</v>
      </c>
      <c r="X31" t="s">
        <v>344</v>
      </c>
      <c r="Y31" s="67">
        <v>1.34</v>
      </c>
      <c r="Z31" s="67">
        <v>1.75</v>
      </c>
      <c r="AA31" s="67">
        <v>1.21</v>
      </c>
      <c r="AB31" t="s">
        <v>23</v>
      </c>
      <c r="AC31" s="7" t="s">
        <v>201</v>
      </c>
      <c r="AD31" s="23" t="s">
        <v>23</v>
      </c>
      <c r="AE31">
        <v>303</v>
      </c>
      <c r="AH31" t="s">
        <v>960</v>
      </c>
      <c r="AI31" t="s">
        <v>344</v>
      </c>
      <c r="AJ31" s="67">
        <v>4.6100000000000003</v>
      </c>
      <c r="AK31" s="31">
        <v>1.63</v>
      </c>
      <c r="AL31" s="67">
        <v>4.3899999999999997</v>
      </c>
      <c r="AM31" t="s">
        <v>201</v>
      </c>
      <c r="AN31" s="7" t="s">
        <v>23</v>
      </c>
      <c r="AO31" s="23" t="s">
        <v>201</v>
      </c>
      <c r="AP31">
        <v>304</v>
      </c>
      <c r="AS31" t="s">
        <v>961</v>
      </c>
      <c r="AT31" t="s">
        <v>344</v>
      </c>
      <c r="AU31" s="67">
        <v>6.24</v>
      </c>
      <c r="AV31" s="31">
        <v>3.67</v>
      </c>
      <c r="AW31" s="67">
        <v>1.1200000000000001</v>
      </c>
      <c r="AX31" t="s">
        <v>202</v>
      </c>
      <c r="AY31" s="7" t="s">
        <v>202</v>
      </c>
      <c r="AZ31" s="23" t="s">
        <v>23</v>
      </c>
      <c r="BA31">
        <v>305</v>
      </c>
      <c r="BD31" t="s">
        <v>962</v>
      </c>
      <c r="BE31" t="s">
        <v>344</v>
      </c>
      <c r="BF31" s="67">
        <v>1.46</v>
      </c>
      <c r="BG31" s="31">
        <v>1.5</v>
      </c>
      <c r="BH31" s="67">
        <v>1.4</v>
      </c>
      <c r="BI31" t="s">
        <v>201</v>
      </c>
      <c r="BJ31" s="7" t="s">
        <v>23</v>
      </c>
      <c r="BK31" s="23" t="s">
        <v>201</v>
      </c>
      <c r="BL31">
        <v>306</v>
      </c>
      <c r="BO31" t="s">
        <v>963</v>
      </c>
      <c r="BP31" t="s">
        <v>344</v>
      </c>
      <c r="BQ31" s="67">
        <v>4.9000000000000004</v>
      </c>
      <c r="BR31" s="31">
        <v>1.56</v>
      </c>
      <c r="BS31" s="67">
        <v>1.8</v>
      </c>
      <c r="BT31" t="s">
        <v>23</v>
      </c>
      <c r="BU31" s="7" t="s">
        <v>23</v>
      </c>
      <c r="BV31" s="23" t="s">
        <v>201</v>
      </c>
      <c r="BW31">
        <v>307</v>
      </c>
      <c r="BZ31" t="s">
        <v>964</v>
      </c>
      <c r="CA31" t="s">
        <v>344</v>
      </c>
      <c r="CB31" s="67">
        <v>1.52</v>
      </c>
      <c r="CC31" s="31">
        <v>1.53</v>
      </c>
      <c r="CD31" s="67">
        <v>1.46</v>
      </c>
      <c r="CE31" t="s">
        <v>201</v>
      </c>
      <c r="CF31" s="7" t="s">
        <v>23</v>
      </c>
      <c r="CG31" s="23" t="s">
        <v>201</v>
      </c>
      <c r="CH31" t="b">
        <f>IF(CE31=CF31,CE31,IF(CF31=CG31,CG31))</f>
        <v>0</v>
      </c>
      <c r="CI31">
        <v>308</v>
      </c>
      <c r="CM31" t="s">
        <v>965</v>
      </c>
      <c r="CN31" t="s">
        <v>344</v>
      </c>
      <c r="CO31" s="67">
        <v>2.82</v>
      </c>
      <c r="CP31" s="31">
        <v>6.92</v>
      </c>
      <c r="CQ31" s="67">
        <v>2.9</v>
      </c>
      <c r="CR31" t="s">
        <v>201</v>
      </c>
      <c r="CS31" s="7" t="s">
        <v>201</v>
      </c>
      <c r="CT31" s="23" t="s">
        <v>201</v>
      </c>
      <c r="CU31">
        <v>309</v>
      </c>
      <c r="CY31" t="s">
        <v>966</v>
      </c>
      <c r="CZ31" t="s">
        <v>344</v>
      </c>
      <c r="DA31" s="67">
        <v>2.4300000000000002</v>
      </c>
      <c r="DB31" s="67">
        <v>1.76</v>
      </c>
      <c r="DC31" s="67">
        <v>3.16</v>
      </c>
      <c r="DD31" t="s">
        <v>201</v>
      </c>
      <c r="DE31" s="7" t="s">
        <v>201</v>
      </c>
      <c r="DF31" s="23" t="s">
        <v>23</v>
      </c>
      <c r="DG31">
        <v>310</v>
      </c>
    </row>
    <row r="32" spans="1:111" x14ac:dyDescent="0.25">
      <c r="A32" t="s">
        <v>957</v>
      </c>
      <c r="B32" t="s">
        <v>345</v>
      </c>
      <c r="C32" s="67">
        <v>3.02</v>
      </c>
      <c r="D32" s="31">
        <v>3.96</v>
      </c>
      <c r="E32" s="67">
        <v>2.79</v>
      </c>
      <c r="F32" t="s">
        <v>202</v>
      </c>
      <c r="G32" s="7" t="s">
        <v>202</v>
      </c>
      <c r="H32" s="23" t="s">
        <v>23</v>
      </c>
      <c r="I32">
        <v>311</v>
      </c>
      <c r="L32" t="s">
        <v>958</v>
      </c>
      <c r="M32" t="s">
        <v>345</v>
      </c>
      <c r="N32" s="67">
        <v>1.46</v>
      </c>
      <c r="O32" s="67">
        <v>1.77</v>
      </c>
      <c r="P32" s="67">
        <v>1.41</v>
      </c>
      <c r="Q32" t="s">
        <v>23</v>
      </c>
      <c r="R32" s="7" t="s">
        <v>201</v>
      </c>
      <c r="S32" s="23" t="s">
        <v>23</v>
      </c>
      <c r="T32">
        <v>312</v>
      </c>
      <c r="W32" t="s">
        <v>959</v>
      </c>
      <c r="X32" t="s">
        <v>345</v>
      </c>
      <c r="Y32" s="67">
        <v>1.62</v>
      </c>
      <c r="Z32" s="31">
        <v>1.45</v>
      </c>
      <c r="AA32" s="67">
        <v>1.57</v>
      </c>
      <c r="AB32" t="s">
        <v>201</v>
      </c>
      <c r="AC32" s="7" t="s">
        <v>23</v>
      </c>
      <c r="AD32" s="23" t="s">
        <v>201</v>
      </c>
      <c r="AE32">
        <v>313</v>
      </c>
      <c r="AH32" t="s">
        <v>960</v>
      </c>
      <c r="AI32" t="s">
        <v>345</v>
      </c>
      <c r="AJ32" s="67">
        <v>1.48</v>
      </c>
      <c r="AK32" s="31">
        <v>1.56</v>
      </c>
      <c r="AL32" s="67">
        <v>1.43</v>
      </c>
      <c r="AM32" t="s">
        <v>201</v>
      </c>
      <c r="AN32" s="7" t="s">
        <v>23</v>
      </c>
      <c r="AO32" s="23" t="s">
        <v>201</v>
      </c>
      <c r="AP32">
        <v>314</v>
      </c>
      <c r="AS32" t="s">
        <v>961</v>
      </c>
      <c r="AT32" t="s">
        <v>345</v>
      </c>
      <c r="AU32" s="67">
        <v>3.26</v>
      </c>
      <c r="AV32" s="31">
        <v>4.3099999999999996</v>
      </c>
      <c r="AW32" s="67">
        <v>3.26</v>
      </c>
      <c r="AX32" t="s">
        <v>202</v>
      </c>
      <c r="AY32" s="7" t="s">
        <v>202</v>
      </c>
      <c r="AZ32" s="23" t="s">
        <v>201</v>
      </c>
      <c r="BA32">
        <v>315</v>
      </c>
      <c r="BD32" t="s">
        <v>962</v>
      </c>
      <c r="BE32" t="s">
        <v>345</v>
      </c>
      <c r="BF32" s="67">
        <v>5.68</v>
      </c>
      <c r="BG32" s="31">
        <v>7.27</v>
      </c>
      <c r="BH32" s="67">
        <v>1.73</v>
      </c>
      <c r="BI32" t="s">
        <v>23</v>
      </c>
      <c r="BJ32" s="7" t="s">
        <v>201</v>
      </c>
      <c r="BK32" s="23" t="s">
        <v>201</v>
      </c>
      <c r="BL32">
        <v>316</v>
      </c>
      <c r="BO32" t="s">
        <v>963</v>
      </c>
      <c r="BP32" t="s">
        <v>345</v>
      </c>
      <c r="BQ32" s="67">
        <v>6.35</v>
      </c>
      <c r="BR32" s="31">
        <v>7.38</v>
      </c>
      <c r="BS32" s="67">
        <v>1.47</v>
      </c>
      <c r="BT32" t="s">
        <v>23</v>
      </c>
      <c r="BU32" s="7" t="s">
        <v>201</v>
      </c>
      <c r="BV32" s="23" t="s">
        <v>201</v>
      </c>
      <c r="BW32">
        <v>317</v>
      </c>
      <c r="BZ32" t="s">
        <v>964</v>
      </c>
      <c r="CA32" t="s">
        <v>345</v>
      </c>
      <c r="CB32" s="67">
        <v>1.1100000000000001</v>
      </c>
      <c r="CC32" s="31">
        <v>1.44</v>
      </c>
      <c r="CD32" s="67">
        <v>1.07</v>
      </c>
      <c r="CE32" t="s">
        <v>201</v>
      </c>
      <c r="CF32" s="7" t="s">
        <v>23</v>
      </c>
      <c r="CG32" s="23" t="s">
        <v>201</v>
      </c>
      <c r="CH32" t="b">
        <f>IF(CE32=CF32,CE32,IF(CF32=CG32,CG32))</f>
        <v>0</v>
      </c>
      <c r="CI32">
        <v>318</v>
      </c>
      <c r="CM32" t="s">
        <v>965</v>
      </c>
      <c r="CN32" t="s">
        <v>345</v>
      </c>
      <c r="CO32" s="67">
        <v>5.65</v>
      </c>
      <c r="CP32" s="31">
        <v>1.45</v>
      </c>
      <c r="CQ32" s="67">
        <v>1.29</v>
      </c>
      <c r="CR32" t="s">
        <v>202</v>
      </c>
      <c r="CS32" s="7" t="s">
        <v>23</v>
      </c>
      <c r="CT32" s="23" t="s">
        <v>201</v>
      </c>
      <c r="CU32">
        <v>319</v>
      </c>
      <c r="CY32" t="s">
        <v>966</v>
      </c>
      <c r="CZ32" t="s">
        <v>345</v>
      </c>
      <c r="DA32" s="67">
        <v>6.8</v>
      </c>
      <c r="DB32" s="67">
        <v>1.77</v>
      </c>
      <c r="DC32" s="67">
        <v>1.37</v>
      </c>
      <c r="DD32" t="s">
        <v>201</v>
      </c>
      <c r="DE32" s="7" t="s">
        <v>201</v>
      </c>
      <c r="DF32" s="23" t="s">
        <v>23</v>
      </c>
      <c r="DG32">
        <v>320</v>
      </c>
    </row>
    <row r="33" spans="1:111" x14ac:dyDescent="0.25">
      <c r="A33" t="s">
        <v>957</v>
      </c>
      <c r="B33" t="s">
        <v>346</v>
      </c>
      <c r="C33" s="67">
        <v>2.97</v>
      </c>
      <c r="D33" s="67">
        <v>1.77</v>
      </c>
      <c r="E33" s="67">
        <v>2.89</v>
      </c>
      <c r="F33" t="s">
        <v>23</v>
      </c>
      <c r="G33" s="7" t="s">
        <v>201</v>
      </c>
      <c r="H33" s="23" t="s">
        <v>23</v>
      </c>
      <c r="I33">
        <v>321</v>
      </c>
      <c r="L33" t="s">
        <v>958</v>
      </c>
      <c r="M33" t="s">
        <v>346</v>
      </c>
      <c r="N33" s="67">
        <v>3.79</v>
      </c>
      <c r="O33" s="67">
        <v>4.95</v>
      </c>
      <c r="P33" s="67">
        <v>1.66</v>
      </c>
      <c r="Q33" t="s">
        <v>202</v>
      </c>
      <c r="R33" s="7" t="s">
        <v>23</v>
      </c>
      <c r="S33" s="23" t="s">
        <v>23</v>
      </c>
      <c r="T33">
        <v>322</v>
      </c>
      <c r="W33" t="s">
        <v>959</v>
      </c>
      <c r="X33" t="s">
        <v>346</v>
      </c>
      <c r="Y33" s="67">
        <v>2.0499999999999998</v>
      </c>
      <c r="Z33" s="67">
        <v>1.79</v>
      </c>
      <c r="AA33" s="67">
        <v>3.78</v>
      </c>
      <c r="AB33" t="s">
        <v>201</v>
      </c>
      <c r="AC33" s="7" t="s">
        <v>201</v>
      </c>
      <c r="AD33" s="23" t="s">
        <v>23</v>
      </c>
      <c r="AE33">
        <v>323</v>
      </c>
      <c r="AH33" t="s">
        <v>960</v>
      </c>
      <c r="AI33" t="s">
        <v>346</v>
      </c>
      <c r="AJ33" s="67">
        <v>2.74</v>
      </c>
      <c r="AK33" s="31">
        <v>7.85</v>
      </c>
      <c r="AL33" s="67">
        <v>2.86</v>
      </c>
      <c r="AM33" t="s">
        <v>23</v>
      </c>
      <c r="AN33" s="7" t="s">
        <v>201</v>
      </c>
      <c r="AO33" s="23" t="s">
        <v>201</v>
      </c>
      <c r="AP33">
        <v>324</v>
      </c>
      <c r="AS33" t="s">
        <v>961</v>
      </c>
      <c r="AT33" t="s">
        <v>346</v>
      </c>
      <c r="AU33" s="67">
        <v>1.26</v>
      </c>
      <c r="AV33" s="31">
        <v>1.46</v>
      </c>
      <c r="AW33" s="67">
        <v>1.24</v>
      </c>
      <c r="AX33" t="s">
        <v>201</v>
      </c>
      <c r="AY33" s="7" t="s">
        <v>23</v>
      </c>
      <c r="AZ33" s="23" t="s">
        <v>201</v>
      </c>
      <c r="BA33">
        <v>325</v>
      </c>
      <c r="BD33" t="s">
        <v>962</v>
      </c>
      <c r="BE33" t="s">
        <v>346</v>
      </c>
      <c r="BF33" s="67">
        <v>1.68</v>
      </c>
      <c r="BG33" s="67">
        <v>1.79</v>
      </c>
      <c r="BH33" s="67">
        <v>5.85</v>
      </c>
      <c r="BI33" t="s">
        <v>201</v>
      </c>
      <c r="BJ33" s="7" t="s">
        <v>201</v>
      </c>
      <c r="BK33" s="23" t="s">
        <v>23</v>
      </c>
      <c r="BL33">
        <v>326</v>
      </c>
      <c r="BO33" t="s">
        <v>963</v>
      </c>
      <c r="BP33" t="s">
        <v>346</v>
      </c>
      <c r="BQ33" s="67">
        <v>1.24</v>
      </c>
      <c r="BR33" s="31">
        <v>1.37</v>
      </c>
      <c r="BS33" s="67">
        <v>1.2</v>
      </c>
      <c r="BT33" t="s">
        <v>201</v>
      </c>
      <c r="BU33" s="7" t="s">
        <v>23</v>
      </c>
      <c r="BV33" s="23" t="s">
        <v>201</v>
      </c>
      <c r="BW33">
        <v>327</v>
      </c>
      <c r="BZ33" t="s">
        <v>964</v>
      </c>
      <c r="CA33" t="s">
        <v>346</v>
      </c>
      <c r="CB33" s="67">
        <v>3.16</v>
      </c>
      <c r="CC33" s="31">
        <v>1.47</v>
      </c>
      <c r="CD33" s="67">
        <v>2.73</v>
      </c>
      <c r="CE33" t="s">
        <v>202</v>
      </c>
      <c r="CF33" s="7" t="s">
        <v>23</v>
      </c>
      <c r="CG33" s="23" t="s">
        <v>201</v>
      </c>
      <c r="CH33" t="b">
        <f>IF(CE33=CF33,CE33,IF(CF33=CG33,CG33))</f>
        <v>0</v>
      </c>
      <c r="CI33">
        <v>328</v>
      </c>
      <c r="CM33" t="s">
        <v>965</v>
      </c>
      <c r="CN33" t="s">
        <v>346</v>
      </c>
      <c r="CO33" s="67">
        <v>4.95</v>
      </c>
      <c r="CP33" s="31">
        <v>1.41</v>
      </c>
      <c r="CQ33" s="67">
        <v>4.92</v>
      </c>
      <c r="CR33" t="s">
        <v>201</v>
      </c>
      <c r="CS33" s="7" t="s">
        <v>23</v>
      </c>
      <c r="CT33" s="23" t="s">
        <v>201</v>
      </c>
      <c r="CU33">
        <v>329</v>
      </c>
      <c r="CY33" t="s">
        <v>966</v>
      </c>
      <c r="CZ33" t="s">
        <v>346</v>
      </c>
      <c r="DA33" s="67">
        <v>1.88</v>
      </c>
      <c r="DB33" s="31">
        <v>1.44</v>
      </c>
      <c r="DC33" s="67">
        <v>1.85</v>
      </c>
      <c r="DD33" t="s">
        <v>201</v>
      </c>
      <c r="DE33" s="7" t="s">
        <v>23</v>
      </c>
      <c r="DF33" s="23" t="s">
        <v>201</v>
      </c>
      <c r="DG33">
        <v>330</v>
      </c>
    </row>
    <row r="34" spans="1:111" x14ac:dyDescent="0.25">
      <c r="A34" t="s">
        <v>957</v>
      </c>
      <c r="B34" t="s">
        <v>347</v>
      </c>
      <c r="C34" s="67">
        <v>2.21</v>
      </c>
      <c r="D34" s="67">
        <v>1.79</v>
      </c>
      <c r="E34" s="67">
        <v>3.42</v>
      </c>
      <c r="F34" t="s">
        <v>201</v>
      </c>
      <c r="G34" s="7" t="s">
        <v>201</v>
      </c>
      <c r="H34" s="23" t="s">
        <v>23</v>
      </c>
      <c r="I34">
        <v>331</v>
      </c>
      <c r="L34" t="s">
        <v>958</v>
      </c>
      <c r="M34" t="s">
        <v>347</v>
      </c>
      <c r="N34" s="67">
        <v>1.34</v>
      </c>
      <c r="O34" s="31">
        <v>1.36</v>
      </c>
      <c r="P34" s="67">
        <v>1.32</v>
      </c>
      <c r="Q34" t="s">
        <v>201</v>
      </c>
      <c r="R34" s="7" t="s">
        <v>23</v>
      </c>
      <c r="S34" s="23" t="s">
        <v>201</v>
      </c>
      <c r="T34">
        <v>332</v>
      </c>
      <c r="W34" t="s">
        <v>959</v>
      </c>
      <c r="X34" t="s">
        <v>347</v>
      </c>
      <c r="Y34" s="67">
        <v>1.37</v>
      </c>
      <c r="Z34" s="67">
        <v>1.79</v>
      </c>
      <c r="AA34" s="67">
        <v>1.24</v>
      </c>
      <c r="AB34" t="s">
        <v>23</v>
      </c>
      <c r="AC34" s="7" t="s">
        <v>201</v>
      </c>
      <c r="AD34" s="23" t="s">
        <v>23</v>
      </c>
      <c r="AE34">
        <v>333</v>
      </c>
      <c r="AH34" t="s">
        <v>960</v>
      </c>
      <c r="AI34" t="s">
        <v>347</v>
      </c>
      <c r="AJ34" s="67">
        <v>3.9</v>
      </c>
      <c r="AK34" s="31">
        <v>1.33</v>
      </c>
      <c r="AL34" s="67">
        <v>1.73</v>
      </c>
      <c r="AM34" t="s">
        <v>202</v>
      </c>
      <c r="AN34" s="7" t="s">
        <v>23</v>
      </c>
      <c r="AO34" s="23" t="s">
        <v>201</v>
      </c>
      <c r="AP34">
        <v>334</v>
      </c>
      <c r="AS34" t="s">
        <v>961</v>
      </c>
      <c r="AT34" t="s">
        <v>347</v>
      </c>
      <c r="AU34" s="67">
        <v>2.0499999999999998</v>
      </c>
      <c r="AV34" s="67">
        <v>5.3</v>
      </c>
      <c r="AW34" s="67">
        <v>2.0499999999999998</v>
      </c>
      <c r="AX34" t="s">
        <v>23</v>
      </c>
      <c r="AY34" s="7" t="s">
        <v>23</v>
      </c>
      <c r="AZ34" s="23" t="s">
        <v>23</v>
      </c>
      <c r="BA34">
        <v>335</v>
      </c>
      <c r="BD34" t="s">
        <v>962</v>
      </c>
      <c r="BE34" t="s">
        <v>347</v>
      </c>
      <c r="BF34" s="67">
        <v>3.55</v>
      </c>
      <c r="BG34" s="67">
        <v>5.05</v>
      </c>
      <c r="BH34" s="67">
        <v>4.4400000000000004</v>
      </c>
      <c r="BI34" t="s">
        <v>202</v>
      </c>
      <c r="BJ34" s="7" t="s">
        <v>23</v>
      </c>
      <c r="BK34" s="23" t="s">
        <v>23</v>
      </c>
      <c r="BL34">
        <v>336</v>
      </c>
      <c r="BO34" t="s">
        <v>963</v>
      </c>
      <c r="BP34" t="s">
        <v>347</v>
      </c>
      <c r="BQ34" s="67">
        <v>6.16</v>
      </c>
      <c r="BR34" s="31">
        <v>1.33</v>
      </c>
      <c r="BS34" s="67">
        <v>1.27</v>
      </c>
      <c r="BT34" t="s">
        <v>202</v>
      </c>
      <c r="BU34" s="7" t="s">
        <v>23</v>
      </c>
      <c r="BV34" s="23" t="s">
        <v>201</v>
      </c>
      <c r="BW34">
        <v>337</v>
      </c>
      <c r="BZ34" t="s">
        <v>964</v>
      </c>
      <c r="CA34" t="s">
        <v>347</v>
      </c>
      <c r="CB34" s="67">
        <v>3.42</v>
      </c>
      <c r="CC34" s="67">
        <v>2.27</v>
      </c>
      <c r="CD34" s="67">
        <v>3.17</v>
      </c>
      <c r="CE34" t="s">
        <v>202</v>
      </c>
      <c r="CF34" s="7" t="s">
        <v>201</v>
      </c>
      <c r="CG34" s="23" t="s">
        <v>202</v>
      </c>
      <c r="CH34" t="b">
        <f>IF(CE34=CF34,CE34,IF(CF34=CG34,CG34))</f>
        <v>0</v>
      </c>
      <c r="CI34">
        <v>338</v>
      </c>
      <c r="CM34" t="s">
        <v>965</v>
      </c>
      <c r="CN34" t="s">
        <v>347</v>
      </c>
      <c r="CO34" s="67">
        <v>3.43</v>
      </c>
      <c r="CP34" s="31">
        <v>3.13</v>
      </c>
      <c r="CQ34" s="67">
        <v>3.55</v>
      </c>
      <c r="CR34" t="s">
        <v>202</v>
      </c>
      <c r="CS34" s="7" t="s">
        <v>202</v>
      </c>
      <c r="CT34" s="23" t="s">
        <v>202</v>
      </c>
      <c r="CU34">
        <v>339</v>
      </c>
      <c r="CY34" t="s">
        <v>966</v>
      </c>
      <c r="CZ34" t="s">
        <v>347</v>
      </c>
      <c r="DA34" s="67">
        <v>1.92</v>
      </c>
      <c r="DB34" s="31">
        <v>3.45</v>
      </c>
      <c r="DC34" s="67">
        <v>1.96</v>
      </c>
      <c r="DD34" t="s">
        <v>23</v>
      </c>
      <c r="DE34" s="7" t="s">
        <v>202</v>
      </c>
      <c r="DF34" s="23" t="s">
        <v>23</v>
      </c>
      <c r="DG34">
        <v>340</v>
      </c>
    </row>
    <row r="35" spans="1:111" x14ac:dyDescent="0.25">
      <c r="A35" t="s">
        <v>957</v>
      </c>
      <c r="B35" t="s">
        <v>348</v>
      </c>
      <c r="C35" s="67">
        <v>1.7</v>
      </c>
      <c r="D35" s="67">
        <v>1.81</v>
      </c>
      <c r="E35" s="67">
        <v>4.7699999999999996</v>
      </c>
      <c r="F35" t="s">
        <v>201</v>
      </c>
      <c r="G35" s="7" t="s">
        <v>201</v>
      </c>
      <c r="H35" s="23" t="s">
        <v>23</v>
      </c>
      <c r="I35">
        <v>341</v>
      </c>
      <c r="L35" t="s">
        <v>958</v>
      </c>
      <c r="M35" t="s">
        <v>348</v>
      </c>
      <c r="N35" s="67">
        <v>3.44</v>
      </c>
      <c r="O35" s="31">
        <v>9.66</v>
      </c>
      <c r="P35" s="67">
        <v>2.4500000000000002</v>
      </c>
      <c r="Q35" t="s">
        <v>23</v>
      </c>
      <c r="R35" s="7" t="s">
        <v>201</v>
      </c>
      <c r="S35" s="23" t="s">
        <v>201</v>
      </c>
      <c r="T35">
        <v>342</v>
      </c>
      <c r="W35" t="s">
        <v>959</v>
      </c>
      <c r="X35" t="s">
        <v>348</v>
      </c>
      <c r="Y35" s="67">
        <v>2.41</v>
      </c>
      <c r="Z35" s="31">
        <v>1.35</v>
      </c>
      <c r="AA35" s="67">
        <v>3.23</v>
      </c>
      <c r="AB35" t="s">
        <v>23</v>
      </c>
      <c r="AC35" s="7" t="s">
        <v>23</v>
      </c>
      <c r="AD35" s="23" t="s">
        <v>201</v>
      </c>
      <c r="AE35">
        <v>343</v>
      </c>
      <c r="AH35" t="s">
        <v>960</v>
      </c>
      <c r="AI35" t="s">
        <v>348</v>
      </c>
      <c r="AJ35" s="67">
        <v>1.36</v>
      </c>
      <c r="AK35" s="67">
        <v>5.03</v>
      </c>
      <c r="AL35" s="67">
        <v>1.18</v>
      </c>
      <c r="AM35" t="s">
        <v>23</v>
      </c>
      <c r="AN35" s="7" t="s">
        <v>23</v>
      </c>
      <c r="AO35" s="23" t="s">
        <v>23</v>
      </c>
      <c r="AP35">
        <v>344</v>
      </c>
      <c r="AS35" t="s">
        <v>961</v>
      </c>
      <c r="AT35" t="s">
        <v>348</v>
      </c>
      <c r="AU35" s="67">
        <v>4.32</v>
      </c>
      <c r="AV35" s="67">
        <v>1.83</v>
      </c>
      <c r="AW35" s="67">
        <v>6.39</v>
      </c>
      <c r="AX35" t="s">
        <v>202</v>
      </c>
      <c r="AY35" s="7" t="s">
        <v>201</v>
      </c>
      <c r="AZ35" s="23" t="s">
        <v>23</v>
      </c>
      <c r="BA35">
        <v>345</v>
      </c>
      <c r="BD35" t="s">
        <v>962</v>
      </c>
      <c r="BE35" t="s">
        <v>348</v>
      </c>
      <c r="BF35" s="67">
        <v>1.25</v>
      </c>
      <c r="BG35" s="67">
        <v>2.2799999999999998</v>
      </c>
      <c r="BH35" s="67">
        <v>6.55</v>
      </c>
      <c r="BI35" t="s">
        <v>201</v>
      </c>
      <c r="BJ35" s="7" t="s">
        <v>201</v>
      </c>
      <c r="BK35" s="23" t="s">
        <v>202</v>
      </c>
      <c r="BL35">
        <v>346</v>
      </c>
      <c r="BO35" t="s">
        <v>963</v>
      </c>
      <c r="BP35" t="s">
        <v>348</v>
      </c>
      <c r="BQ35" s="67">
        <v>3.24</v>
      </c>
      <c r="BR35" s="67">
        <v>3.34</v>
      </c>
      <c r="BS35" s="67">
        <v>3.44</v>
      </c>
      <c r="BT35" t="s">
        <v>202</v>
      </c>
      <c r="BU35" s="7" t="s">
        <v>23</v>
      </c>
      <c r="BV35" s="23" t="s">
        <v>202</v>
      </c>
      <c r="BW35">
        <v>347</v>
      </c>
      <c r="BZ35" t="s">
        <v>964</v>
      </c>
      <c r="CA35" t="s">
        <v>348</v>
      </c>
      <c r="CB35" s="67">
        <v>1.27</v>
      </c>
      <c r="CC35" s="31">
        <v>5.84</v>
      </c>
      <c r="CD35" s="67">
        <v>1.26</v>
      </c>
      <c r="CE35" t="s">
        <v>201</v>
      </c>
      <c r="CF35" s="7" t="s">
        <v>202</v>
      </c>
      <c r="CG35" s="23" t="s">
        <v>201</v>
      </c>
      <c r="CH35" t="b">
        <f>IF(CE35=CF35,CE35,IF(CF35=CG35,CG35))</f>
        <v>0</v>
      </c>
      <c r="CI35">
        <v>348</v>
      </c>
      <c r="CM35" t="s">
        <v>965</v>
      </c>
      <c r="CN35" t="s">
        <v>348</v>
      </c>
      <c r="CO35" s="67">
        <v>3.07</v>
      </c>
      <c r="CP35" s="31">
        <v>1.33</v>
      </c>
      <c r="CQ35" s="67">
        <v>2.72</v>
      </c>
      <c r="CR35" t="s">
        <v>202</v>
      </c>
      <c r="CS35" s="7" t="s">
        <v>23</v>
      </c>
      <c r="CT35" s="23" t="s">
        <v>201</v>
      </c>
      <c r="CU35">
        <v>349</v>
      </c>
      <c r="CY35" t="s">
        <v>966</v>
      </c>
      <c r="CZ35" t="s">
        <v>348</v>
      </c>
      <c r="DA35" s="67">
        <v>4.12</v>
      </c>
      <c r="DB35" s="67">
        <v>4.79</v>
      </c>
      <c r="DC35" s="67">
        <v>1.5</v>
      </c>
      <c r="DD35" t="s">
        <v>202</v>
      </c>
      <c r="DE35" s="7" t="s">
        <v>23</v>
      </c>
      <c r="DF35" s="23" t="s">
        <v>23</v>
      </c>
      <c r="DG35">
        <v>350</v>
      </c>
    </row>
    <row r="36" spans="1:111" x14ac:dyDescent="0.25">
      <c r="A36" t="s">
        <v>957</v>
      </c>
      <c r="B36" t="s">
        <v>349</v>
      </c>
      <c r="C36" s="67">
        <v>1.1299999999999999</v>
      </c>
      <c r="D36" s="31">
        <v>1.35</v>
      </c>
      <c r="E36" s="67">
        <v>1.07</v>
      </c>
      <c r="F36" t="s">
        <v>201</v>
      </c>
      <c r="G36" s="7" t="s">
        <v>23</v>
      </c>
      <c r="H36" s="23" t="s">
        <v>201</v>
      </c>
      <c r="I36">
        <v>351</v>
      </c>
      <c r="L36" t="s">
        <v>958</v>
      </c>
      <c r="M36" t="s">
        <v>349</v>
      </c>
      <c r="N36" s="67">
        <v>1.36</v>
      </c>
      <c r="O36" s="67">
        <v>4.66</v>
      </c>
      <c r="P36" s="67">
        <v>8.82</v>
      </c>
      <c r="Q36" t="s">
        <v>201</v>
      </c>
      <c r="R36" s="7" t="s">
        <v>23</v>
      </c>
      <c r="S36" s="23" t="s">
        <v>23</v>
      </c>
      <c r="T36">
        <v>352</v>
      </c>
      <c r="W36" t="s">
        <v>959</v>
      </c>
      <c r="X36" t="s">
        <v>349</v>
      </c>
      <c r="Y36" s="67">
        <v>2.5499999999999998</v>
      </c>
      <c r="Z36" s="31">
        <v>3.47</v>
      </c>
      <c r="AA36" s="67">
        <v>2.86</v>
      </c>
      <c r="AB36" t="s">
        <v>201</v>
      </c>
      <c r="AC36" s="7" t="s">
        <v>202</v>
      </c>
      <c r="AD36" s="23" t="s">
        <v>23</v>
      </c>
      <c r="AE36">
        <v>353</v>
      </c>
      <c r="AH36" t="s">
        <v>960</v>
      </c>
      <c r="AI36" t="s">
        <v>349</v>
      </c>
      <c r="AJ36" s="67">
        <v>1.83</v>
      </c>
      <c r="AK36" s="67">
        <v>2.2999999999999998</v>
      </c>
      <c r="AL36" s="67">
        <v>3.93</v>
      </c>
      <c r="AM36" t="s">
        <v>201</v>
      </c>
      <c r="AN36" s="7" t="s">
        <v>201</v>
      </c>
      <c r="AO36" s="23" t="s">
        <v>202</v>
      </c>
      <c r="AP36">
        <v>354</v>
      </c>
      <c r="AS36" t="s">
        <v>961</v>
      </c>
      <c r="AT36" t="s">
        <v>349</v>
      </c>
      <c r="AU36" s="67">
        <v>2.16</v>
      </c>
      <c r="AV36" s="31">
        <v>1.3</v>
      </c>
      <c r="AW36" s="67">
        <v>2.21</v>
      </c>
      <c r="AX36" t="s">
        <v>201</v>
      </c>
      <c r="AY36" s="7" t="s">
        <v>23</v>
      </c>
      <c r="AZ36" s="23" t="s">
        <v>201</v>
      </c>
      <c r="BA36">
        <v>355</v>
      </c>
      <c r="BD36" t="s">
        <v>962</v>
      </c>
      <c r="BE36" t="s">
        <v>349</v>
      </c>
      <c r="BF36" s="67">
        <v>2.94</v>
      </c>
      <c r="BG36" s="67">
        <v>3.44</v>
      </c>
      <c r="BH36" s="67">
        <v>3.43</v>
      </c>
      <c r="BI36" t="s">
        <v>201</v>
      </c>
      <c r="BJ36" s="7" t="s">
        <v>23</v>
      </c>
      <c r="BK36" s="23" t="s">
        <v>202</v>
      </c>
      <c r="BL36">
        <v>356</v>
      </c>
      <c r="BO36" t="s">
        <v>963</v>
      </c>
      <c r="BP36" t="s">
        <v>349</v>
      </c>
      <c r="BQ36" s="67">
        <v>2.16</v>
      </c>
      <c r="BR36" s="31">
        <v>3.34</v>
      </c>
      <c r="BS36" s="67">
        <v>3.27</v>
      </c>
      <c r="BT36" t="s">
        <v>201</v>
      </c>
      <c r="BU36" s="7" t="s">
        <v>23</v>
      </c>
      <c r="BV36" s="23" t="s">
        <v>202</v>
      </c>
      <c r="BW36">
        <v>357</v>
      </c>
      <c r="BZ36" t="s">
        <v>964</v>
      </c>
      <c r="CA36" t="s">
        <v>349</v>
      </c>
      <c r="CB36" s="67">
        <v>3.1</v>
      </c>
      <c r="CC36" s="31">
        <v>11.14</v>
      </c>
      <c r="CD36" s="67">
        <v>2.66</v>
      </c>
      <c r="CE36" t="s">
        <v>202</v>
      </c>
      <c r="CF36" s="7" t="s">
        <v>201</v>
      </c>
      <c r="CG36" s="23" t="s">
        <v>201</v>
      </c>
      <c r="CH36" t="str">
        <f>IF(CE36=CF36,CE36,IF(CF36=CG36,CG36))</f>
        <v>HH</v>
      </c>
      <c r="CI36">
        <v>358</v>
      </c>
      <c r="CM36" t="s">
        <v>965</v>
      </c>
      <c r="CN36" t="s">
        <v>349</v>
      </c>
      <c r="CO36" s="67">
        <v>1.27</v>
      </c>
      <c r="CP36" s="67">
        <v>1.85</v>
      </c>
      <c r="CQ36" s="67">
        <v>1.1599999999999999</v>
      </c>
      <c r="CR36" t="s">
        <v>23</v>
      </c>
      <c r="CS36" s="7" t="s">
        <v>201</v>
      </c>
      <c r="CT36" s="23" t="s">
        <v>23</v>
      </c>
      <c r="CU36">
        <v>359</v>
      </c>
      <c r="CY36" t="s">
        <v>966</v>
      </c>
      <c r="CZ36" t="s">
        <v>349</v>
      </c>
      <c r="DA36" s="67">
        <v>3.11</v>
      </c>
      <c r="DB36" s="31">
        <v>3.19</v>
      </c>
      <c r="DC36" s="67">
        <v>3.35</v>
      </c>
      <c r="DD36" t="s">
        <v>202</v>
      </c>
      <c r="DE36" s="7" t="s">
        <v>202</v>
      </c>
      <c r="DF36" s="23" t="s">
        <v>202</v>
      </c>
      <c r="DG36">
        <v>360</v>
      </c>
    </row>
    <row r="37" spans="1:111" x14ac:dyDescent="0.25">
      <c r="A37" t="s">
        <v>957</v>
      </c>
      <c r="B37" t="s">
        <v>350</v>
      </c>
      <c r="C37" s="67">
        <v>4.33</v>
      </c>
      <c r="D37" s="31">
        <v>1.3</v>
      </c>
      <c r="E37" s="67">
        <v>1.67</v>
      </c>
      <c r="F37" t="s">
        <v>202</v>
      </c>
      <c r="G37" s="7" t="s">
        <v>23</v>
      </c>
      <c r="H37" s="23" t="s">
        <v>201</v>
      </c>
      <c r="I37">
        <v>361</v>
      </c>
      <c r="L37" t="s">
        <v>958</v>
      </c>
      <c r="M37" t="s">
        <v>350</v>
      </c>
      <c r="N37" s="67">
        <v>5.63</v>
      </c>
      <c r="O37" s="31">
        <v>1.28</v>
      </c>
      <c r="P37" s="67">
        <v>5.81</v>
      </c>
      <c r="Q37" t="s">
        <v>201</v>
      </c>
      <c r="R37" s="7" t="s">
        <v>23</v>
      </c>
      <c r="S37" s="23" t="s">
        <v>201</v>
      </c>
      <c r="T37">
        <v>362</v>
      </c>
      <c r="W37" t="s">
        <v>959</v>
      </c>
      <c r="X37" t="s">
        <v>350</v>
      </c>
      <c r="Y37" s="67">
        <v>1.56</v>
      </c>
      <c r="Z37" s="31">
        <v>1.7</v>
      </c>
      <c r="AA37" s="67">
        <v>1.49</v>
      </c>
      <c r="AB37" t="s">
        <v>201</v>
      </c>
      <c r="AC37" s="7" t="s">
        <v>23</v>
      </c>
      <c r="AD37" s="23" t="s">
        <v>201</v>
      </c>
      <c r="AE37">
        <v>363</v>
      </c>
      <c r="AH37" t="s">
        <v>960</v>
      </c>
      <c r="AI37" t="s">
        <v>350</v>
      </c>
      <c r="AJ37" s="67">
        <v>3.34</v>
      </c>
      <c r="AK37" s="31">
        <v>1.24</v>
      </c>
      <c r="AL37" s="67">
        <v>2.33</v>
      </c>
      <c r="AM37" t="s">
        <v>202</v>
      </c>
      <c r="AN37" s="7" t="s">
        <v>23</v>
      </c>
      <c r="AO37" s="23" t="s">
        <v>201</v>
      </c>
      <c r="AP37">
        <v>364</v>
      </c>
      <c r="AS37" t="s">
        <v>961</v>
      </c>
      <c r="AT37" t="s">
        <v>350</v>
      </c>
      <c r="AU37" s="67">
        <v>3.24</v>
      </c>
      <c r="AV37" s="67">
        <v>1.85</v>
      </c>
      <c r="AW37" s="67">
        <v>2.69</v>
      </c>
      <c r="AX37" t="s">
        <v>202</v>
      </c>
      <c r="AY37" s="7" t="s">
        <v>201</v>
      </c>
      <c r="AZ37" s="23" t="s">
        <v>23</v>
      </c>
      <c r="BA37">
        <v>365</v>
      </c>
      <c r="BD37" t="s">
        <v>962</v>
      </c>
      <c r="BE37" t="s">
        <v>350</v>
      </c>
      <c r="BF37" s="67">
        <v>1.48</v>
      </c>
      <c r="BG37" s="67">
        <v>1.86</v>
      </c>
      <c r="BH37" s="67">
        <v>1.34</v>
      </c>
      <c r="BI37" t="s">
        <v>23</v>
      </c>
      <c r="BJ37" s="7" t="s">
        <v>201</v>
      </c>
      <c r="BK37" s="23" t="s">
        <v>23</v>
      </c>
      <c r="BL37">
        <v>366</v>
      </c>
      <c r="BO37" t="s">
        <v>963</v>
      </c>
      <c r="BP37" t="s">
        <v>350</v>
      </c>
      <c r="BQ37" s="67">
        <v>1.46</v>
      </c>
      <c r="BR37" s="31">
        <v>2.31</v>
      </c>
      <c r="BS37" s="67">
        <v>5.65</v>
      </c>
      <c r="BT37" t="s">
        <v>23</v>
      </c>
      <c r="BU37" s="7" t="s">
        <v>201</v>
      </c>
      <c r="BV37" s="23" t="s">
        <v>202</v>
      </c>
      <c r="BW37">
        <v>367</v>
      </c>
      <c r="BZ37" t="s">
        <v>964</v>
      </c>
      <c r="CA37" t="s">
        <v>350</v>
      </c>
      <c r="CB37" s="67">
        <v>1.32</v>
      </c>
      <c r="CC37" s="31">
        <v>5.69</v>
      </c>
      <c r="CD37" s="67">
        <v>1.3</v>
      </c>
      <c r="CE37" t="s">
        <v>201</v>
      </c>
      <c r="CF37" s="7" t="s">
        <v>202</v>
      </c>
      <c r="CG37" s="23" t="s">
        <v>201</v>
      </c>
      <c r="CH37" t="b">
        <f>IF(CE37=CF37,CE37,IF(CF37=CG37,CG37))</f>
        <v>0</v>
      </c>
      <c r="CI37">
        <v>368</v>
      </c>
      <c r="CM37" t="s">
        <v>965</v>
      </c>
      <c r="CN37" t="s">
        <v>350</v>
      </c>
      <c r="CO37" s="67">
        <v>1.29</v>
      </c>
      <c r="CP37" s="31">
        <v>3.35</v>
      </c>
      <c r="CQ37" s="67">
        <v>6</v>
      </c>
      <c r="CR37" t="s">
        <v>201</v>
      </c>
      <c r="CS37" s="7" t="s">
        <v>202</v>
      </c>
      <c r="CT37" s="23" t="s">
        <v>202</v>
      </c>
      <c r="CU37">
        <v>369</v>
      </c>
      <c r="CY37" t="s">
        <v>966</v>
      </c>
      <c r="CZ37" t="s">
        <v>350</v>
      </c>
      <c r="DA37" s="67">
        <v>1.23</v>
      </c>
      <c r="DB37" s="31">
        <v>1.25</v>
      </c>
      <c r="DC37" s="67">
        <v>1.17</v>
      </c>
      <c r="DD37" t="s">
        <v>201</v>
      </c>
      <c r="DE37" s="7" t="s">
        <v>23</v>
      </c>
      <c r="DF37" s="23" t="s">
        <v>201</v>
      </c>
      <c r="DG37">
        <v>370</v>
      </c>
    </row>
    <row r="38" spans="1:111" x14ac:dyDescent="0.25">
      <c r="A38" t="s">
        <v>957</v>
      </c>
      <c r="B38" t="s">
        <v>351</v>
      </c>
      <c r="C38" s="67">
        <v>2.1</v>
      </c>
      <c r="D38" s="67">
        <v>1.86</v>
      </c>
      <c r="E38" s="67">
        <v>3.41</v>
      </c>
      <c r="F38" t="s">
        <v>201</v>
      </c>
      <c r="G38" s="7" t="s">
        <v>201</v>
      </c>
      <c r="H38" s="23" t="s">
        <v>23</v>
      </c>
      <c r="I38">
        <v>371</v>
      </c>
      <c r="L38" t="s">
        <v>958</v>
      </c>
      <c r="M38" t="s">
        <v>351</v>
      </c>
      <c r="N38" s="67">
        <v>1.9</v>
      </c>
      <c r="O38" s="31">
        <v>3.28</v>
      </c>
      <c r="P38" s="67">
        <v>3.75</v>
      </c>
      <c r="Q38" t="s">
        <v>201</v>
      </c>
      <c r="R38" s="7" t="s">
        <v>23</v>
      </c>
      <c r="S38" s="23" t="s">
        <v>202</v>
      </c>
      <c r="T38">
        <v>372</v>
      </c>
      <c r="W38" t="s">
        <v>959</v>
      </c>
      <c r="X38" t="s">
        <v>351</v>
      </c>
      <c r="Y38" s="67">
        <v>1.42</v>
      </c>
      <c r="Z38" s="31">
        <v>3.26</v>
      </c>
      <c r="AA38" s="67">
        <v>5.0999999999999996</v>
      </c>
      <c r="AB38" t="s">
        <v>201</v>
      </c>
      <c r="AC38" s="7" t="s">
        <v>202</v>
      </c>
      <c r="AD38" s="23" t="s">
        <v>202</v>
      </c>
      <c r="AE38">
        <v>373</v>
      </c>
      <c r="AH38" t="s">
        <v>960</v>
      </c>
      <c r="AI38" t="s">
        <v>351</v>
      </c>
      <c r="AJ38" s="67">
        <v>1.3</v>
      </c>
      <c r="AK38" s="67">
        <v>4.6900000000000004</v>
      </c>
      <c r="AL38" s="67">
        <v>9.7200000000000006</v>
      </c>
      <c r="AM38" t="s">
        <v>201</v>
      </c>
      <c r="AN38" s="7" t="s">
        <v>23</v>
      </c>
      <c r="AO38" s="23" t="s">
        <v>23</v>
      </c>
      <c r="AP38">
        <v>374</v>
      </c>
      <c r="AS38" t="s">
        <v>961</v>
      </c>
      <c r="AT38" t="s">
        <v>351</v>
      </c>
      <c r="AU38" s="67">
        <v>1.33</v>
      </c>
      <c r="AV38" s="31">
        <v>1.24</v>
      </c>
      <c r="AW38" s="67">
        <v>1.31</v>
      </c>
      <c r="AX38" t="s">
        <v>201</v>
      </c>
      <c r="AY38" s="7" t="s">
        <v>23</v>
      </c>
      <c r="AZ38" s="23" t="s">
        <v>201</v>
      </c>
      <c r="BA38">
        <v>375</v>
      </c>
      <c r="BD38" t="s">
        <v>962</v>
      </c>
      <c r="BE38" t="s">
        <v>351</v>
      </c>
      <c r="BF38" s="67">
        <v>2.2999999999999998</v>
      </c>
      <c r="BG38" s="67">
        <v>2.33</v>
      </c>
      <c r="BH38" s="67">
        <v>3.64</v>
      </c>
      <c r="BI38" t="s">
        <v>201</v>
      </c>
      <c r="BJ38" s="7" t="s">
        <v>201</v>
      </c>
      <c r="BK38" s="23" t="s">
        <v>202</v>
      </c>
      <c r="BL38">
        <v>376</v>
      </c>
      <c r="BO38" t="s">
        <v>963</v>
      </c>
      <c r="BP38" t="s">
        <v>351</v>
      </c>
      <c r="BQ38" s="67">
        <v>3.11</v>
      </c>
      <c r="BR38" s="67">
        <v>1.87</v>
      </c>
      <c r="BS38" s="67">
        <v>2.91</v>
      </c>
      <c r="BT38" t="s">
        <v>202</v>
      </c>
      <c r="BU38" s="7" t="s">
        <v>201</v>
      </c>
      <c r="BV38" s="23" t="s">
        <v>23</v>
      </c>
      <c r="BW38">
        <v>377</v>
      </c>
      <c r="BZ38" t="s">
        <v>964</v>
      </c>
      <c r="CA38" t="s">
        <v>351</v>
      </c>
      <c r="CB38" s="67">
        <v>1.81</v>
      </c>
      <c r="CC38" s="31">
        <v>1.19</v>
      </c>
      <c r="CD38" s="67">
        <v>1.77</v>
      </c>
      <c r="CE38" t="s">
        <v>201</v>
      </c>
      <c r="CF38" s="7" t="s">
        <v>23</v>
      </c>
      <c r="CG38" s="23" t="s">
        <v>201</v>
      </c>
      <c r="CH38" t="b">
        <f>IF(CE38=CF38,CE38,IF(CF38=CG38,CG38))</f>
        <v>0</v>
      </c>
      <c r="CI38">
        <v>378</v>
      </c>
      <c r="CM38" t="s">
        <v>965</v>
      </c>
      <c r="CN38" t="s">
        <v>351</v>
      </c>
      <c r="CO38" s="67">
        <v>3.02</v>
      </c>
      <c r="CP38" s="67">
        <v>1.88</v>
      </c>
      <c r="CQ38" s="67">
        <v>2.74</v>
      </c>
      <c r="CR38" t="s">
        <v>23</v>
      </c>
      <c r="CS38" s="7" t="s">
        <v>201</v>
      </c>
      <c r="CT38" s="23" t="s">
        <v>23</v>
      </c>
      <c r="CU38">
        <v>379</v>
      </c>
      <c r="CY38" t="s">
        <v>966</v>
      </c>
      <c r="CZ38" t="s">
        <v>351</v>
      </c>
      <c r="DA38" s="67">
        <v>1.36</v>
      </c>
      <c r="DB38" s="67">
        <v>4.8499999999999996</v>
      </c>
      <c r="DC38" s="67">
        <v>1.19</v>
      </c>
      <c r="DD38" t="s">
        <v>23</v>
      </c>
      <c r="DE38" s="7" t="s">
        <v>23</v>
      </c>
      <c r="DF38" s="23" t="s">
        <v>23</v>
      </c>
      <c r="DG38">
        <v>380</v>
      </c>
    </row>
    <row r="39" spans="1:111" x14ac:dyDescent="0.25">
      <c r="C39" s="67"/>
      <c r="D39" s="67"/>
      <c r="E39" s="67"/>
      <c r="Q39">
        <v>50</v>
      </c>
      <c r="R39">
        <v>24</v>
      </c>
      <c r="S39">
        <v>40</v>
      </c>
      <c r="AB39">
        <v>58</v>
      </c>
      <c r="AC39">
        <v>23</v>
      </c>
      <c r="AD39">
        <v>33</v>
      </c>
      <c r="AM39">
        <v>66</v>
      </c>
      <c r="AN39">
        <v>17</v>
      </c>
      <c r="AO39">
        <v>31</v>
      </c>
      <c r="AX39">
        <v>59</v>
      </c>
      <c r="AY39">
        <v>26</v>
      </c>
      <c r="AZ39">
        <v>26</v>
      </c>
      <c r="BI39">
        <v>55</v>
      </c>
      <c r="BJ39">
        <v>31</v>
      </c>
      <c r="BK39">
        <v>28</v>
      </c>
      <c r="BT39">
        <v>53</v>
      </c>
      <c r="BU39">
        <v>22</v>
      </c>
      <c r="BV39">
        <v>39</v>
      </c>
      <c r="CE39">
        <v>46</v>
      </c>
      <c r="CF39">
        <v>32</v>
      </c>
      <c r="CG39">
        <v>36</v>
      </c>
      <c r="CR39">
        <v>55</v>
      </c>
      <c r="CS39">
        <v>21</v>
      </c>
      <c r="CT39">
        <v>38</v>
      </c>
      <c r="DD39">
        <v>44</v>
      </c>
      <c r="DE39">
        <v>30</v>
      </c>
      <c r="DF39">
        <v>39</v>
      </c>
    </row>
    <row r="40" spans="1:111" x14ac:dyDescent="0.25">
      <c r="Q40">
        <v>58</v>
      </c>
      <c r="R40">
        <v>23</v>
      </c>
      <c r="S40">
        <v>33</v>
      </c>
      <c r="AB40">
        <v>66</v>
      </c>
      <c r="AC40">
        <v>17</v>
      </c>
      <c r="AD40">
        <v>31</v>
      </c>
      <c r="AM40">
        <v>59</v>
      </c>
      <c r="AN40">
        <v>26</v>
      </c>
      <c r="AO40">
        <v>26</v>
      </c>
      <c r="AX40">
        <v>55</v>
      </c>
      <c r="AY40">
        <v>31</v>
      </c>
      <c r="AZ40">
        <v>28</v>
      </c>
      <c r="BI40">
        <v>53</v>
      </c>
      <c r="BJ40">
        <v>22</v>
      </c>
      <c r="BK40">
        <v>39</v>
      </c>
      <c r="BT40">
        <v>46</v>
      </c>
      <c r="BU40">
        <v>32</v>
      </c>
      <c r="BV40">
        <v>36</v>
      </c>
      <c r="CE40">
        <v>55</v>
      </c>
      <c r="CF40">
        <v>21</v>
      </c>
      <c r="CG40">
        <v>38</v>
      </c>
      <c r="CR40">
        <v>44</v>
      </c>
      <c r="CS40">
        <v>30</v>
      </c>
      <c r="CT40">
        <v>39</v>
      </c>
    </row>
    <row r="41" spans="1:111" x14ac:dyDescent="0.25">
      <c r="Q41">
        <v>66</v>
      </c>
      <c r="R41">
        <v>17</v>
      </c>
      <c r="S41">
        <v>31</v>
      </c>
      <c r="AB41">
        <v>59</v>
      </c>
      <c r="AC41">
        <v>26</v>
      </c>
      <c r="AD41">
        <v>26</v>
      </c>
      <c r="AM41">
        <v>55</v>
      </c>
      <c r="AN41">
        <v>31</v>
      </c>
      <c r="AO41">
        <v>28</v>
      </c>
      <c r="AX41">
        <v>53</v>
      </c>
      <c r="AY41">
        <v>22</v>
      </c>
      <c r="AZ41">
        <v>39</v>
      </c>
      <c r="BI41">
        <v>46</v>
      </c>
      <c r="BJ41">
        <v>32</v>
      </c>
      <c r="BK41">
        <v>36</v>
      </c>
      <c r="BT41">
        <v>55</v>
      </c>
      <c r="BU41">
        <v>21</v>
      </c>
      <c r="BV41">
        <v>38</v>
      </c>
      <c r="CE41">
        <v>44</v>
      </c>
      <c r="CF41">
        <v>30</v>
      </c>
      <c r="CG41">
        <v>39</v>
      </c>
    </row>
    <row r="42" spans="1:111" x14ac:dyDescent="0.25">
      <c r="Q42">
        <v>59</v>
      </c>
      <c r="R42">
        <v>26</v>
      </c>
      <c r="S42">
        <v>26</v>
      </c>
      <c r="AB42">
        <v>55</v>
      </c>
      <c r="AC42">
        <v>31</v>
      </c>
      <c r="AD42">
        <v>28</v>
      </c>
      <c r="AM42">
        <v>53</v>
      </c>
      <c r="AN42">
        <v>22</v>
      </c>
      <c r="AO42">
        <v>39</v>
      </c>
      <c r="AX42">
        <v>46</v>
      </c>
      <c r="AY42">
        <v>32</v>
      </c>
      <c r="AZ42">
        <v>36</v>
      </c>
      <c r="BI42">
        <v>55</v>
      </c>
      <c r="BJ42">
        <v>21</v>
      </c>
      <c r="BK42">
        <v>38</v>
      </c>
      <c r="BT42">
        <v>44</v>
      </c>
      <c r="BU42">
        <v>30</v>
      </c>
      <c r="BV42">
        <v>39</v>
      </c>
    </row>
    <row r="43" spans="1:111" x14ac:dyDescent="0.25">
      <c r="Q43">
        <v>55</v>
      </c>
      <c r="R43">
        <v>31</v>
      </c>
      <c r="S43">
        <v>28</v>
      </c>
      <c r="AB43">
        <v>53</v>
      </c>
      <c r="AC43">
        <v>22</v>
      </c>
      <c r="AD43">
        <v>39</v>
      </c>
      <c r="AM43">
        <v>46</v>
      </c>
      <c r="AN43">
        <v>32</v>
      </c>
      <c r="AO43">
        <v>36</v>
      </c>
      <c r="AX43">
        <v>55</v>
      </c>
      <c r="AY43">
        <v>21</v>
      </c>
      <c r="AZ43">
        <v>38</v>
      </c>
      <c r="BI43">
        <v>44</v>
      </c>
      <c r="BJ43">
        <v>30</v>
      </c>
      <c r="BK43">
        <v>39</v>
      </c>
    </row>
    <row r="44" spans="1:111" x14ac:dyDescent="0.25">
      <c r="Q44">
        <v>53</v>
      </c>
      <c r="R44">
        <v>22</v>
      </c>
      <c r="S44">
        <v>39</v>
      </c>
      <c r="AB44">
        <v>46</v>
      </c>
      <c r="AC44">
        <v>32</v>
      </c>
      <c r="AD44">
        <v>36</v>
      </c>
      <c r="AM44">
        <v>55</v>
      </c>
      <c r="AN44">
        <v>21</v>
      </c>
      <c r="AO44">
        <v>38</v>
      </c>
      <c r="AX44">
        <v>44</v>
      </c>
      <c r="AY44">
        <v>30</v>
      </c>
      <c r="AZ44">
        <v>39</v>
      </c>
    </row>
    <row r="45" spans="1:111" x14ac:dyDescent="0.25">
      <c r="Q45">
        <v>46</v>
      </c>
      <c r="R45">
        <v>32</v>
      </c>
      <c r="S45">
        <v>36</v>
      </c>
      <c r="AB45">
        <v>55</v>
      </c>
      <c r="AC45">
        <v>21</v>
      </c>
      <c r="AD45">
        <v>38</v>
      </c>
      <c r="AM45">
        <v>44</v>
      </c>
      <c r="AN45">
        <v>30</v>
      </c>
      <c r="AO45">
        <v>39</v>
      </c>
    </row>
    <row r="46" spans="1:111" x14ac:dyDescent="0.25">
      <c r="Q46">
        <v>55</v>
      </c>
      <c r="R46">
        <v>21</v>
      </c>
      <c r="S46">
        <v>38</v>
      </c>
      <c r="AB46">
        <v>44</v>
      </c>
      <c r="AC46">
        <v>30</v>
      </c>
      <c r="AD46">
        <v>39</v>
      </c>
    </row>
    <row r="47" spans="1:111" x14ac:dyDescent="0.25">
      <c r="Q47">
        <v>44</v>
      </c>
      <c r="R47">
        <v>30</v>
      </c>
      <c r="S47">
        <v>39</v>
      </c>
    </row>
    <row r="49" spans="6:8" x14ac:dyDescent="0.25">
      <c r="F49" t="s">
        <v>201</v>
      </c>
      <c r="G49" t="s">
        <v>202</v>
      </c>
      <c r="H49" t="s">
        <v>23</v>
      </c>
    </row>
    <row r="50" spans="6:8" x14ac:dyDescent="0.25">
      <c r="F50">
        <v>55</v>
      </c>
      <c r="G50" s="7">
        <v>31</v>
      </c>
      <c r="H50" s="23">
        <v>28</v>
      </c>
    </row>
    <row r="51" spans="6:8" x14ac:dyDescent="0.25">
      <c r="F51">
        <v>50</v>
      </c>
      <c r="G51">
        <v>24</v>
      </c>
      <c r="H51">
        <v>40</v>
      </c>
    </row>
    <row r="52" spans="6:8" x14ac:dyDescent="0.25">
      <c r="F52">
        <v>58</v>
      </c>
      <c r="G52">
        <v>23</v>
      </c>
      <c r="H52">
        <v>33</v>
      </c>
    </row>
    <row r="53" spans="6:8" x14ac:dyDescent="0.25">
      <c r="F53">
        <v>66</v>
      </c>
      <c r="G53">
        <v>17</v>
      </c>
      <c r="H53">
        <v>31</v>
      </c>
    </row>
    <row r="54" spans="6:8" x14ac:dyDescent="0.25">
      <c r="F54">
        <v>59</v>
      </c>
      <c r="G54">
        <v>26</v>
      </c>
      <c r="H54">
        <v>26</v>
      </c>
    </row>
    <row r="55" spans="6:8" x14ac:dyDescent="0.25">
      <c r="F55">
        <v>55</v>
      </c>
      <c r="G55">
        <v>31</v>
      </c>
      <c r="H55">
        <v>28</v>
      </c>
    </row>
    <row r="56" spans="6:8" x14ac:dyDescent="0.25">
      <c r="F56">
        <v>53</v>
      </c>
      <c r="G56">
        <v>22</v>
      </c>
      <c r="H56">
        <v>39</v>
      </c>
    </row>
    <row r="57" spans="6:8" x14ac:dyDescent="0.25">
      <c r="F57">
        <v>46</v>
      </c>
      <c r="G57">
        <v>32</v>
      </c>
      <c r="H57">
        <v>36</v>
      </c>
    </row>
    <row r="58" spans="6:8" x14ac:dyDescent="0.25">
      <c r="F58">
        <v>55</v>
      </c>
      <c r="G58">
        <v>21</v>
      </c>
      <c r="H58">
        <v>38</v>
      </c>
    </row>
    <row r="59" spans="6:8" x14ac:dyDescent="0.25">
      <c r="F59">
        <v>44</v>
      </c>
      <c r="G59">
        <v>30</v>
      </c>
      <c r="H59">
        <v>39</v>
      </c>
    </row>
    <row r="382" spans="5:8" x14ac:dyDescent="0.25">
      <c r="E382" s="27"/>
      <c r="F382" s="7"/>
      <c r="G382" s="7"/>
      <c r="H382" s="7"/>
    </row>
    <row r="383" spans="5:8" x14ac:dyDescent="0.25">
      <c r="E383"/>
      <c r="F383" s="7"/>
      <c r="G383" s="7"/>
    </row>
    <row r="384" spans="5:8" x14ac:dyDescent="0.25">
      <c r="E384"/>
      <c r="F384" s="7"/>
      <c r="G384" s="7"/>
    </row>
    <row r="385" spans="3:7" x14ac:dyDescent="0.25">
      <c r="E385"/>
      <c r="F385" s="7"/>
      <c r="G385" s="7"/>
    </row>
    <row r="386" spans="3:7" x14ac:dyDescent="0.25">
      <c r="C386"/>
      <c r="E386"/>
      <c r="F386" s="7"/>
      <c r="G386" s="7"/>
    </row>
    <row r="387" spans="3:7" x14ac:dyDescent="0.25">
      <c r="C387"/>
      <c r="E387"/>
      <c r="F387" s="7"/>
      <c r="G387" s="7"/>
    </row>
    <row r="388" spans="3:7" x14ac:dyDescent="0.25">
      <c r="C388"/>
      <c r="E388"/>
      <c r="F388" s="7"/>
      <c r="G388" s="7"/>
    </row>
    <row r="389" spans="3:7" x14ac:dyDescent="0.25">
      <c r="C389"/>
      <c r="E389"/>
      <c r="F389" s="7"/>
      <c r="G389" s="7"/>
    </row>
    <row r="390" spans="3:7" x14ac:dyDescent="0.25">
      <c r="C390"/>
      <c r="E390"/>
      <c r="F390" s="7"/>
      <c r="G390" s="7"/>
    </row>
    <row r="391" spans="3:7" x14ac:dyDescent="0.25">
      <c r="C391"/>
      <c r="E391"/>
      <c r="F391" s="7"/>
      <c r="G391" s="7"/>
    </row>
    <row r="392" spans="3:7" x14ac:dyDescent="0.25">
      <c r="C392"/>
      <c r="E392"/>
      <c r="F392" s="7"/>
      <c r="G392" s="7"/>
    </row>
    <row r="393" spans="3:7" x14ac:dyDescent="0.25">
      <c r="C393"/>
      <c r="E393"/>
      <c r="F393" s="7"/>
      <c r="G393" s="7"/>
    </row>
    <row r="394" spans="3:7" x14ac:dyDescent="0.25">
      <c r="C394"/>
      <c r="E394"/>
      <c r="F394" s="7"/>
      <c r="G394" s="7"/>
    </row>
    <row r="395" spans="3:7" x14ac:dyDescent="0.25">
      <c r="C395"/>
      <c r="E395"/>
      <c r="F395" s="7"/>
      <c r="G395" s="7"/>
    </row>
    <row r="396" spans="3:7" x14ac:dyDescent="0.25">
      <c r="C396"/>
      <c r="E396"/>
      <c r="F396" s="7"/>
      <c r="G396" s="7"/>
    </row>
    <row r="397" spans="3:7" x14ac:dyDescent="0.25">
      <c r="C397"/>
      <c r="E397"/>
      <c r="F397" s="7"/>
      <c r="G397" s="7"/>
    </row>
    <row r="398" spans="3:7" x14ac:dyDescent="0.25">
      <c r="C398"/>
      <c r="E398"/>
      <c r="F398" s="7"/>
      <c r="G398" s="7"/>
    </row>
    <row r="399" spans="3:7" x14ac:dyDescent="0.25">
      <c r="C399"/>
      <c r="E399"/>
      <c r="F399" s="7"/>
      <c r="G399" s="7"/>
    </row>
    <row r="400" spans="3:7" x14ac:dyDescent="0.25">
      <c r="C400"/>
      <c r="E400"/>
      <c r="F400" s="7"/>
      <c r="G400" s="7"/>
    </row>
    <row r="401" spans="3:7" x14ac:dyDescent="0.25">
      <c r="C401"/>
      <c r="E401"/>
      <c r="F401" s="7"/>
      <c r="G401" s="7"/>
    </row>
    <row r="402" spans="3:7" x14ac:dyDescent="0.25">
      <c r="C402"/>
      <c r="D402"/>
      <c r="E402"/>
      <c r="F402" s="7"/>
      <c r="G402" s="7"/>
    </row>
    <row r="403" spans="3:7" x14ac:dyDescent="0.25">
      <c r="C403"/>
      <c r="D403"/>
      <c r="E403"/>
      <c r="F403" s="7"/>
      <c r="G403" s="7"/>
    </row>
    <row r="404" spans="3:7" x14ac:dyDescent="0.25">
      <c r="C404"/>
      <c r="D404"/>
      <c r="E404"/>
      <c r="F404" s="7"/>
      <c r="G404" s="7"/>
    </row>
    <row r="405" spans="3:7" x14ac:dyDescent="0.25">
      <c r="C405"/>
      <c r="D405"/>
      <c r="E405"/>
      <c r="F405" s="7"/>
      <c r="G405" s="7"/>
    </row>
    <row r="406" spans="3:7" x14ac:dyDescent="0.25">
      <c r="C406"/>
      <c r="D406"/>
      <c r="E406"/>
      <c r="F406" s="7"/>
      <c r="G406" s="7"/>
    </row>
    <row r="407" spans="3:7" x14ac:dyDescent="0.25">
      <c r="C407"/>
      <c r="D407"/>
      <c r="E407"/>
      <c r="F407" s="7"/>
      <c r="G407" s="7"/>
    </row>
    <row r="408" spans="3:7" x14ac:dyDescent="0.25">
      <c r="C408"/>
      <c r="D408"/>
      <c r="E408"/>
      <c r="F408" s="7"/>
      <c r="G408" s="7"/>
    </row>
    <row r="409" spans="3:7" x14ac:dyDescent="0.25">
      <c r="C409"/>
      <c r="D409"/>
      <c r="E409"/>
      <c r="F409" s="7"/>
      <c r="G409" s="7"/>
    </row>
    <row r="410" spans="3:7" x14ac:dyDescent="0.25">
      <c r="C410"/>
      <c r="D410"/>
      <c r="E410"/>
      <c r="F410" s="7"/>
      <c r="G410" s="7"/>
    </row>
    <row r="411" spans="3:7" x14ac:dyDescent="0.25">
      <c r="C411"/>
      <c r="D411"/>
      <c r="E411"/>
      <c r="F411" s="7"/>
      <c r="G411" s="7"/>
    </row>
    <row r="412" spans="3:7" x14ac:dyDescent="0.25">
      <c r="C412"/>
      <c r="D412"/>
      <c r="E412"/>
      <c r="F412" s="7"/>
      <c r="G412" s="7"/>
    </row>
    <row r="413" spans="3:7" x14ac:dyDescent="0.25">
      <c r="C413"/>
      <c r="D413"/>
      <c r="E413"/>
      <c r="F413" s="7"/>
      <c r="G413" s="7"/>
    </row>
    <row r="414" spans="3:7" x14ac:dyDescent="0.25">
      <c r="C414"/>
      <c r="D414"/>
      <c r="E414"/>
      <c r="F414" s="7"/>
      <c r="G414" s="7"/>
    </row>
    <row r="415" spans="3:7" x14ac:dyDescent="0.25">
      <c r="C415"/>
      <c r="D415"/>
      <c r="E415"/>
      <c r="F415" s="7"/>
      <c r="G415" s="7"/>
    </row>
    <row r="416" spans="3:7" x14ac:dyDescent="0.25">
      <c r="C416"/>
      <c r="D416"/>
      <c r="E416"/>
      <c r="F416" s="7"/>
      <c r="G416" s="7"/>
    </row>
    <row r="417" spans="3:7" x14ac:dyDescent="0.25">
      <c r="C417"/>
      <c r="D417"/>
      <c r="E417"/>
      <c r="F417" s="7"/>
      <c r="G417" s="7"/>
    </row>
    <row r="418" spans="3:7" x14ac:dyDescent="0.25">
      <c r="C418"/>
      <c r="D418"/>
      <c r="E418"/>
      <c r="F418" s="7"/>
      <c r="G418" s="7"/>
    </row>
    <row r="419" spans="3:7" x14ac:dyDescent="0.25">
      <c r="C419"/>
      <c r="D419"/>
      <c r="E419"/>
      <c r="F419" s="7"/>
      <c r="G419" s="7"/>
    </row>
    <row r="420" spans="3:7" x14ac:dyDescent="0.25">
      <c r="C420"/>
      <c r="D420"/>
      <c r="E420"/>
      <c r="F420" s="7"/>
      <c r="G420" s="7"/>
    </row>
    <row r="421" spans="3:7" x14ac:dyDescent="0.25">
      <c r="C421"/>
      <c r="D421"/>
      <c r="E421"/>
      <c r="F421" s="7"/>
      <c r="G421" s="7"/>
    </row>
    <row r="422" spans="3:7" x14ac:dyDescent="0.25">
      <c r="C422"/>
      <c r="D422"/>
      <c r="E422"/>
      <c r="F422" s="7"/>
      <c r="G422" s="7"/>
    </row>
    <row r="423" spans="3:7" x14ac:dyDescent="0.25">
      <c r="C423"/>
      <c r="D423"/>
      <c r="E423"/>
      <c r="F423" s="7"/>
      <c r="G423" s="7"/>
    </row>
    <row r="424" spans="3:7" x14ac:dyDescent="0.25">
      <c r="C424"/>
      <c r="D424"/>
      <c r="E424"/>
      <c r="F424" s="7"/>
      <c r="G424" s="7"/>
    </row>
    <row r="425" spans="3:7" x14ac:dyDescent="0.25">
      <c r="C425"/>
      <c r="D425"/>
      <c r="E425"/>
      <c r="F425" s="7"/>
      <c r="G425" s="7"/>
    </row>
    <row r="426" spans="3:7" x14ac:dyDescent="0.25">
      <c r="C426"/>
      <c r="D426"/>
      <c r="E426"/>
      <c r="F426" s="7"/>
      <c r="G426" s="7"/>
    </row>
    <row r="427" spans="3:7" x14ac:dyDescent="0.25">
      <c r="C427"/>
      <c r="D427"/>
      <c r="E427"/>
      <c r="F427" s="7"/>
      <c r="G427" s="7"/>
    </row>
    <row r="428" spans="3:7" x14ac:dyDescent="0.25">
      <c r="C428"/>
      <c r="D428"/>
      <c r="E428"/>
      <c r="F428" s="7"/>
      <c r="G428" s="7"/>
    </row>
    <row r="429" spans="3:7" x14ac:dyDescent="0.25">
      <c r="C429"/>
      <c r="D429"/>
      <c r="E429"/>
      <c r="F429" s="7"/>
      <c r="G429" s="7"/>
    </row>
    <row r="430" spans="3:7" x14ac:dyDescent="0.25">
      <c r="C430"/>
      <c r="D430"/>
      <c r="E430"/>
      <c r="F430" s="7"/>
      <c r="G430" s="7"/>
    </row>
    <row r="431" spans="3:7" x14ac:dyDescent="0.25">
      <c r="C431"/>
      <c r="D431"/>
      <c r="E431"/>
      <c r="F431" s="7"/>
      <c r="G431" s="7"/>
    </row>
    <row r="432" spans="3:7" x14ac:dyDescent="0.25">
      <c r="C432"/>
      <c r="D432"/>
      <c r="E432"/>
      <c r="F432" s="7"/>
      <c r="G432" s="7"/>
    </row>
    <row r="433" spans="3:7" x14ac:dyDescent="0.25">
      <c r="C433"/>
      <c r="D433"/>
      <c r="E433"/>
      <c r="F433" s="7"/>
      <c r="G433" s="7"/>
    </row>
    <row r="434" spans="3:7" x14ac:dyDescent="0.25">
      <c r="C434"/>
      <c r="D434"/>
      <c r="E434"/>
      <c r="F434" s="7"/>
      <c r="G434" s="7"/>
    </row>
    <row r="435" spans="3:7" x14ac:dyDescent="0.25">
      <c r="C435"/>
      <c r="D435"/>
      <c r="E435"/>
      <c r="F435" s="7"/>
      <c r="G435" s="7"/>
    </row>
    <row r="436" spans="3:7" x14ac:dyDescent="0.25">
      <c r="C436"/>
      <c r="D436"/>
      <c r="E436"/>
      <c r="F436" s="7"/>
      <c r="G436" s="7"/>
    </row>
    <row r="437" spans="3:7" x14ac:dyDescent="0.25">
      <c r="C437"/>
      <c r="D437"/>
      <c r="E437"/>
      <c r="F437" s="7"/>
      <c r="G437" s="7"/>
    </row>
    <row r="438" spans="3:7" x14ac:dyDescent="0.25">
      <c r="C438"/>
      <c r="D438"/>
      <c r="E438"/>
      <c r="F438" s="7"/>
      <c r="G438" s="7"/>
    </row>
    <row r="439" spans="3:7" x14ac:dyDescent="0.25">
      <c r="C439"/>
      <c r="D439"/>
      <c r="E439"/>
      <c r="F439" s="7"/>
      <c r="G439" s="7"/>
    </row>
    <row r="440" spans="3:7" x14ac:dyDescent="0.25">
      <c r="C440"/>
      <c r="D440"/>
      <c r="E440"/>
      <c r="F440" s="7"/>
      <c r="G440" s="7"/>
    </row>
    <row r="441" spans="3:7" x14ac:dyDescent="0.25">
      <c r="C441"/>
      <c r="D441"/>
      <c r="E441"/>
      <c r="F441" s="7"/>
      <c r="G441" s="7"/>
    </row>
    <row r="442" spans="3:7" x14ac:dyDescent="0.25">
      <c r="C442"/>
      <c r="D442"/>
      <c r="E442"/>
      <c r="F442" s="7"/>
      <c r="G442" s="7"/>
    </row>
    <row r="443" spans="3:7" x14ac:dyDescent="0.25">
      <c r="C443"/>
      <c r="D443"/>
      <c r="E443"/>
      <c r="F443" s="7"/>
      <c r="G443" s="7"/>
    </row>
    <row r="444" spans="3:7" x14ac:dyDescent="0.25">
      <c r="C444"/>
      <c r="D444"/>
      <c r="E444"/>
      <c r="F444" s="7"/>
      <c r="G444" s="7"/>
    </row>
    <row r="445" spans="3:7" x14ac:dyDescent="0.25">
      <c r="C445"/>
      <c r="D445"/>
      <c r="E445"/>
      <c r="F445" s="7"/>
      <c r="G445" s="7"/>
    </row>
    <row r="446" spans="3:7" x14ac:dyDescent="0.25">
      <c r="C446"/>
      <c r="D446"/>
      <c r="E446"/>
      <c r="F446" s="7"/>
      <c r="G446" s="7"/>
    </row>
    <row r="447" spans="3:7" x14ac:dyDescent="0.25">
      <c r="C447"/>
      <c r="D447"/>
      <c r="E447"/>
      <c r="F447" s="7"/>
      <c r="G447" s="7"/>
    </row>
    <row r="448" spans="3:7" x14ac:dyDescent="0.25">
      <c r="C448"/>
      <c r="D448"/>
      <c r="E448"/>
      <c r="F448" s="7"/>
      <c r="G448" s="7"/>
    </row>
    <row r="449" spans="3:7" x14ac:dyDescent="0.25">
      <c r="C449"/>
      <c r="D449"/>
      <c r="E449"/>
      <c r="F449" s="7"/>
      <c r="G449" s="7"/>
    </row>
    <row r="450" spans="3:7" x14ac:dyDescent="0.25">
      <c r="C450"/>
      <c r="D450"/>
      <c r="E450"/>
      <c r="F450" s="7"/>
      <c r="G450" s="7"/>
    </row>
    <row r="451" spans="3:7" x14ac:dyDescent="0.25">
      <c r="C451"/>
      <c r="D451"/>
      <c r="E451"/>
      <c r="F451" s="7"/>
      <c r="G451" s="7"/>
    </row>
    <row r="452" spans="3:7" x14ac:dyDescent="0.25">
      <c r="C452"/>
      <c r="D452"/>
      <c r="E452"/>
      <c r="F452" s="7"/>
      <c r="G452" s="7"/>
    </row>
    <row r="453" spans="3:7" x14ac:dyDescent="0.25">
      <c r="C453"/>
      <c r="D453"/>
      <c r="E453"/>
      <c r="F453" s="7"/>
      <c r="G453" s="7"/>
    </row>
    <row r="454" spans="3:7" x14ac:dyDescent="0.25">
      <c r="C454"/>
      <c r="D454"/>
      <c r="E454"/>
      <c r="F454" s="7"/>
      <c r="G454" s="7"/>
    </row>
    <row r="455" spans="3:7" x14ac:dyDescent="0.25">
      <c r="C455"/>
      <c r="D455"/>
      <c r="E455"/>
      <c r="F455" s="7"/>
      <c r="G455" s="7"/>
    </row>
    <row r="456" spans="3:7" x14ac:dyDescent="0.25">
      <c r="C456"/>
      <c r="D456"/>
      <c r="E456"/>
      <c r="F456" s="7"/>
      <c r="G456" s="7"/>
    </row>
    <row r="457" spans="3:7" x14ac:dyDescent="0.25">
      <c r="C457"/>
      <c r="D457"/>
      <c r="E457"/>
      <c r="F457" s="7"/>
      <c r="G457" s="7"/>
    </row>
    <row r="458" spans="3:7" x14ac:dyDescent="0.25">
      <c r="C458"/>
      <c r="D458"/>
      <c r="E458"/>
      <c r="F458" s="7"/>
      <c r="G458" s="7"/>
    </row>
    <row r="459" spans="3:7" x14ac:dyDescent="0.25">
      <c r="C459"/>
      <c r="D459"/>
      <c r="E459"/>
      <c r="F459" s="7"/>
      <c r="G459" s="7"/>
    </row>
    <row r="460" spans="3:7" x14ac:dyDescent="0.25">
      <c r="C460"/>
      <c r="D460"/>
      <c r="E460"/>
      <c r="F460" s="7"/>
      <c r="G460" s="7"/>
    </row>
    <row r="461" spans="3:7" x14ac:dyDescent="0.25">
      <c r="C461"/>
      <c r="D461"/>
      <c r="E461"/>
      <c r="F461" s="7"/>
      <c r="G461" s="7"/>
    </row>
    <row r="462" spans="3:7" x14ac:dyDescent="0.25">
      <c r="C462"/>
      <c r="D462"/>
      <c r="E462"/>
      <c r="F462" s="7"/>
      <c r="G462" s="7"/>
    </row>
    <row r="463" spans="3:7" x14ac:dyDescent="0.25">
      <c r="C463"/>
      <c r="D463"/>
      <c r="E463"/>
      <c r="F463" s="7"/>
      <c r="G463" s="7"/>
    </row>
    <row r="464" spans="3:7" x14ac:dyDescent="0.25">
      <c r="C464"/>
      <c r="D464"/>
      <c r="E464"/>
      <c r="F464" s="7"/>
      <c r="G464" s="7"/>
    </row>
    <row r="465" spans="3:7" x14ac:dyDescent="0.25">
      <c r="C465"/>
      <c r="D465"/>
      <c r="E465"/>
      <c r="F465" s="7"/>
      <c r="G465" s="7"/>
    </row>
    <row r="466" spans="3:7" x14ac:dyDescent="0.25">
      <c r="C466"/>
      <c r="D466"/>
      <c r="E466"/>
      <c r="F466" s="7"/>
      <c r="G466" s="7"/>
    </row>
    <row r="467" spans="3:7" x14ac:dyDescent="0.25">
      <c r="C467"/>
      <c r="D467"/>
      <c r="E467"/>
      <c r="F467" s="7"/>
      <c r="G467" s="7"/>
    </row>
    <row r="468" spans="3:7" x14ac:dyDescent="0.25">
      <c r="C468"/>
      <c r="D468"/>
      <c r="E468"/>
      <c r="F468" s="7"/>
      <c r="G468" s="7"/>
    </row>
    <row r="469" spans="3:7" x14ac:dyDescent="0.25">
      <c r="C469"/>
      <c r="D469"/>
      <c r="E469"/>
      <c r="F469" s="7"/>
      <c r="G469" s="7"/>
    </row>
    <row r="470" spans="3:7" x14ac:dyDescent="0.25">
      <c r="C470"/>
      <c r="D470"/>
      <c r="E470"/>
      <c r="F470" s="7"/>
      <c r="G470" s="7"/>
    </row>
    <row r="471" spans="3:7" x14ac:dyDescent="0.25">
      <c r="C471"/>
      <c r="D471"/>
      <c r="E471"/>
      <c r="F471" s="7"/>
      <c r="G471" s="7"/>
    </row>
    <row r="472" spans="3:7" x14ac:dyDescent="0.25">
      <c r="C472"/>
      <c r="D472"/>
      <c r="E472"/>
      <c r="F472" s="7"/>
      <c r="G472" s="7"/>
    </row>
    <row r="473" spans="3:7" x14ac:dyDescent="0.25">
      <c r="C473"/>
      <c r="D473"/>
      <c r="E473"/>
      <c r="F473" s="7"/>
      <c r="G473" s="7"/>
    </row>
    <row r="474" spans="3:7" x14ac:dyDescent="0.25">
      <c r="C474"/>
      <c r="D474"/>
      <c r="E474"/>
      <c r="F474" s="7"/>
      <c r="G474" s="7"/>
    </row>
    <row r="475" spans="3:7" x14ac:dyDescent="0.25">
      <c r="C475"/>
      <c r="D475"/>
      <c r="E475"/>
      <c r="F475" s="7"/>
      <c r="G475" s="7"/>
    </row>
    <row r="476" spans="3:7" x14ac:dyDescent="0.25">
      <c r="C476"/>
      <c r="D476"/>
      <c r="E476"/>
      <c r="F476" s="7"/>
      <c r="G476" s="7"/>
    </row>
    <row r="477" spans="3:7" x14ac:dyDescent="0.25">
      <c r="C477"/>
      <c r="D477"/>
      <c r="E477"/>
      <c r="F477" s="7"/>
      <c r="G477" s="7"/>
    </row>
    <row r="478" spans="3:7" x14ac:dyDescent="0.25">
      <c r="C478"/>
      <c r="D478"/>
      <c r="E478"/>
      <c r="F478" s="7"/>
      <c r="G478" s="7"/>
    </row>
    <row r="479" spans="3:7" x14ac:dyDescent="0.25">
      <c r="C479"/>
      <c r="D479"/>
      <c r="E479"/>
      <c r="F479" s="7"/>
      <c r="G479" s="7"/>
    </row>
    <row r="480" spans="3:7" x14ac:dyDescent="0.25">
      <c r="C480"/>
      <c r="D480"/>
      <c r="E480"/>
      <c r="F480" s="7"/>
      <c r="G480" s="7"/>
    </row>
    <row r="481" spans="3:7" x14ac:dyDescent="0.25">
      <c r="C481"/>
      <c r="D481"/>
      <c r="E481"/>
      <c r="F481" s="7"/>
      <c r="G481" s="7"/>
    </row>
    <row r="482" spans="3:7" x14ac:dyDescent="0.25">
      <c r="C482"/>
      <c r="D482"/>
      <c r="E482"/>
      <c r="F482" s="7"/>
      <c r="G482" s="7"/>
    </row>
    <row r="483" spans="3:7" x14ac:dyDescent="0.25">
      <c r="C483"/>
      <c r="D483"/>
      <c r="E483"/>
      <c r="F483" s="7"/>
      <c r="G483" s="7"/>
    </row>
    <row r="484" spans="3:7" x14ac:dyDescent="0.25">
      <c r="C484"/>
      <c r="D484"/>
      <c r="E484"/>
      <c r="F484" s="7"/>
      <c r="G484" s="7"/>
    </row>
    <row r="485" spans="3:7" x14ac:dyDescent="0.25">
      <c r="C485"/>
      <c r="D485"/>
      <c r="E485"/>
      <c r="F485" s="7"/>
      <c r="G485" s="7"/>
    </row>
    <row r="486" spans="3:7" x14ac:dyDescent="0.25">
      <c r="C486"/>
      <c r="D486"/>
      <c r="E486"/>
      <c r="F486" s="7"/>
      <c r="G486" s="7"/>
    </row>
    <row r="487" spans="3:7" x14ac:dyDescent="0.25">
      <c r="C487"/>
      <c r="D487"/>
      <c r="E487"/>
      <c r="F487" s="7"/>
      <c r="G487" s="7"/>
    </row>
    <row r="488" spans="3:7" x14ac:dyDescent="0.25">
      <c r="C488"/>
      <c r="D488"/>
      <c r="E488"/>
      <c r="F488" s="7"/>
      <c r="G488" s="7"/>
    </row>
    <row r="489" spans="3:7" x14ac:dyDescent="0.25">
      <c r="C489"/>
      <c r="D489"/>
      <c r="E489"/>
      <c r="F489" s="7"/>
      <c r="G489" s="7"/>
    </row>
    <row r="490" spans="3:7" x14ac:dyDescent="0.25">
      <c r="C490"/>
      <c r="D490"/>
      <c r="E490"/>
      <c r="F490" s="7"/>
      <c r="G490" s="7"/>
    </row>
    <row r="491" spans="3:7" x14ac:dyDescent="0.25">
      <c r="C491"/>
      <c r="D491"/>
      <c r="E491"/>
      <c r="F491" s="7"/>
      <c r="G491" s="7"/>
    </row>
    <row r="492" spans="3:7" x14ac:dyDescent="0.25">
      <c r="C492"/>
      <c r="D492"/>
      <c r="E492"/>
      <c r="F492" s="7"/>
      <c r="G492" s="7"/>
    </row>
    <row r="493" spans="3:7" x14ac:dyDescent="0.25">
      <c r="C493"/>
      <c r="D493"/>
      <c r="E493"/>
      <c r="F493" s="7"/>
      <c r="G493" s="7"/>
    </row>
    <row r="494" spans="3:7" x14ac:dyDescent="0.25">
      <c r="C494"/>
      <c r="D494"/>
      <c r="E494"/>
      <c r="F494" s="7"/>
      <c r="G494" s="7"/>
    </row>
    <row r="495" spans="3:7" x14ac:dyDescent="0.25">
      <c r="C495"/>
      <c r="D495"/>
      <c r="E495"/>
      <c r="F495" s="7"/>
      <c r="G495" s="7"/>
    </row>
    <row r="496" spans="3:7" x14ac:dyDescent="0.25">
      <c r="C496"/>
      <c r="D496"/>
      <c r="E496"/>
      <c r="F496" s="7"/>
      <c r="G496" s="7"/>
    </row>
    <row r="497" spans="3:7" x14ac:dyDescent="0.25">
      <c r="C497"/>
      <c r="D497"/>
      <c r="E497"/>
      <c r="F497" s="7"/>
      <c r="G497" s="7"/>
    </row>
    <row r="498" spans="3:7" x14ac:dyDescent="0.25">
      <c r="C498"/>
      <c r="D498"/>
      <c r="E498"/>
      <c r="F498" s="7"/>
      <c r="G498" s="7"/>
    </row>
    <row r="499" spans="3:7" x14ac:dyDescent="0.25">
      <c r="C499"/>
      <c r="D499"/>
      <c r="E499"/>
      <c r="F499" s="7"/>
      <c r="G499" s="7"/>
    </row>
    <row r="500" spans="3:7" x14ac:dyDescent="0.25">
      <c r="C500"/>
      <c r="D500"/>
      <c r="E500"/>
      <c r="F500" s="7"/>
      <c r="G500" s="7"/>
    </row>
    <row r="501" spans="3:7" x14ac:dyDescent="0.25">
      <c r="C501"/>
      <c r="D501"/>
      <c r="E501"/>
      <c r="F501" s="7"/>
      <c r="G501" s="7"/>
    </row>
    <row r="502" spans="3:7" x14ac:dyDescent="0.25">
      <c r="C502"/>
      <c r="D502"/>
      <c r="E502"/>
      <c r="F502" s="7"/>
      <c r="G502" s="7"/>
    </row>
    <row r="503" spans="3:7" x14ac:dyDescent="0.25">
      <c r="C503"/>
      <c r="D503"/>
      <c r="E503"/>
      <c r="F503" s="7"/>
      <c r="G503" s="7"/>
    </row>
    <row r="504" spans="3:7" x14ac:dyDescent="0.25">
      <c r="C504"/>
      <c r="D504"/>
      <c r="E504"/>
      <c r="F504" s="7"/>
      <c r="G504" s="7"/>
    </row>
    <row r="505" spans="3:7" x14ac:dyDescent="0.25">
      <c r="C505"/>
      <c r="D505"/>
      <c r="E505"/>
      <c r="F505" s="7"/>
      <c r="G505" s="7"/>
    </row>
    <row r="506" spans="3:7" x14ac:dyDescent="0.25">
      <c r="C506"/>
      <c r="D506"/>
      <c r="E506"/>
      <c r="F506" s="7"/>
      <c r="G506" s="7"/>
    </row>
    <row r="507" spans="3:7" x14ac:dyDescent="0.25">
      <c r="C507"/>
      <c r="D507"/>
      <c r="E507"/>
      <c r="F507" s="7"/>
      <c r="G507" s="7"/>
    </row>
    <row r="508" spans="3:7" x14ac:dyDescent="0.25">
      <c r="C508"/>
      <c r="D508"/>
      <c r="E508"/>
      <c r="F508" s="7"/>
      <c r="G508" s="7"/>
    </row>
    <row r="509" spans="3:7" x14ac:dyDescent="0.25">
      <c r="C509"/>
      <c r="D509"/>
      <c r="E509"/>
      <c r="F509" s="7"/>
      <c r="G509" s="7"/>
    </row>
    <row r="510" spans="3:7" x14ac:dyDescent="0.25">
      <c r="C510"/>
      <c r="D510"/>
      <c r="E510"/>
      <c r="F510" s="7"/>
      <c r="G510" s="7"/>
    </row>
    <row r="511" spans="3:7" x14ac:dyDescent="0.25">
      <c r="C511"/>
      <c r="D511"/>
      <c r="E511"/>
      <c r="F511" s="7"/>
      <c r="G511" s="7"/>
    </row>
    <row r="512" spans="3:7" x14ac:dyDescent="0.25">
      <c r="C512"/>
      <c r="D512"/>
      <c r="E512"/>
      <c r="F512" s="7"/>
      <c r="G512" s="7"/>
    </row>
    <row r="513" spans="3:7" x14ac:dyDescent="0.25">
      <c r="C513"/>
      <c r="D513"/>
      <c r="E513"/>
      <c r="F513" s="7"/>
      <c r="G513" s="7"/>
    </row>
    <row r="514" spans="3:7" x14ac:dyDescent="0.25">
      <c r="C514"/>
      <c r="D514"/>
      <c r="E514"/>
      <c r="F514" s="7"/>
      <c r="G514" s="7"/>
    </row>
    <row r="515" spans="3:7" x14ac:dyDescent="0.25">
      <c r="C515"/>
      <c r="D515"/>
      <c r="E515"/>
      <c r="F515" s="7"/>
      <c r="G515" s="7"/>
    </row>
    <row r="516" spans="3:7" x14ac:dyDescent="0.25">
      <c r="C516"/>
      <c r="D516"/>
      <c r="E516"/>
      <c r="F516" s="7"/>
      <c r="G516" s="7"/>
    </row>
    <row r="517" spans="3:7" x14ac:dyDescent="0.25">
      <c r="C517"/>
      <c r="D517"/>
      <c r="E517"/>
      <c r="F517" s="7"/>
      <c r="G517" s="7"/>
    </row>
    <row r="518" spans="3:7" x14ac:dyDescent="0.25">
      <c r="C518"/>
      <c r="D518"/>
      <c r="E518"/>
      <c r="F518" s="7"/>
      <c r="G518" s="7"/>
    </row>
    <row r="519" spans="3:7" x14ac:dyDescent="0.25">
      <c r="C519"/>
      <c r="D519"/>
      <c r="E519"/>
      <c r="F519" s="7"/>
      <c r="G519" s="7"/>
    </row>
    <row r="520" spans="3:7" x14ac:dyDescent="0.25">
      <c r="C520"/>
      <c r="D520"/>
      <c r="E520"/>
      <c r="F520" s="7"/>
      <c r="G520" s="7"/>
    </row>
    <row r="521" spans="3:7" x14ac:dyDescent="0.25">
      <c r="C521"/>
      <c r="D521"/>
      <c r="E521"/>
      <c r="F521" s="7"/>
      <c r="G521" s="7"/>
    </row>
    <row r="522" spans="3:7" x14ac:dyDescent="0.25">
      <c r="C522"/>
      <c r="D522"/>
      <c r="E522"/>
      <c r="F522" s="7"/>
      <c r="G522" s="7"/>
    </row>
    <row r="523" spans="3:7" x14ac:dyDescent="0.25">
      <c r="C523"/>
      <c r="D523"/>
      <c r="E523"/>
      <c r="F523" s="7"/>
      <c r="G523" s="7"/>
    </row>
    <row r="524" spans="3:7" x14ac:dyDescent="0.25">
      <c r="C524"/>
      <c r="D524"/>
      <c r="E524"/>
      <c r="F524" s="7"/>
      <c r="G524" s="7"/>
    </row>
    <row r="525" spans="3:7" x14ac:dyDescent="0.25">
      <c r="C525"/>
      <c r="D525"/>
      <c r="E525"/>
      <c r="F525" s="7"/>
      <c r="G525" s="7"/>
    </row>
    <row r="526" spans="3:7" x14ac:dyDescent="0.25">
      <c r="C526"/>
      <c r="D526"/>
      <c r="E526"/>
      <c r="F526" s="7"/>
      <c r="G526" s="7"/>
    </row>
    <row r="527" spans="3:7" x14ac:dyDescent="0.25">
      <c r="C527"/>
      <c r="D527"/>
      <c r="E527"/>
      <c r="F527" s="7"/>
      <c r="G527" s="7"/>
    </row>
    <row r="528" spans="3:7" x14ac:dyDescent="0.25">
      <c r="C528"/>
      <c r="D528"/>
      <c r="E528"/>
      <c r="F528" s="7"/>
      <c r="G528" s="7"/>
    </row>
    <row r="529" spans="3:7" x14ac:dyDescent="0.25">
      <c r="C529"/>
      <c r="D529"/>
      <c r="E529"/>
      <c r="F529" s="7"/>
      <c r="G529" s="7"/>
    </row>
    <row r="530" spans="3:7" x14ac:dyDescent="0.25">
      <c r="C530"/>
      <c r="D530"/>
      <c r="E530"/>
      <c r="F530" s="7"/>
      <c r="G530" s="7"/>
    </row>
    <row r="531" spans="3:7" x14ac:dyDescent="0.25">
      <c r="C531"/>
      <c r="D531"/>
      <c r="E531"/>
      <c r="F531" s="7"/>
      <c r="G531" s="7"/>
    </row>
    <row r="532" spans="3:7" x14ac:dyDescent="0.25">
      <c r="C532"/>
      <c r="D532"/>
      <c r="E532"/>
      <c r="F532" s="7"/>
      <c r="G532" s="7"/>
    </row>
    <row r="533" spans="3:7" x14ac:dyDescent="0.25">
      <c r="C533"/>
      <c r="D533"/>
      <c r="E533"/>
      <c r="F533" s="7"/>
      <c r="G533" s="7"/>
    </row>
    <row r="534" spans="3:7" x14ac:dyDescent="0.25">
      <c r="C534"/>
      <c r="D534"/>
      <c r="E534"/>
      <c r="F534" s="7"/>
      <c r="G534" s="7"/>
    </row>
    <row r="535" spans="3:7" x14ac:dyDescent="0.25">
      <c r="C535"/>
      <c r="D535"/>
      <c r="E535"/>
      <c r="F535" s="7"/>
      <c r="G535" s="7"/>
    </row>
    <row r="536" spans="3:7" x14ac:dyDescent="0.25">
      <c r="C536"/>
      <c r="D536"/>
      <c r="E536"/>
      <c r="F536" s="7"/>
      <c r="G536" s="7"/>
    </row>
    <row r="537" spans="3:7" x14ac:dyDescent="0.25">
      <c r="C537"/>
      <c r="D537"/>
      <c r="E537"/>
      <c r="F537" s="7"/>
      <c r="G537" s="7"/>
    </row>
    <row r="538" spans="3:7" x14ac:dyDescent="0.25">
      <c r="C538"/>
      <c r="D538"/>
      <c r="E538"/>
      <c r="F538" s="7"/>
      <c r="G538" s="7"/>
    </row>
    <row r="539" spans="3:7" x14ac:dyDescent="0.25">
      <c r="C539"/>
      <c r="D539"/>
      <c r="E539"/>
      <c r="F539" s="7"/>
      <c r="G539" s="7"/>
    </row>
    <row r="540" spans="3:7" x14ac:dyDescent="0.25">
      <c r="C540"/>
      <c r="D540"/>
      <c r="E540"/>
      <c r="F540" s="7"/>
      <c r="G540" s="7"/>
    </row>
    <row r="541" spans="3:7" x14ac:dyDescent="0.25">
      <c r="C541"/>
      <c r="D541"/>
      <c r="E541"/>
      <c r="F541" s="7"/>
      <c r="G541" s="7"/>
    </row>
    <row r="542" spans="3:7" x14ac:dyDescent="0.25">
      <c r="C542"/>
      <c r="D542"/>
      <c r="E542"/>
      <c r="F542" s="7"/>
      <c r="G542" s="7"/>
    </row>
    <row r="543" spans="3:7" x14ac:dyDescent="0.25">
      <c r="C543"/>
      <c r="D543"/>
      <c r="E543"/>
      <c r="F543" s="7"/>
      <c r="G543" s="7"/>
    </row>
    <row r="544" spans="3:7" x14ac:dyDescent="0.25">
      <c r="C544"/>
      <c r="D544"/>
      <c r="E544"/>
      <c r="F544" s="7"/>
      <c r="G544" s="7"/>
    </row>
    <row r="545" spans="3:7" x14ac:dyDescent="0.25">
      <c r="C545"/>
      <c r="D545"/>
      <c r="E545"/>
      <c r="F545" s="7"/>
      <c r="G545" s="7"/>
    </row>
    <row r="546" spans="3:7" x14ac:dyDescent="0.25">
      <c r="C546"/>
      <c r="D546"/>
      <c r="E546"/>
      <c r="F546" s="7"/>
      <c r="G546" s="7"/>
    </row>
    <row r="547" spans="3:7" x14ac:dyDescent="0.25">
      <c r="C547"/>
      <c r="D547"/>
      <c r="E547"/>
      <c r="F547" s="7"/>
      <c r="G547" s="7"/>
    </row>
    <row r="548" spans="3:7" x14ac:dyDescent="0.25">
      <c r="C548"/>
      <c r="D548"/>
      <c r="E548"/>
      <c r="F548" s="7"/>
      <c r="G548" s="7"/>
    </row>
    <row r="549" spans="3:7" x14ac:dyDescent="0.25">
      <c r="C549"/>
      <c r="D549"/>
      <c r="E549"/>
      <c r="F549" s="7"/>
      <c r="G549" s="7"/>
    </row>
    <row r="550" spans="3:7" x14ac:dyDescent="0.25">
      <c r="C550"/>
      <c r="D550"/>
      <c r="E550"/>
      <c r="F550" s="7"/>
      <c r="G550" s="7"/>
    </row>
    <row r="551" spans="3:7" x14ac:dyDescent="0.25">
      <c r="C551"/>
      <c r="D551"/>
      <c r="E551"/>
      <c r="F551" s="7"/>
      <c r="G551" s="7"/>
    </row>
    <row r="552" spans="3:7" x14ac:dyDescent="0.25">
      <c r="C552"/>
      <c r="D552"/>
      <c r="E552"/>
      <c r="F552" s="7"/>
      <c r="G552" s="7"/>
    </row>
    <row r="553" spans="3:7" x14ac:dyDescent="0.25">
      <c r="C553"/>
      <c r="D553"/>
      <c r="E553"/>
      <c r="F553" s="7"/>
      <c r="G553" s="7"/>
    </row>
    <row r="554" spans="3:7" x14ac:dyDescent="0.25">
      <c r="C554"/>
      <c r="D554"/>
      <c r="E554"/>
      <c r="F554" s="7"/>
      <c r="G554" s="7"/>
    </row>
    <row r="555" spans="3:7" x14ac:dyDescent="0.25">
      <c r="C555"/>
      <c r="D555"/>
      <c r="E555"/>
      <c r="F555" s="7"/>
      <c r="G555" s="7"/>
    </row>
    <row r="556" spans="3:7" x14ac:dyDescent="0.25">
      <c r="C556"/>
      <c r="D556"/>
      <c r="E556"/>
      <c r="F556" s="7"/>
      <c r="G556" s="7"/>
    </row>
    <row r="557" spans="3:7" x14ac:dyDescent="0.25">
      <c r="C557"/>
      <c r="D557"/>
      <c r="E557"/>
      <c r="F557" s="7"/>
      <c r="G557" s="7"/>
    </row>
    <row r="558" spans="3:7" x14ac:dyDescent="0.25">
      <c r="C558"/>
      <c r="D558"/>
      <c r="E558"/>
      <c r="F558" s="7"/>
      <c r="G558" s="7"/>
    </row>
    <row r="559" spans="3:7" x14ac:dyDescent="0.25">
      <c r="C559"/>
      <c r="D559"/>
      <c r="E559"/>
      <c r="F559" s="7"/>
      <c r="G559" s="7"/>
    </row>
    <row r="560" spans="3:7" x14ac:dyDescent="0.25">
      <c r="C560"/>
      <c r="D560"/>
      <c r="E560"/>
      <c r="F560" s="7"/>
      <c r="G560" s="7"/>
    </row>
    <row r="561" spans="3:7" x14ac:dyDescent="0.25">
      <c r="C561"/>
      <c r="D561"/>
      <c r="E561"/>
      <c r="F561" s="7"/>
      <c r="G561" s="7"/>
    </row>
    <row r="562" spans="3:7" x14ac:dyDescent="0.25">
      <c r="C562"/>
      <c r="D562"/>
      <c r="E562"/>
      <c r="F562" s="7"/>
      <c r="G562" s="7"/>
    </row>
    <row r="563" spans="3:7" x14ac:dyDescent="0.25">
      <c r="C563"/>
      <c r="D563"/>
      <c r="E563"/>
      <c r="F563" s="7"/>
    </row>
    <row r="564" spans="3:7" x14ac:dyDescent="0.25">
      <c r="C564"/>
      <c r="D564"/>
      <c r="E564"/>
      <c r="F564" s="7"/>
    </row>
    <row r="565" spans="3:7" x14ac:dyDescent="0.25">
      <c r="C565"/>
      <c r="D565"/>
      <c r="E565"/>
      <c r="F565" s="7"/>
    </row>
    <row r="566" spans="3:7" x14ac:dyDescent="0.25">
      <c r="C566"/>
      <c r="D566"/>
      <c r="E566"/>
    </row>
    <row r="567" spans="3:7" x14ac:dyDescent="0.25">
      <c r="C567"/>
      <c r="D567"/>
      <c r="E567"/>
    </row>
    <row r="568" spans="3:7" x14ac:dyDescent="0.25">
      <c r="C568"/>
      <c r="D568"/>
      <c r="E568"/>
    </row>
    <row r="569" spans="3:7" x14ac:dyDescent="0.25">
      <c r="C569"/>
      <c r="D569"/>
      <c r="E569"/>
    </row>
    <row r="570" spans="3:7" x14ac:dyDescent="0.25">
      <c r="C570"/>
      <c r="D570"/>
      <c r="E570"/>
    </row>
    <row r="571" spans="3:7" x14ac:dyDescent="0.25">
      <c r="C571"/>
      <c r="D571"/>
      <c r="E571"/>
    </row>
    <row r="572" spans="3:7" x14ac:dyDescent="0.25">
      <c r="C572"/>
      <c r="D572"/>
      <c r="E572"/>
    </row>
    <row r="573" spans="3:7" x14ac:dyDescent="0.25">
      <c r="C573"/>
      <c r="D573"/>
      <c r="E573"/>
    </row>
    <row r="574" spans="3:7" x14ac:dyDescent="0.25">
      <c r="C574"/>
      <c r="D574"/>
      <c r="E574"/>
    </row>
    <row r="575" spans="3:7" x14ac:dyDescent="0.25">
      <c r="C575"/>
      <c r="D575"/>
      <c r="E575"/>
    </row>
    <row r="576" spans="3:7" x14ac:dyDescent="0.25">
      <c r="C576"/>
      <c r="D576"/>
      <c r="E576"/>
    </row>
    <row r="577" spans="3:5" x14ac:dyDescent="0.25">
      <c r="C577"/>
      <c r="D577"/>
      <c r="E577"/>
    </row>
    <row r="578" spans="3:5" x14ac:dyDescent="0.25">
      <c r="C578"/>
      <c r="D578"/>
      <c r="E578"/>
    </row>
    <row r="579" spans="3:5" x14ac:dyDescent="0.25">
      <c r="C579"/>
      <c r="D579"/>
      <c r="E579"/>
    </row>
    <row r="580" spans="3:5" x14ac:dyDescent="0.25">
      <c r="C580"/>
      <c r="D580"/>
      <c r="E580"/>
    </row>
    <row r="581" spans="3:5" x14ac:dyDescent="0.25">
      <c r="C581"/>
      <c r="D581"/>
      <c r="E581"/>
    </row>
    <row r="582" spans="3:5" x14ac:dyDescent="0.25">
      <c r="C582"/>
      <c r="D582"/>
      <c r="E582"/>
    </row>
    <row r="583" spans="3:5" x14ac:dyDescent="0.25">
      <c r="C583"/>
      <c r="D583"/>
      <c r="E583"/>
    </row>
    <row r="584" spans="3:5" x14ac:dyDescent="0.25">
      <c r="C584"/>
      <c r="D584"/>
      <c r="E584"/>
    </row>
    <row r="585" spans="3:5" x14ac:dyDescent="0.25">
      <c r="C585"/>
      <c r="D585"/>
      <c r="E585"/>
    </row>
    <row r="586" spans="3:5" x14ac:dyDescent="0.25">
      <c r="C586"/>
      <c r="D586"/>
      <c r="E586"/>
    </row>
    <row r="587" spans="3:5" x14ac:dyDescent="0.25">
      <c r="C587"/>
      <c r="D587"/>
      <c r="E587"/>
    </row>
    <row r="588" spans="3:5" x14ac:dyDescent="0.25">
      <c r="C588"/>
      <c r="D588"/>
      <c r="E588"/>
    </row>
    <row r="589" spans="3:5" x14ac:dyDescent="0.25">
      <c r="C589"/>
      <c r="D589"/>
      <c r="E589"/>
    </row>
    <row r="590" spans="3:5" x14ac:dyDescent="0.25">
      <c r="C590"/>
      <c r="D590"/>
      <c r="E590"/>
    </row>
    <row r="591" spans="3:5" x14ac:dyDescent="0.25">
      <c r="C591"/>
      <c r="D591"/>
      <c r="E591"/>
    </row>
    <row r="592" spans="3:5" x14ac:dyDescent="0.25">
      <c r="C592"/>
      <c r="D592"/>
      <c r="E592"/>
    </row>
    <row r="593" spans="3:5" x14ac:dyDescent="0.25">
      <c r="C593"/>
      <c r="D593"/>
      <c r="E593"/>
    </row>
    <row r="594" spans="3:5" x14ac:dyDescent="0.25">
      <c r="C594"/>
      <c r="D594"/>
      <c r="E594"/>
    </row>
    <row r="595" spans="3:5" x14ac:dyDescent="0.25">
      <c r="C595"/>
      <c r="D595"/>
      <c r="E595"/>
    </row>
    <row r="596" spans="3:5" x14ac:dyDescent="0.25">
      <c r="C596"/>
      <c r="D596"/>
      <c r="E596"/>
    </row>
    <row r="597" spans="3:5" x14ac:dyDescent="0.25">
      <c r="C597"/>
      <c r="D597"/>
      <c r="E597"/>
    </row>
    <row r="598" spans="3:5" x14ac:dyDescent="0.25">
      <c r="C598"/>
      <c r="D598"/>
      <c r="E598"/>
    </row>
    <row r="599" spans="3:5" x14ac:dyDescent="0.25">
      <c r="C599"/>
      <c r="D599"/>
      <c r="E599"/>
    </row>
    <row r="600" spans="3:5" x14ac:dyDescent="0.25">
      <c r="C600"/>
      <c r="D600"/>
      <c r="E600"/>
    </row>
    <row r="601" spans="3:5" x14ac:dyDescent="0.25">
      <c r="C601"/>
      <c r="D601"/>
      <c r="E601"/>
    </row>
    <row r="602" spans="3:5" x14ac:dyDescent="0.25">
      <c r="C602"/>
      <c r="D602"/>
      <c r="E602"/>
    </row>
    <row r="603" spans="3:5" x14ac:dyDescent="0.25">
      <c r="C603"/>
      <c r="D603"/>
      <c r="E603"/>
    </row>
    <row r="604" spans="3:5" x14ac:dyDescent="0.25">
      <c r="C604"/>
      <c r="D604"/>
      <c r="E604"/>
    </row>
    <row r="605" spans="3:5" x14ac:dyDescent="0.25">
      <c r="C605"/>
      <c r="D605"/>
      <c r="E605"/>
    </row>
    <row r="606" spans="3:5" x14ac:dyDescent="0.25">
      <c r="C606"/>
      <c r="D606"/>
      <c r="E606"/>
    </row>
    <row r="607" spans="3:5" x14ac:dyDescent="0.25">
      <c r="C607"/>
      <c r="D607"/>
      <c r="E607"/>
    </row>
    <row r="608" spans="3:5" x14ac:dyDescent="0.25">
      <c r="C608"/>
      <c r="D608"/>
      <c r="E608"/>
    </row>
    <row r="609" spans="3:5" x14ac:dyDescent="0.25">
      <c r="C609"/>
      <c r="D609"/>
      <c r="E609"/>
    </row>
    <row r="610" spans="3:5" x14ac:dyDescent="0.25">
      <c r="C610"/>
      <c r="D610"/>
      <c r="E610"/>
    </row>
    <row r="611" spans="3:5" x14ac:dyDescent="0.25">
      <c r="C611"/>
      <c r="D611"/>
      <c r="E611"/>
    </row>
    <row r="612" spans="3:5" x14ac:dyDescent="0.25">
      <c r="C612"/>
      <c r="D612"/>
      <c r="E612"/>
    </row>
    <row r="613" spans="3:5" x14ac:dyDescent="0.25">
      <c r="C613"/>
      <c r="D613"/>
      <c r="E613"/>
    </row>
    <row r="614" spans="3:5" x14ac:dyDescent="0.25">
      <c r="C614"/>
      <c r="D614"/>
      <c r="E614"/>
    </row>
    <row r="615" spans="3:5" x14ac:dyDescent="0.25">
      <c r="C615"/>
      <c r="D615"/>
      <c r="E615"/>
    </row>
    <row r="616" spans="3:5" x14ac:dyDescent="0.25">
      <c r="C616"/>
      <c r="D616"/>
      <c r="E616"/>
    </row>
    <row r="617" spans="3:5" x14ac:dyDescent="0.25">
      <c r="C617"/>
      <c r="D617"/>
      <c r="E617"/>
    </row>
    <row r="618" spans="3:5" x14ac:dyDescent="0.25">
      <c r="C618"/>
      <c r="D618"/>
      <c r="E618"/>
    </row>
    <row r="619" spans="3:5" x14ac:dyDescent="0.25">
      <c r="C619"/>
      <c r="D619"/>
      <c r="E619"/>
    </row>
    <row r="620" spans="3:5" x14ac:dyDescent="0.25">
      <c r="C620"/>
      <c r="D620"/>
      <c r="E620"/>
    </row>
    <row r="621" spans="3:5" x14ac:dyDescent="0.25">
      <c r="C621"/>
      <c r="D621"/>
      <c r="E621"/>
    </row>
    <row r="622" spans="3:5" x14ac:dyDescent="0.25">
      <c r="C622"/>
      <c r="D622"/>
      <c r="E622"/>
    </row>
    <row r="623" spans="3:5" x14ac:dyDescent="0.25">
      <c r="C623"/>
      <c r="D623"/>
      <c r="E623"/>
    </row>
    <row r="624" spans="3:5" x14ac:dyDescent="0.25">
      <c r="C624"/>
      <c r="D624"/>
      <c r="E624"/>
    </row>
    <row r="625" spans="3:5" x14ac:dyDescent="0.25">
      <c r="C625"/>
      <c r="D625"/>
      <c r="E625"/>
    </row>
    <row r="626" spans="3:5" x14ac:dyDescent="0.25">
      <c r="C626"/>
      <c r="D626"/>
      <c r="E626"/>
    </row>
    <row r="627" spans="3:5" x14ac:dyDescent="0.25">
      <c r="C627"/>
      <c r="D627"/>
      <c r="E627"/>
    </row>
    <row r="628" spans="3:5" x14ac:dyDescent="0.25">
      <c r="C628"/>
      <c r="D628"/>
      <c r="E628"/>
    </row>
    <row r="629" spans="3:5" x14ac:dyDescent="0.25">
      <c r="C629"/>
      <c r="D629"/>
      <c r="E629"/>
    </row>
    <row r="630" spans="3:5" x14ac:dyDescent="0.25">
      <c r="C630"/>
      <c r="D630"/>
      <c r="E630"/>
    </row>
    <row r="631" spans="3:5" x14ac:dyDescent="0.25">
      <c r="C631"/>
      <c r="D631"/>
      <c r="E631"/>
    </row>
    <row r="632" spans="3:5" x14ac:dyDescent="0.25">
      <c r="C632"/>
      <c r="D632"/>
      <c r="E632"/>
    </row>
    <row r="633" spans="3:5" x14ac:dyDescent="0.25">
      <c r="C633"/>
      <c r="D633"/>
      <c r="E633"/>
    </row>
    <row r="634" spans="3:5" x14ac:dyDescent="0.25">
      <c r="C634"/>
      <c r="D634"/>
      <c r="E634"/>
    </row>
    <row r="635" spans="3:5" x14ac:dyDescent="0.25">
      <c r="C635"/>
      <c r="D635"/>
      <c r="E635"/>
    </row>
    <row r="636" spans="3:5" x14ac:dyDescent="0.25">
      <c r="C636"/>
      <c r="D636"/>
      <c r="E636"/>
    </row>
    <row r="637" spans="3:5" x14ac:dyDescent="0.25">
      <c r="C637"/>
      <c r="D637"/>
      <c r="E637"/>
    </row>
    <row r="638" spans="3:5" x14ac:dyDescent="0.25">
      <c r="C638"/>
      <c r="D638"/>
      <c r="E638"/>
    </row>
    <row r="639" spans="3:5" x14ac:dyDescent="0.25">
      <c r="C639"/>
      <c r="D639"/>
      <c r="E639"/>
    </row>
    <row r="640" spans="3:5" x14ac:dyDescent="0.25">
      <c r="C640"/>
      <c r="D640"/>
      <c r="E640"/>
    </row>
    <row r="641" spans="3:5" x14ac:dyDescent="0.25">
      <c r="C641"/>
      <c r="D641"/>
      <c r="E641"/>
    </row>
    <row r="642" spans="3:5" x14ac:dyDescent="0.25">
      <c r="C642"/>
      <c r="D642"/>
      <c r="E642"/>
    </row>
    <row r="643" spans="3:5" x14ac:dyDescent="0.25">
      <c r="C643"/>
      <c r="D643"/>
      <c r="E643"/>
    </row>
    <row r="644" spans="3:5" x14ac:dyDescent="0.25">
      <c r="C644"/>
      <c r="D644"/>
      <c r="E644"/>
    </row>
    <row r="645" spans="3:5" x14ac:dyDescent="0.25">
      <c r="C645"/>
      <c r="D645"/>
      <c r="E645"/>
    </row>
    <row r="646" spans="3:5" x14ac:dyDescent="0.25">
      <c r="C646"/>
      <c r="D646"/>
      <c r="E646"/>
    </row>
    <row r="647" spans="3:5" x14ac:dyDescent="0.25">
      <c r="C647"/>
      <c r="D647"/>
      <c r="E647"/>
    </row>
    <row r="648" spans="3:5" x14ac:dyDescent="0.25">
      <c r="C648"/>
      <c r="D648"/>
      <c r="E648"/>
    </row>
    <row r="649" spans="3:5" x14ac:dyDescent="0.25">
      <c r="C649"/>
      <c r="D649"/>
      <c r="E649"/>
    </row>
    <row r="650" spans="3:5" x14ac:dyDescent="0.25">
      <c r="C650"/>
      <c r="D650"/>
      <c r="E650"/>
    </row>
    <row r="651" spans="3:5" x14ac:dyDescent="0.25">
      <c r="C651"/>
      <c r="D651"/>
      <c r="E651"/>
    </row>
    <row r="652" spans="3:5" x14ac:dyDescent="0.25">
      <c r="C652"/>
      <c r="D652"/>
      <c r="E652"/>
    </row>
    <row r="653" spans="3:5" x14ac:dyDescent="0.25">
      <c r="C653"/>
      <c r="D653"/>
      <c r="E653"/>
    </row>
    <row r="654" spans="3:5" x14ac:dyDescent="0.25">
      <c r="C654"/>
      <c r="D654"/>
      <c r="E654"/>
    </row>
    <row r="655" spans="3:5" x14ac:dyDescent="0.25">
      <c r="C655"/>
      <c r="D655"/>
      <c r="E655"/>
    </row>
    <row r="656" spans="3:5" x14ac:dyDescent="0.25">
      <c r="C656"/>
      <c r="D656"/>
      <c r="E656"/>
    </row>
    <row r="657" spans="3:5" x14ac:dyDescent="0.25">
      <c r="C657"/>
      <c r="D657"/>
      <c r="E657"/>
    </row>
    <row r="658" spans="3:5" x14ac:dyDescent="0.25">
      <c r="C658"/>
      <c r="D658"/>
      <c r="E658"/>
    </row>
    <row r="659" spans="3:5" x14ac:dyDescent="0.25">
      <c r="C659"/>
      <c r="D659"/>
      <c r="E659"/>
    </row>
    <row r="660" spans="3:5" x14ac:dyDescent="0.25">
      <c r="C660"/>
      <c r="D660"/>
      <c r="E660"/>
    </row>
    <row r="661" spans="3:5" x14ac:dyDescent="0.25">
      <c r="C661"/>
      <c r="D661"/>
      <c r="E661"/>
    </row>
    <row r="662" spans="3:5" x14ac:dyDescent="0.25">
      <c r="C662"/>
      <c r="D662"/>
      <c r="E662"/>
    </row>
    <row r="663" spans="3:5" x14ac:dyDescent="0.25">
      <c r="C663"/>
      <c r="D663"/>
      <c r="E663"/>
    </row>
    <row r="664" spans="3:5" x14ac:dyDescent="0.25">
      <c r="C664"/>
      <c r="D664"/>
      <c r="E664"/>
    </row>
    <row r="665" spans="3:5" x14ac:dyDescent="0.25">
      <c r="C665"/>
      <c r="D665"/>
      <c r="E665"/>
    </row>
    <row r="666" spans="3:5" x14ac:dyDescent="0.25">
      <c r="C666"/>
      <c r="D666"/>
      <c r="E666"/>
    </row>
    <row r="667" spans="3:5" x14ac:dyDescent="0.25">
      <c r="C667"/>
      <c r="D667"/>
      <c r="E667"/>
    </row>
    <row r="668" spans="3:5" x14ac:dyDescent="0.25">
      <c r="C668"/>
      <c r="D668"/>
      <c r="E668"/>
    </row>
    <row r="669" spans="3:5" x14ac:dyDescent="0.25">
      <c r="C669"/>
      <c r="D669"/>
      <c r="E669"/>
    </row>
    <row r="670" spans="3:5" x14ac:dyDescent="0.25">
      <c r="C670"/>
      <c r="D670"/>
      <c r="E670"/>
    </row>
    <row r="671" spans="3:5" x14ac:dyDescent="0.25">
      <c r="C671"/>
      <c r="D671"/>
      <c r="E671"/>
    </row>
    <row r="672" spans="3:5" x14ac:dyDescent="0.25">
      <c r="C672"/>
      <c r="D672"/>
      <c r="E672"/>
    </row>
    <row r="673" spans="3:5" x14ac:dyDescent="0.25">
      <c r="C673"/>
      <c r="D673"/>
      <c r="E673"/>
    </row>
    <row r="674" spans="3:5" x14ac:dyDescent="0.25">
      <c r="C674"/>
      <c r="D674"/>
      <c r="E674"/>
    </row>
    <row r="675" spans="3:5" x14ac:dyDescent="0.25">
      <c r="C675"/>
      <c r="D675"/>
      <c r="E675"/>
    </row>
    <row r="676" spans="3:5" x14ac:dyDescent="0.25">
      <c r="C676"/>
      <c r="D676"/>
      <c r="E676"/>
    </row>
    <row r="677" spans="3:5" x14ac:dyDescent="0.25">
      <c r="C677"/>
      <c r="D677"/>
      <c r="E677"/>
    </row>
    <row r="678" spans="3:5" x14ac:dyDescent="0.25">
      <c r="C678"/>
      <c r="D678"/>
      <c r="E678"/>
    </row>
    <row r="679" spans="3:5" x14ac:dyDescent="0.25">
      <c r="C679"/>
      <c r="D679"/>
      <c r="E679"/>
    </row>
    <row r="680" spans="3:5" x14ac:dyDescent="0.25">
      <c r="C680"/>
      <c r="D680"/>
      <c r="E680"/>
    </row>
    <row r="681" spans="3:5" x14ac:dyDescent="0.25">
      <c r="C681"/>
      <c r="D681"/>
      <c r="E681"/>
    </row>
    <row r="682" spans="3:5" x14ac:dyDescent="0.25">
      <c r="C682"/>
      <c r="D682"/>
      <c r="E682"/>
    </row>
    <row r="683" spans="3:5" x14ac:dyDescent="0.25">
      <c r="C683"/>
      <c r="D683"/>
      <c r="E683"/>
    </row>
    <row r="684" spans="3:5" x14ac:dyDescent="0.25">
      <c r="C684"/>
      <c r="D684"/>
      <c r="E684"/>
    </row>
    <row r="685" spans="3:5" x14ac:dyDescent="0.25">
      <c r="C685"/>
      <c r="D685"/>
      <c r="E685"/>
    </row>
    <row r="686" spans="3:5" x14ac:dyDescent="0.25">
      <c r="C686"/>
      <c r="D686"/>
      <c r="E686"/>
    </row>
    <row r="687" spans="3:5" x14ac:dyDescent="0.25">
      <c r="C687"/>
      <c r="D687"/>
      <c r="E687"/>
    </row>
    <row r="688" spans="3:5" x14ac:dyDescent="0.25">
      <c r="C688"/>
      <c r="D688"/>
      <c r="E688"/>
    </row>
    <row r="689" spans="3:5" x14ac:dyDescent="0.25">
      <c r="C689"/>
      <c r="D689"/>
      <c r="E689"/>
    </row>
    <row r="690" spans="3:5" x14ac:dyDescent="0.25">
      <c r="C690"/>
      <c r="D690"/>
      <c r="E690"/>
    </row>
    <row r="691" spans="3:5" x14ac:dyDescent="0.25">
      <c r="C691"/>
      <c r="D691"/>
      <c r="E691"/>
    </row>
    <row r="692" spans="3:5" x14ac:dyDescent="0.25">
      <c r="C692"/>
      <c r="D692"/>
      <c r="E692"/>
    </row>
    <row r="693" spans="3:5" x14ac:dyDescent="0.25">
      <c r="C693"/>
      <c r="D693"/>
      <c r="E693"/>
    </row>
    <row r="694" spans="3:5" x14ac:dyDescent="0.25">
      <c r="C694"/>
      <c r="D694"/>
      <c r="E694"/>
    </row>
    <row r="695" spans="3:5" x14ac:dyDescent="0.25">
      <c r="C695"/>
      <c r="D695"/>
      <c r="E695"/>
    </row>
    <row r="696" spans="3:5" x14ac:dyDescent="0.25">
      <c r="C696"/>
      <c r="D696"/>
      <c r="E696"/>
    </row>
    <row r="697" spans="3:5" x14ac:dyDescent="0.25">
      <c r="C697"/>
      <c r="D697"/>
      <c r="E697"/>
    </row>
    <row r="698" spans="3:5" x14ac:dyDescent="0.25">
      <c r="C698"/>
      <c r="D698"/>
      <c r="E698"/>
    </row>
    <row r="699" spans="3:5" x14ac:dyDescent="0.25">
      <c r="C699"/>
      <c r="D699"/>
      <c r="E699"/>
    </row>
    <row r="700" spans="3:5" x14ac:dyDescent="0.25">
      <c r="C700"/>
      <c r="D700"/>
      <c r="E700"/>
    </row>
    <row r="701" spans="3:5" x14ac:dyDescent="0.25">
      <c r="C701"/>
      <c r="D701"/>
      <c r="E701"/>
    </row>
    <row r="702" spans="3:5" x14ac:dyDescent="0.25">
      <c r="C702"/>
      <c r="D702"/>
      <c r="E702"/>
    </row>
    <row r="703" spans="3:5" x14ac:dyDescent="0.25">
      <c r="C703"/>
      <c r="D703"/>
      <c r="E703"/>
    </row>
    <row r="704" spans="3:5" x14ac:dyDescent="0.25">
      <c r="C704"/>
      <c r="D704"/>
      <c r="E704"/>
    </row>
    <row r="705" spans="3:5" x14ac:dyDescent="0.25">
      <c r="C705"/>
      <c r="D705"/>
      <c r="E705"/>
    </row>
    <row r="706" spans="3:5" x14ac:dyDescent="0.25">
      <c r="C706"/>
      <c r="D706"/>
      <c r="E706"/>
    </row>
    <row r="707" spans="3:5" x14ac:dyDescent="0.25">
      <c r="C707"/>
      <c r="D707"/>
      <c r="E707"/>
    </row>
    <row r="708" spans="3:5" x14ac:dyDescent="0.25">
      <c r="C708"/>
      <c r="D708"/>
      <c r="E708"/>
    </row>
    <row r="709" spans="3:5" x14ac:dyDescent="0.25">
      <c r="C709"/>
      <c r="D709"/>
      <c r="E709"/>
    </row>
    <row r="710" spans="3:5" x14ac:dyDescent="0.25">
      <c r="C710"/>
      <c r="D710"/>
      <c r="E710"/>
    </row>
    <row r="711" spans="3:5" x14ac:dyDescent="0.25">
      <c r="C711"/>
      <c r="D711"/>
      <c r="E711"/>
    </row>
    <row r="712" spans="3:5" x14ac:dyDescent="0.25">
      <c r="C712"/>
      <c r="D712"/>
      <c r="E712"/>
    </row>
    <row r="713" spans="3:5" x14ac:dyDescent="0.25">
      <c r="C713"/>
      <c r="D713"/>
      <c r="E713"/>
    </row>
    <row r="714" spans="3:5" x14ac:dyDescent="0.25">
      <c r="C714"/>
      <c r="D714"/>
      <c r="E714"/>
    </row>
    <row r="715" spans="3:5" x14ac:dyDescent="0.25">
      <c r="C715"/>
      <c r="D715"/>
      <c r="E715"/>
    </row>
    <row r="716" spans="3:5" x14ac:dyDescent="0.25">
      <c r="C716"/>
      <c r="D716"/>
      <c r="E716"/>
    </row>
    <row r="717" spans="3:5" x14ac:dyDescent="0.25">
      <c r="C717"/>
      <c r="D717"/>
      <c r="E717"/>
    </row>
    <row r="718" spans="3:5" x14ac:dyDescent="0.25">
      <c r="C718"/>
      <c r="D718"/>
      <c r="E718"/>
    </row>
    <row r="719" spans="3:5" x14ac:dyDescent="0.25">
      <c r="C719"/>
      <c r="D719"/>
      <c r="E719"/>
    </row>
    <row r="720" spans="3:5" x14ac:dyDescent="0.25">
      <c r="C720"/>
      <c r="D720"/>
      <c r="E720"/>
    </row>
    <row r="721" spans="3:5" x14ac:dyDescent="0.25">
      <c r="C721"/>
      <c r="D721"/>
      <c r="E721"/>
    </row>
    <row r="722" spans="3:5" x14ac:dyDescent="0.25">
      <c r="C722"/>
      <c r="D722"/>
      <c r="E722"/>
    </row>
    <row r="723" spans="3:5" x14ac:dyDescent="0.25">
      <c r="C723"/>
      <c r="D723"/>
      <c r="E723"/>
    </row>
    <row r="724" spans="3:5" x14ac:dyDescent="0.25">
      <c r="C724"/>
      <c r="D724"/>
      <c r="E724"/>
    </row>
    <row r="725" spans="3:5" x14ac:dyDescent="0.25">
      <c r="C725"/>
      <c r="D725"/>
      <c r="E725"/>
    </row>
    <row r="726" spans="3:5" x14ac:dyDescent="0.25">
      <c r="C726"/>
      <c r="D726"/>
      <c r="E726"/>
    </row>
    <row r="727" spans="3:5" x14ac:dyDescent="0.25">
      <c r="C727"/>
      <c r="D727"/>
      <c r="E727"/>
    </row>
    <row r="728" spans="3:5" x14ac:dyDescent="0.25">
      <c r="C728"/>
      <c r="D728"/>
      <c r="E728"/>
    </row>
    <row r="729" spans="3:5" x14ac:dyDescent="0.25">
      <c r="C729"/>
      <c r="D729"/>
      <c r="E729"/>
    </row>
    <row r="730" spans="3:5" x14ac:dyDescent="0.25">
      <c r="C730"/>
      <c r="D730"/>
      <c r="E730"/>
    </row>
    <row r="731" spans="3:5" x14ac:dyDescent="0.25">
      <c r="C731"/>
      <c r="D731"/>
      <c r="E731"/>
    </row>
    <row r="732" spans="3:5" x14ac:dyDescent="0.25">
      <c r="C732"/>
      <c r="D732"/>
      <c r="E732"/>
    </row>
    <row r="733" spans="3:5" x14ac:dyDescent="0.25">
      <c r="C733"/>
      <c r="D733"/>
      <c r="E733"/>
    </row>
    <row r="734" spans="3:5" x14ac:dyDescent="0.25">
      <c r="C734"/>
      <c r="D734"/>
      <c r="E734"/>
    </row>
    <row r="735" spans="3:5" x14ac:dyDescent="0.25">
      <c r="C735"/>
      <c r="D735"/>
      <c r="E735"/>
    </row>
    <row r="736" spans="3:5" x14ac:dyDescent="0.25">
      <c r="C736"/>
      <c r="D736"/>
      <c r="E736"/>
    </row>
    <row r="737" spans="3:5" x14ac:dyDescent="0.25">
      <c r="C737"/>
      <c r="D737"/>
      <c r="E737"/>
    </row>
    <row r="738" spans="3:5" x14ac:dyDescent="0.25">
      <c r="C738"/>
      <c r="D738"/>
      <c r="E738"/>
    </row>
    <row r="739" spans="3:5" x14ac:dyDescent="0.25">
      <c r="C739"/>
      <c r="D739"/>
      <c r="E739"/>
    </row>
    <row r="740" spans="3:5" x14ac:dyDescent="0.25">
      <c r="C740"/>
      <c r="D740"/>
      <c r="E740"/>
    </row>
    <row r="741" spans="3:5" x14ac:dyDescent="0.25">
      <c r="C741"/>
      <c r="D741"/>
      <c r="E741"/>
    </row>
    <row r="742" spans="3:5" x14ac:dyDescent="0.25">
      <c r="C742"/>
      <c r="D742"/>
      <c r="E742"/>
    </row>
    <row r="743" spans="3:5" x14ac:dyDescent="0.25">
      <c r="C743"/>
      <c r="D743"/>
      <c r="E743"/>
    </row>
    <row r="744" spans="3:5" x14ac:dyDescent="0.25">
      <c r="C744"/>
      <c r="D744"/>
      <c r="E744"/>
    </row>
    <row r="745" spans="3:5" x14ac:dyDescent="0.25">
      <c r="C745"/>
      <c r="D745"/>
      <c r="E745"/>
    </row>
    <row r="746" spans="3:5" x14ac:dyDescent="0.25">
      <c r="C746"/>
      <c r="D746"/>
      <c r="E746"/>
    </row>
    <row r="747" spans="3:5" x14ac:dyDescent="0.25">
      <c r="C747"/>
      <c r="D747"/>
      <c r="E747"/>
    </row>
    <row r="748" spans="3:5" x14ac:dyDescent="0.25">
      <c r="C748"/>
      <c r="D748"/>
      <c r="E748"/>
    </row>
    <row r="749" spans="3:5" x14ac:dyDescent="0.25">
      <c r="C749"/>
      <c r="D749"/>
      <c r="E749"/>
    </row>
    <row r="750" spans="3:5" x14ac:dyDescent="0.25">
      <c r="C750"/>
      <c r="D750"/>
      <c r="E750"/>
    </row>
    <row r="751" spans="3:5" x14ac:dyDescent="0.25">
      <c r="C751"/>
      <c r="D751"/>
      <c r="E751"/>
    </row>
    <row r="752" spans="3:5" x14ac:dyDescent="0.25">
      <c r="C752"/>
      <c r="D752"/>
      <c r="E752"/>
    </row>
    <row r="753" spans="3:5" x14ac:dyDescent="0.25">
      <c r="C753"/>
      <c r="D753"/>
      <c r="E753"/>
    </row>
    <row r="754" spans="3:5" x14ac:dyDescent="0.25">
      <c r="C754"/>
      <c r="D754"/>
      <c r="E754"/>
    </row>
    <row r="755" spans="3:5" x14ac:dyDescent="0.25">
      <c r="C755"/>
      <c r="D755"/>
      <c r="E755"/>
    </row>
    <row r="756" spans="3:5" x14ac:dyDescent="0.25">
      <c r="C756"/>
      <c r="D756"/>
      <c r="E756"/>
    </row>
    <row r="757" spans="3:5" x14ac:dyDescent="0.25">
      <c r="C757"/>
      <c r="D757"/>
      <c r="E757"/>
    </row>
    <row r="758" spans="3:5" x14ac:dyDescent="0.25">
      <c r="C758"/>
      <c r="D758"/>
      <c r="E758"/>
    </row>
    <row r="759" spans="3:5" x14ac:dyDescent="0.25">
      <c r="C759"/>
      <c r="D759"/>
      <c r="E759"/>
    </row>
    <row r="760" spans="3:5" x14ac:dyDescent="0.25">
      <c r="C760"/>
      <c r="D760"/>
      <c r="E760"/>
    </row>
    <row r="761" spans="3:5" x14ac:dyDescent="0.25">
      <c r="C761"/>
      <c r="D761"/>
      <c r="E761"/>
    </row>
    <row r="762" spans="3:5" x14ac:dyDescent="0.25">
      <c r="C762"/>
      <c r="D762"/>
      <c r="E762"/>
    </row>
    <row r="763" spans="3:5" x14ac:dyDescent="0.25">
      <c r="C763"/>
      <c r="D763"/>
      <c r="E763"/>
    </row>
    <row r="764" spans="3:5" x14ac:dyDescent="0.25">
      <c r="C764"/>
      <c r="D764"/>
      <c r="E764"/>
    </row>
    <row r="765" spans="3:5" x14ac:dyDescent="0.25">
      <c r="C765"/>
      <c r="D765"/>
      <c r="E765"/>
    </row>
    <row r="766" spans="3:5" x14ac:dyDescent="0.25">
      <c r="C766"/>
      <c r="D766"/>
      <c r="E766"/>
    </row>
    <row r="767" spans="3:5" x14ac:dyDescent="0.25">
      <c r="C767"/>
      <c r="D767"/>
      <c r="E767"/>
    </row>
    <row r="768" spans="3:5" x14ac:dyDescent="0.25">
      <c r="C768"/>
      <c r="D768"/>
      <c r="E768"/>
    </row>
    <row r="769" spans="3:5" x14ac:dyDescent="0.25">
      <c r="C769"/>
      <c r="D769"/>
      <c r="E769"/>
    </row>
    <row r="770" spans="3:5" x14ac:dyDescent="0.25">
      <c r="C770"/>
      <c r="D770"/>
      <c r="E770"/>
    </row>
    <row r="771" spans="3:5" x14ac:dyDescent="0.25">
      <c r="C771"/>
      <c r="D771"/>
      <c r="E771"/>
    </row>
    <row r="772" spans="3:5" x14ac:dyDescent="0.25">
      <c r="C772"/>
      <c r="D772"/>
      <c r="E772"/>
    </row>
    <row r="773" spans="3:5" x14ac:dyDescent="0.25">
      <c r="C773"/>
      <c r="D773"/>
      <c r="E773"/>
    </row>
    <row r="774" spans="3:5" x14ac:dyDescent="0.25">
      <c r="C774"/>
      <c r="D774"/>
      <c r="E774"/>
    </row>
    <row r="775" spans="3:5" x14ac:dyDescent="0.25">
      <c r="C775"/>
      <c r="D775"/>
      <c r="E775"/>
    </row>
    <row r="776" spans="3:5" x14ac:dyDescent="0.25">
      <c r="C776"/>
      <c r="D776"/>
      <c r="E776"/>
    </row>
    <row r="777" spans="3:5" x14ac:dyDescent="0.25">
      <c r="C777"/>
      <c r="D777"/>
      <c r="E777"/>
    </row>
    <row r="778" spans="3:5" x14ac:dyDescent="0.25">
      <c r="C778"/>
      <c r="D778"/>
      <c r="E778"/>
    </row>
    <row r="779" spans="3:5" x14ac:dyDescent="0.25">
      <c r="C779"/>
      <c r="D779"/>
      <c r="E779"/>
    </row>
    <row r="780" spans="3:5" x14ac:dyDescent="0.25">
      <c r="C780"/>
      <c r="D780"/>
      <c r="E780"/>
    </row>
    <row r="781" spans="3:5" x14ac:dyDescent="0.25">
      <c r="C781"/>
      <c r="D781"/>
      <c r="E781"/>
    </row>
    <row r="782" spans="3:5" x14ac:dyDescent="0.25">
      <c r="C782"/>
      <c r="D782"/>
      <c r="E782"/>
    </row>
    <row r="783" spans="3:5" x14ac:dyDescent="0.25">
      <c r="C783"/>
      <c r="D783"/>
      <c r="E783"/>
    </row>
    <row r="784" spans="3:5" x14ac:dyDescent="0.25">
      <c r="C784"/>
      <c r="D784"/>
      <c r="E784"/>
    </row>
    <row r="785" spans="3:5" x14ac:dyDescent="0.25">
      <c r="C785"/>
      <c r="D785"/>
      <c r="E785"/>
    </row>
    <row r="786" spans="3:5" x14ac:dyDescent="0.25">
      <c r="C786"/>
      <c r="D786"/>
      <c r="E786"/>
    </row>
    <row r="787" spans="3:5" x14ac:dyDescent="0.25">
      <c r="C787"/>
      <c r="D787"/>
      <c r="E787"/>
    </row>
    <row r="788" spans="3:5" x14ac:dyDescent="0.25">
      <c r="C788"/>
      <c r="D788"/>
      <c r="E788"/>
    </row>
    <row r="789" spans="3:5" x14ac:dyDescent="0.25">
      <c r="C789"/>
      <c r="D789"/>
      <c r="E789"/>
    </row>
    <row r="790" spans="3:5" x14ac:dyDescent="0.25">
      <c r="C790"/>
      <c r="D790"/>
      <c r="E790"/>
    </row>
    <row r="791" spans="3:5" x14ac:dyDescent="0.25">
      <c r="C791"/>
      <c r="D791"/>
      <c r="E791"/>
    </row>
    <row r="792" spans="3:5" x14ac:dyDescent="0.25">
      <c r="C792"/>
      <c r="D792"/>
      <c r="E792"/>
    </row>
    <row r="793" spans="3:5" x14ac:dyDescent="0.25">
      <c r="C793"/>
      <c r="D793"/>
      <c r="E793"/>
    </row>
    <row r="794" spans="3:5" x14ac:dyDescent="0.25">
      <c r="C794"/>
      <c r="D794"/>
      <c r="E794"/>
    </row>
    <row r="795" spans="3:5" x14ac:dyDescent="0.25">
      <c r="C795"/>
      <c r="D795"/>
      <c r="E795"/>
    </row>
    <row r="796" spans="3:5" x14ac:dyDescent="0.25">
      <c r="C796"/>
      <c r="D796"/>
      <c r="E796"/>
    </row>
    <row r="797" spans="3:5" x14ac:dyDescent="0.25">
      <c r="C797"/>
      <c r="D797"/>
      <c r="E797"/>
    </row>
    <row r="798" spans="3:5" x14ac:dyDescent="0.25">
      <c r="C798"/>
      <c r="D798"/>
      <c r="E798"/>
    </row>
    <row r="799" spans="3:5" x14ac:dyDescent="0.25">
      <c r="C799"/>
      <c r="D799"/>
      <c r="E799"/>
    </row>
    <row r="800" spans="3:5" x14ac:dyDescent="0.25">
      <c r="C800"/>
      <c r="D800"/>
      <c r="E800"/>
    </row>
    <row r="801" spans="3:5" x14ac:dyDescent="0.25">
      <c r="C801"/>
      <c r="D801"/>
      <c r="E801"/>
    </row>
    <row r="802" spans="3:5" x14ac:dyDescent="0.25">
      <c r="C802"/>
      <c r="D802"/>
      <c r="E802"/>
    </row>
    <row r="803" spans="3:5" x14ac:dyDescent="0.25">
      <c r="C803"/>
      <c r="D803"/>
      <c r="E803"/>
    </row>
    <row r="804" spans="3:5" x14ac:dyDescent="0.25">
      <c r="C804"/>
      <c r="D804"/>
      <c r="E804"/>
    </row>
    <row r="805" spans="3:5" x14ac:dyDescent="0.25">
      <c r="C805"/>
      <c r="D805"/>
      <c r="E805"/>
    </row>
    <row r="806" spans="3:5" x14ac:dyDescent="0.25">
      <c r="C806"/>
      <c r="D806"/>
      <c r="E806"/>
    </row>
    <row r="807" spans="3:5" x14ac:dyDescent="0.25">
      <c r="C807"/>
      <c r="D807"/>
      <c r="E807"/>
    </row>
    <row r="808" spans="3:5" x14ac:dyDescent="0.25">
      <c r="C808"/>
      <c r="D808"/>
      <c r="E808"/>
    </row>
    <row r="809" spans="3:5" x14ac:dyDescent="0.25">
      <c r="C809"/>
      <c r="D809"/>
      <c r="E809"/>
    </row>
    <row r="810" spans="3:5" x14ac:dyDescent="0.25">
      <c r="C810"/>
      <c r="D810"/>
      <c r="E810"/>
    </row>
    <row r="811" spans="3:5" x14ac:dyDescent="0.25">
      <c r="C811"/>
      <c r="D811"/>
      <c r="E811"/>
    </row>
    <row r="812" spans="3:5" x14ac:dyDescent="0.25">
      <c r="C812"/>
      <c r="D812"/>
      <c r="E812"/>
    </row>
    <row r="813" spans="3:5" x14ac:dyDescent="0.25">
      <c r="C813"/>
      <c r="D813"/>
      <c r="E813"/>
    </row>
    <row r="814" spans="3:5" x14ac:dyDescent="0.25">
      <c r="C814"/>
      <c r="D814"/>
      <c r="E814"/>
    </row>
    <row r="815" spans="3:5" x14ac:dyDescent="0.25">
      <c r="C815"/>
      <c r="D815"/>
      <c r="E815"/>
    </row>
    <row r="816" spans="3:5" x14ac:dyDescent="0.25">
      <c r="C816"/>
      <c r="D816"/>
      <c r="E816"/>
    </row>
    <row r="817" spans="3:5" x14ac:dyDescent="0.25">
      <c r="C817"/>
      <c r="D817"/>
      <c r="E817"/>
    </row>
    <row r="818" spans="3:5" x14ac:dyDescent="0.25">
      <c r="C818"/>
      <c r="D818"/>
      <c r="E818"/>
    </row>
    <row r="819" spans="3:5" x14ac:dyDescent="0.25">
      <c r="C819"/>
      <c r="D819"/>
      <c r="E819"/>
    </row>
    <row r="820" spans="3:5" x14ac:dyDescent="0.25">
      <c r="C820"/>
      <c r="D820"/>
      <c r="E820"/>
    </row>
    <row r="821" spans="3:5" x14ac:dyDescent="0.25">
      <c r="C821"/>
      <c r="D821"/>
      <c r="E821"/>
    </row>
    <row r="822" spans="3:5" x14ac:dyDescent="0.25">
      <c r="C822"/>
      <c r="D822"/>
      <c r="E822"/>
    </row>
    <row r="823" spans="3:5" x14ac:dyDescent="0.25">
      <c r="C823"/>
      <c r="D823"/>
      <c r="E823"/>
    </row>
    <row r="824" spans="3:5" x14ac:dyDescent="0.25">
      <c r="C824"/>
      <c r="D824"/>
      <c r="E824"/>
    </row>
    <row r="825" spans="3:5" x14ac:dyDescent="0.25">
      <c r="C825"/>
      <c r="D825"/>
      <c r="E825"/>
    </row>
    <row r="826" spans="3:5" x14ac:dyDescent="0.25">
      <c r="C826"/>
      <c r="D826"/>
      <c r="E826"/>
    </row>
    <row r="827" spans="3:5" x14ac:dyDescent="0.25">
      <c r="C827"/>
      <c r="D827"/>
      <c r="E827"/>
    </row>
    <row r="828" spans="3:5" x14ac:dyDescent="0.25">
      <c r="C828"/>
      <c r="D828"/>
      <c r="E828"/>
    </row>
    <row r="829" spans="3:5" x14ac:dyDescent="0.25">
      <c r="C829"/>
      <c r="D829"/>
      <c r="E829"/>
    </row>
    <row r="830" spans="3:5" x14ac:dyDescent="0.25">
      <c r="C830"/>
      <c r="D830"/>
      <c r="E830"/>
    </row>
    <row r="831" spans="3:5" x14ac:dyDescent="0.25">
      <c r="C831"/>
      <c r="D831"/>
      <c r="E831"/>
    </row>
    <row r="832" spans="3:5" x14ac:dyDescent="0.25">
      <c r="C832"/>
      <c r="D832"/>
      <c r="E832"/>
    </row>
    <row r="833" spans="3:5" x14ac:dyDescent="0.25">
      <c r="C833"/>
      <c r="D833"/>
      <c r="E833"/>
    </row>
    <row r="834" spans="3:5" x14ac:dyDescent="0.25">
      <c r="C834"/>
      <c r="D834"/>
      <c r="E834"/>
    </row>
    <row r="835" spans="3:5" x14ac:dyDescent="0.25">
      <c r="C835"/>
      <c r="D835"/>
      <c r="E835"/>
    </row>
    <row r="836" spans="3:5" x14ac:dyDescent="0.25">
      <c r="C836"/>
      <c r="D836"/>
      <c r="E836"/>
    </row>
    <row r="837" spans="3:5" x14ac:dyDescent="0.25">
      <c r="C837"/>
      <c r="D837"/>
      <c r="E837"/>
    </row>
    <row r="838" spans="3:5" x14ac:dyDescent="0.25">
      <c r="C838"/>
      <c r="D838"/>
      <c r="E838"/>
    </row>
    <row r="839" spans="3:5" x14ac:dyDescent="0.25">
      <c r="C839"/>
      <c r="D839"/>
      <c r="E839"/>
    </row>
    <row r="840" spans="3:5" x14ac:dyDescent="0.25">
      <c r="C840"/>
      <c r="D840"/>
      <c r="E840"/>
    </row>
    <row r="841" spans="3:5" x14ac:dyDescent="0.25">
      <c r="C841"/>
      <c r="D841"/>
      <c r="E841"/>
    </row>
    <row r="842" spans="3:5" x14ac:dyDescent="0.25">
      <c r="C842"/>
      <c r="D842"/>
      <c r="E842"/>
    </row>
    <row r="843" spans="3:5" x14ac:dyDescent="0.25">
      <c r="C843"/>
      <c r="D843"/>
      <c r="E843"/>
    </row>
    <row r="844" spans="3:5" x14ac:dyDescent="0.25">
      <c r="C844"/>
      <c r="D844"/>
      <c r="E844"/>
    </row>
    <row r="845" spans="3:5" x14ac:dyDescent="0.25">
      <c r="C845"/>
      <c r="D845"/>
      <c r="E845"/>
    </row>
    <row r="846" spans="3:5" x14ac:dyDescent="0.25">
      <c r="C846"/>
      <c r="D846"/>
      <c r="E846"/>
    </row>
    <row r="847" spans="3:5" x14ac:dyDescent="0.25">
      <c r="C847"/>
      <c r="D847"/>
      <c r="E847"/>
    </row>
    <row r="848" spans="3:5" x14ac:dyDescent="0.25">
      <c r="C848"/>
      <c r="D848"/>
      <c r="E848"/>
    </row>
    <row r="849" spans="3:5" x14ac:dyDescent="0.25">
      <c r="C849"/>
      <c r="D849"/>
      <c r="E849"/>
    </row>
    <row r="850" spans="3:5" x14ac:dyDescent="0.25">
      <c r="C850"/>
      <c r="D850"/>
      <c r="E850"/>
    </row>
    <row r="851" spans="3:5" x14ac:dyDescent="0.25">
      <c r="C851"/>
      <c r="D851"/>
      <c r="E851"/>
    </row>
    <row r="852" spans="3:5" x14ac:dyDescent="0.25">
      <c r="C852"/>
      <c r="D852"/>
      <c r="E852"/>
    </row>
    <row r="853" spans="3:5" x14ac:dyDescent="0.25">
      <c r="C853"/>
      <c r="D853"/>
      <c r="E853"/>
    </row>
    <row r="854" spans="3:5" x14ac:dyDescent="0.25">
      <c r="C854"/>
      <c r="D854"/>
      <c r="E854"/>
    </row>
    <row r="855" spans="3:5" x14ac:dyDescent="0.25">
      <c r="C855"/>
      <c r="D855"/>
      <c r="E855"/>
    </row>
    <row r="856" spans="3:5" x14ac:dyDescent="0.25">
      <c r="C856"/>
      <c r="D856"/>
      <c r="E856"/>
    </row>
    <row r="857" spans="3:5" x14ac:dyDescent="0.25">
      <c r="C857"/>
      <c r="D857"/>
      <c r="E857"/>
    </row>
    <row r="858" spans="3:5" x14ac:dyDescent="0.25">
      <c r="C858"/>
      <c r="D858"/>
      <c r="E858"/>
    </row>
    <row r="859" spans="3:5" x14ac:dyDescent="0.25">
      <c r="C859"/>
      <c r="D859"/>
      <c r="E859"/>
    </row>
    <row r="860" spans="3:5" x14ac:dyDescent="0.25">
      <c r="C860"/>
      <c r="D860"/>
      <c r="E860"/>
    </row>
    <row r="861" spans="3:5" x14ac:dyDescent="0.25">
      <c r="C861"/>
      <c r="D861"/>
      <c r="E861"/>
    </row>
    <row r="862" spans="3:5" x14ac:dyDescent="0.25">
      <c r="C862"/>
      <c r="D862"/>
      <c r="E862"/>
    </row>
    <row r="863" spans="3:5" x14ac:dyDescent="0.25">
      <c r="C863"/>
      <c r="D863"/>
      <c r="E863"/>
    </row>
    <row r="864" spans="3:5" x14ac:dyDescent="0.25">
      <c r="C864"/>
      <c r="D864"/>
      <c r="E864"/>
    </row>
    <row r="865" spans="3:5" x14ac:dyDescent="0.25">
      <c r="C865"/>
      <c r="D865"/>
      <c r="E865"/>
    </row>
    <row r="866" spans="3:5" x14ac:dyDescent="0.25">
      <c r="C866"/>
      <c r="D866"/>
      <c r="E866"/>
    </row>
    <row r="867" spans="3:5" x14ac:dyDescent="0.25">
      <c r="C867"/>
      <c r="D867"/>
      <c r="E867"/>
    </row>
    <row r="868" spans="3:5" x14ac:dyDescent="0.25">
      <c r="C868"/>
      <c r="D868"/>
      <c r="E868"/>
    </row>
    <row r="869" spans="3:5" x14ac:dyDescent="0.25">
      <c r="C869"/>
      <c r="D869"/>
      <c r="E869"/>
    </row>
    <row r="870" spans="3:5" x14ac:dyDescent="0.25">
      <c r="C870"/>
      <c r="D870"/>
      <c r="E870"/>
    </row>
    <row r="871" spans="3:5" x14ac:dyDescent="0.25">
      <c r="C871"/>
      <c r="D871"/>
      <c r="E871"/>
    </row>
    <row r="872" spans="3:5" x14ac:dyDescent="0.25">
      <c r="C872"/>
      <c r="D872"/>
      <c r="E872"/>
    </row>
    <row r="873" spans="3:5" x14ac:dyDescent="0.25">
      <c r="C873"/>
      <c r="D873"/>
      <c r="E873"/>
    </row>
    <row r="874" spans="3:5" x14ac:dyDescent="0.25">
      <c r="C874"/>
      <c r="D874"/>
      <c r="E874"/>
    </row>
    <row r="875" spans="3:5" x14ac:dyDescent="0.25">
      <c r="C875"/>
      <c r="D875"/>
      <c r="E875"/>
    </row>
    <row r="876" spans="3:5" x14ac:dyDescent="0.25">
      <c r="C876"/>
      <c r="D876"/>
      <c r="E876"/>
    </row>
    <row r="877" spans="3:5" x14ac:dyDescent="0.25">
      <c r="C877"/>
      <c r="D877"/>
      <c r="E877"/>
    </row>
    <row r="878" spans="3:5" x14ac:dyDescent="0.25">
      <c r="C878"/>
      <c r="D878"/>
      <c r="E878"/>
    </row>
    <row r="879" spans="3:5" x14ac:dyDescent="0.25">
      <c r="C879"/>
      <c r="D879"/>
      <c r="E879"/>
    </row>
    <row r="880" spans="3:5" x14ac:dyDescent="0.25">
      <c r="C880"/>
      <c r="D880"/>
      <c r="E880"/>
    </row>
    <row r="881" spans="3:5" x14ac:dyDescent="0.25">
      <c r="C881"/>
      <c r="D881"/>
      <c r="E881"/>
    </row>
    <row r="882" spans="3:5" x14ac:dyDescent="0.25">
      <c r="C882"/>
      <c r="D882"/>
      <c r="E882"/>
    </row>
    <row r="883" spans="3:5" x14ac:dyDescent="0.25">
      <c r="C883"/>
      <c r="D883"/>
      <c r="E883"/>
    </row>
    <row r="884" spans="3:5" x14ac:dyDescent="0.25">
      <c r="C884"/>
      <c r="D884"/>
      <c r="E884"/>
    </row>
    <row r="885" spans="3:5" x14ac:dyDescent="0.25">
      <c r="C885"/>
      <c r="D885"/>
      <c r="E885"/>
    </row>
    <row r="886" spans="3:5" x14ac:dyDescent="0.25">
      <c r="C886"/>
      <c r="D886"/>
      <c r="E886"/>
    </row>
    <row r="887" spans="3:5" x14ac:dyDescent="0.25">
      <c r="C887"/>
      <c r="D887"/>
      <c r="E887"/>
    </row>
    <row r="888" spans="3:5" x14ac:dyDescent="0.25">
      <c r="C888"/>
      <c r="D888"/>
      <c r="E888"/>
    </row>
    <row r="889" spans="3:5" x14ac:dyDescent="0.25">
      <c r="C889"/>
      <c r="D889"/>
      <c r="E889"/>
    </row>
    <row r="890" spans="3:5" x14ac:dyDescent="0.25">
      <c r="C890"/>
      <c r="D890"/>
      <c r="E890"/>
    </row>
    <row r="891" spans="3:5" x14ac:dyDescent="0.25">
      <c r="C891"/>
      <c r="D891"/>
      <c r="E891"/>
    </row>
    <row r="892" spans="3:5" x14ac:dyDescent="0.25">
      <c r="C892"/>
      <c r="D892"/>
      <c r="E892"/>
    </row>
    <row r="893" spans="3:5" x14ac:dyDescent="0.25">
      <c r="C893"/>
      <c r="D893"/>
      <c r="E893"/>
    </row>
    <row r="894" spans="3:5" x14ac:dyDescent="0.25">
      <c r="C894"/>
      <c r="D894"/>
      <c r="E894"/>
    </row>
    <row r="895" spans="3:5" x14ac:dyDescent="0.25">
      <c r="C895"/>
      <c r="D895"/>
      <c r="E895"/>
    </row>
    <row r="896" spans="3:5" x14ac:dyDescent="0.25">
      <c r="C896"/>
      <c r="D896"/>
      <c r="E896"/>
    </row>
    <row r="897" spans="3:5" x14ac:dyDescent="0.25">
      <c r="C897"/>
      <c r="D897"/>
      <c r="E897"/>
    </row>
    <row r="898" spans="3:5" x14ac:dyDescent="0.25">
      <c r="C898"/>
      <c r="D898"/>
      <c r="E898"/>
    </row>
    <row r="899" spans="3:5" x14ac:dyDescent="0.25">
      <c r="C899"/>
      <c r="D899"/>
      <c r="E899"/>
    </row>
    <row r="900" spans="3:5" x14ac:dyDescent="0.25">
      <c r="C900"/>
      <c r="D900"/>
      <c r="E900"/>
    </row>
    <row r="901" spans="3:5" x14ac:dyDescent="0.25">
      <c r="C901"/>
      <c r="D901"/>
      <c r="E901"/>
    </row>
    <row r="902" spans="3:5" x14ac:dyDescent="0.25">
      <c r="C902"/>
      <c r="D902"/>
      <c r="E902"/>
    </row>
    <row r="903" spans="3:5" x14ac:dyDescent="0.25">
      <c r="C903"/>
      <c r="D903"/>
      <c r="E903"/>
    </row>
    <row r="904" spans="3:5" x14ac:dyDescent="0.25">
      <c r="C904"/>
      <c r="D904"/>
      <c r="E904"/>
    </row>
    <row r="905" spans="3:5" x14ac:dyDescent="0.25">
      <c r="C905"/>
      <c r="D905"/>
      <c r="E905"/>
    </row>
    <row r="906" spans="3:5" x14ac:dyDescent="0.25">
      <c r="C906"/>
      <c r="D906"/>
      <c r="E906"/>
    </row>
    <row r="907" spans="3:5" x14ac:dyDescent="0.25">
      <c r="C907"/>
      <c r="D907"/>
      <c r="E907"/>
    </row>
    <row r="908" spans="3:5" x14ac:dyDescent="0.25">
      <c r="C908"/>
      <c r="D908"/>
      <c r="E908"/>
    </row>
    <row r="909" spans="3:5" x14ac:dyDescent="0.25">
      <c r="C909"/>
      <c r="D909"/>
      <c r="E909"/>
    </row>
    <row r="910" spans="3:5" x14ac:dyDescent="0.25">
      <c r="C910"/>
      <c r="D910"/>
      <c r="E910"/>
    </row>
    <row r="911" spans="3:5" x14ac:dyDescent="0.25">
      <c r="C911"/>
      <c r="D911"/>
      <c r="E911"/>
    </row>
    <row r="912" spans="3:5" x14ac:dyDescent="0.25">
      <c r="C912"/>
      <c r="D912"/>
      <c r="E912"/>
    </row>
    <row r="913" spans="3:5" x14ac:dyDescent="0.25">
      <c r="C913"/>
      <c r="D913"/>
      <c r="E913"/>
    </row>
    <row r="914" spans="3:5" x14ac:dyDescent="0.25">
      <c r="C914"/>
      <c r="D914"/>
      <c r="E914"/>
    </row>
    <row r="915" spans="3:5" x14ac:dyDescent="0.25">
      <c r="C915"/>
      <c r="D915"/>
      <c r="E915"/>
    </row>
    <row r="916" spans="3:5" x14ac:dyDescent="0.25">
      <c r="C916"/>
      <c r="D916"/>
      <c r="E916"/>
    </row>
    <row r="917" spans="3:5" x14ac:dyDescent="0.25">
      <c r="C917"/>
      <c r="D917"/>
      <c r="E917"/>
    </row>
    <row r="918" spans="3:5" x14ac:dyDescent="0.25">
      <c r="C918"/>
      <c r="D918"/>
      <c r="E918"/>
    </row>
    <row r="919" spans="3:5" x14ac:dyDescent="0.25">
      <c r="C919"/>
      <c r="D919"/>
      <c r="E919"/>
    </row>
    <row r="920" spans="3:5" x14ac:dyDescent="0.25">
      <c r="C920"/>
      <c r="D920"/>
      <c r="E920"/>
    </row>
    <row r="921" spans="3:5" x14ac:dyDescent="0.25">
      <c r="C921"/>
      <c r="D921"/>
      <c r="E921"/>
    </row>
    <row r="922" spans="3:5" x14ac:dyDescent="0.25">
      <c r="C922"/>
      <c r="D922"/>
      <c r="E922"/>
    </row>
    <row r="923" spans="3:5" x14ac:dyDescent="0.25">
      <c r="C923"/>
      <c r="D923"/>
      <c r="E923"/>
    </row>
    <row r="924" spans="3:5" x14ac:dyDescent="0.25">
      <c r="C924"/>
      <c r="D924"/>
      <c r="E924"/>
    </row>
    <row r="925" spans="3:5" x14ac:dyDescent="0.25">
      <c r="C925"/>
      <c r="D925"/>
      <c r="E925"/>
    </row>
    <row r="926" spans="3:5" x14ac:dyDescent="0.25">
      <c r="C926"/>
      <c r="D926"/>
      <c r="E926"/>
    </row>
    <row r="927" spans="3:5" x14ac:dyDescent="0.25">
      <c r="C927"/>
      <c r="D927"/>
      <c r="E927"/>
    </row>
    <row r="928" spans="3:5" x14ac:dyDescent="0.25">
      <c r="C928"/>
      <c r="D928"/>
      <c r="E928"/>
    </row>
    <row r="929" spans="3:5" x14ac:dyDescent="0.25">
      <c r="C929"/>
      <c r="D929"/>
      <c r="E929"/>
    </row>
    <row r="930" spans="3:5" x14ac:dyDescent="0.25">
      <c r="C930"/>
      <c r="D930"/>
      <c r="E930"/>
    </row>
    <row r="931" spans="3:5" x14ac:dyDescent="0.25">
      <c r="C931"/>
      <c r="D931"/>
      <c r="E931"/>
    </row>
    <row r="932" spans="3:5" x14ac:dyDescent="0.25">
      <c r="C932"/>
      <c r="D932"/>
      <c r="E932"/>
    </row>
    <row r="933" spans="3:5" x14ac:dyDescent="0.25">
      <c r="C933"/>
      <c r="D933"/>
      <c r="E933"/>
    </row>
    <row r="934" spans="3:5" x14ac:dyDescent="0.25">
      <c r="C934"/>
      <c r="D934"/>
      <c r="E934"/>
    </row>
    <row r="935" spans="3:5" x14ac:dyDescent="0.25">
      <c r="C935"/>
      <c r="D935"/>
      <c r="E935"/>
    </row>
    <row r="936" spans="3:5" x14ac:dyDescent="0.25">
      <c r="C936"/>
      <c r="D936"/>
      <c r="E936"/>
    </row>
    <row r="937" spans="3:5" x14ac:dyDescent="0.25">
      <c r="C937"/>
      <c r="D937"/>
      <c r="E937"/>
    </row>
    <row r="938" spans="3:5" x14ac:dyDescent="0.25">
      <c r="C938"/>
      <c r="D938"/>
      <c r="E938"/>
    </row>
    <row r="939" spans="3:5" x14ac:dyDescent="0.25">
      <c r="C939"/>
      <c r="D939"/>
      <c r="E939"/>
    </row>
    <row r="940" spans="3:5" x14ac:dyDescent="0.25">
      <c r="C940"/>
      <c r="D940"/>
      <c r="E940"/>
    </row>
    <row r="941" spans="3:5" x14ac:dyDescent="0.25">
      <c r="C941"/>
      <c r="D941"/>
      <c r="E941"/>
    </row>
    <row r="942" spans="3:5" x14ac:dyDescent="0.25">
      <c r="C942"/>
      <c r="D942"/>
      <c r="E942"/>
    </row>
    <row r="943" spans="3:5" x14ac:dyDescent="0.25">
      <c r="C943"/>
      <c r="D943"/>
      <c r="E943"/>
    </row>
    <row r="944" spans="3:5" x14ac:dyDescent="0.25">
      <c r="C944"/>
      <c r="D944"/>
      <c r="E944"/>
    </row>
    <row r="945" spans="3:5" x14ac:dyDescent="0.25">
      <c r="C945"/>
      <c r="D945"/>
      <c r="E945"/>
    </row>
    <row r="946" spans="3:5" x14ac:dyDescent="0.25">
      <c r="C946"/>
      <c r="D946"/>
      <c r="E946"/>
    </row>
    <row r="947" spans="3:5" x14ac:dyDescent="0.25">
      <c r="C947"/>
      <c r="D947"/>
      <c r="E947"/>
    </row>
    <row r="948" spans="3:5" x14ac:dyDescent="0.25">
      <c r="C948"/>
      <c r="D948"/>
      <c r="E948"/>
    </row>
    <row r="949" spans="3:5" x14ac:dyDescent="0.25">
      <c r="C949"/>
      <c r="D949"/>
      <c r="E949"/>
    </row>
    <row r="950" spans="3:5" x14ac:dyDescent="0.25">
      <c r="C950"/>
      <c r="D950"/>
      <c r="E950"/>
    </row>
    <row r="951" spans="3:5" x14ac:dyDescent="0.25">
      <c r="C951"/>
      <c r="D951"/>
      <c r="E951"/>
    </row>
    <row r="952" spans="3:5" x14ac:dyDescent="0.25">
      <c r="C952"/>
      <c r="D952"/>
      <c r="E952"/>
    </row>
    <row r="953" spans="3:5" x14ac:dyDescent="0.25">
      <c r="C953"/>
      <c r="D953"/>
      <c r="E953"/>
    </row>
    <row r="954" spans="3:5" x14ac:dyDescent="0.25">
      <c r="C954"/>
      <c r="D954"/>
      <c r="E954"/>
    </row>
    <row r="955" spans="3:5" x14ac:dyDescent="0.25">
      <c r="C955"/>
      <c r="D955"/>
      <c r="E955"/>
    </row>
    <row r="956" spans="3:5" x14ac:dyDescent="0.25">
      <c r="C956"/>
      <c r="D956"/>
      <c r="E956"/>
    </row>
    <row r="957" spans="3:5" x14ac:dyDescent="0.25">
      <c r="C957"/>
      <c r="D957"/>
      <c r="E957"/>
    </row>
    <row r="958" spans="3:5" x14ac:dyDescent="0.25">
      <c r="C958"/>
      <c r="D958"/>
      <c r="E958"/>
    </row>
    <row r="959" spans="3:5" x14ac:dyDescent="0.25">
      <c r="C959"/>
      <c r="D959"/>
      <c r="E959"/>
    </row>
    <row r="960" spans="3:5" x14ac:dyDescent="0.25">
      <c r="C960"/>
      <c r="D960"/>
      <c r="E960"/>
    </row>
    <row r="961" spans="3:5" x14ac:dyDescent="0.25">
      <c r="C961"/>
      <c r="D961"/>
      <c r="E961"/>
    </row>
    <row r="962" spans="3:5" x14ac:dyDescent="0.25">
      <c r="C962"/>
      <c r="D962"/>
      <c r="E962"/>
    </row>
    <row r="963" spans="3:5" x14ac:dyDescent="0.25">
      <c r="C963"/>
      <c r="D963"/>
      <c r="E963"/>
    </row>
    <row r="964" spans="3:5" x14ac:dyDescent="0.25">
      <c r="C964"/>
      <c r="D964"/>
      <c r="E964"/>
    </row>
    <row r="965" spans="3:5" x14ac:dyDescent="0.25">
      <c r="C965"/>
      <c r="D965"/>
      <c r="E965"/>
    </row>
    <row r="966" spans="3:5" x14ac:dyDescent="0.25">
      <c r="C966"/>
      <c r="D966"/>
      <c r="E966"/>
    </row>
    <row r="967" spans="3:5" x14ac:dyDescent="0.25">
      <c r="C967"/>
      <c r="D967"/>
      <c r="E967"/>
    </row>
    <row r="968" spans="3:5" x14ac:dyDescent="0.25">
      <c r="C968"/>
      <c r="D968"/>
      <c r="E968"/>
    </row>
    <row r="969" spans="3:5" x14ac:dyDescent="0.25">
      <c r="C969"/>
      <c r="D969"/>
      <c r="E969"/>
    </row>
    <row r="970" spans="3:5" x14ac:dyDescent="0.25">
      <c r="C970"/>
      <c r="D970"/>
      <c r="E970"/>
    </row>
    <row r="971" spans="3:5" x14ac:dyDescent="0.25">
      <c r="C971"/>
      <c r="D971"/>
      <c r="E971"/>
    </row>
    <row r="972" spans="3:5" x14ac:dyDescent="0.25">
      <c r="C972"/>
      <c r="D972"/>
      <c r="E972"/>
    </row>
    <row r="973" spans="3:5" x14ac:dyDescent="0.25">
      <c r="C973"/>
      <c r="D973"/>
      <c r="E973"/>
    </row>
    <row r="974" spans="3:5" x14ac:dyDescent="0.25">
      <c r="C974"/>
      <c r="D974"/>
      <c r="E974"/>
    </row>
    <row r="975" spans="3:5" x14ac:dyDescent="0.25">
      <c r="C975"/>
      <c r="D975"/>
      <c r="E975"/>
    </row>
    <row r="976" spans="3:5" x14ac:dyDescent="0.25">
      <c r="C976"/>
      <c r="D976"/>
      <c r="E976"/>
    </row>
    <row r="977" spans="3:5" x14ac:dyDescent="0.25">
      <c r="C977"/>
      <c r="D977"/>
      <c r="E977"/>
    </row>
    <row r="978" spans="3:5" x14ac:dyDescent="0.25">
      <c r="C978"/>
      <c r="D978"/>
      <c r="E978"/>
    </row>
    <row r="979" spans="3:5" x14ac:dyDescent="0.25">
      <c r="C979"/>
      <c r="D979"/>
      <c r="E979"/>
    </row>
    <row r="980" spans="3:5" x14ac:dyDescent="0.25">
      <c r="C980"/>
      <c r="D980"/>
      <c r="E980"/>
    </row>
    <row r="981" spans="3:5" x14ac:dyDescent="0.25">
      <c r="C981"/>
      <c r="D981"/>
      <c r="E981"/>
    </row>
    <row r="982" spans="3:5" x14ac:dyDescent="0.25">
      <c r="C982"/>
      <c r="D982"/>
      <c r="E982"/>
    </row>
    <row r="983" spans="3:5" x14ac:dyDescent="0.25">
      <c r="C983"/>
      <c r="D983"/>
      <c r="E983"/>
    </row>
    <row r="984" spans="3:5" x14ac:dyDescent="0.25">
      <c r="C984"/>
      <c r="D984"/>
      <c r="E984"/>
    </row>
    <row r="985" spans="3:5" x14ac:dyDescent="0.25">
      <c r="C985"/>
      <c r="D985"/>
      <c r="E985"/>
    </row>
    <row r="986" spans="3:5" x14ac:dyDescent="0.25">
      <c r="C986"/>
      <c r="D986"/>
      <c r="E986"/>
    </row>
    <row r="987" spans="3:5" x14ac:dyDescent="0.25">
      <c r="C987"/>
      <c r="D987"/>
      <c r="E987"/>
    </row>
    <row r="988" spans="3:5" x14ac:dyDescent="0.25">
      <c r="C988"/>
      <c r="D988"/>
      <c r="E988"/>
    </row>
    <row r="989" spans="3:5" x14ac:dyDescent="0.25">
      <c r="C989"/>
      <c r="D989"/>
      <c r="E989"/>
    </row>
    <row r="990" spans="3:5" x14ac:dyDescent="0.25">
      <c r="C990"/>
      <c r="D990"/>
      <c r="E990"/>
    </row>
    <row r="991" spans="3:5" x14ac:dyDescent="0.25">
      <c r="C991"/>
      <c r="D991"/>
      <c r="E991"/>
    </row>
    <row r="992" spans="3:5" x14ac:dyDescent="0.25">
      <c r="C992"/>
      <c r="D992"/>
      <c r="E992"/>
    </row>
    <row r="993" spans="3:5" x14ac:dyDescent="0.25">
      <c r="C993"/>
      <c r="D993"/>
      <c r="E993"/>
    </row>
    <row r="994" spans="3:5" x14ac:dyDescent="0.25">
      <c r="C994"/>
      <c r="D994"/>
      <c r="E994"/>
    </row>
    <row r="995" spans="3:5" x14ac:dyDescent="0.25">
      <c r="C995"/>
      <c r="D995"/>
      <c r="E995"/>
    </row>
    <row r="996" spans="3:5" x14ac:dyDescent="0.25">
      <c r="C996"/>
      <c r="D996"/>
      <c r="E996"/>
    </row>
    <row r="997" spans="3:5" x14ac:dyDescent="0.25">
      <c r="C997"/>
      <c r="D997"/>
      <c r="E997"/>
    </row>
    <row r="998" spans="3:5" x14ac:dyDescent="0.25">
      <c r="C998"/>
      <c r="D998"/>
      <c r="E998"/>
    </row>
    <row r="999" spans="3:5" x14ac:dyDescent="0.25">
      <c r="C999"/>
      <c r="D999"/>
      <c r="E999"/>
    </row>
    <row r="1000" spans="3:5" x14ac:dyDescent="0.25">
      <c r="C1000"/>
      <c r="D1000"/>
      <c r="E1000"/>
    </row>
    <row r="1001" spans="3:5" x14ac:dyDescent="0.25">
      <c r="C1001"/>
      <c r="D1001"/>
      <c r="E1001"/>
    </row>
    <row r="1002" spans="3:5" x14ac:dyDescent="0.25">
      <c r="C1002"/>
      <c r="D1002"/>
      <c r="E1002"/>
    </row>
    <row r="1003" spans="3:5" x14ac:dyDescent="0.25">
      <c r="C1003"/>
      <c r="D1003"/>
      <c r="E1003"/>
    </row>
    <row r="1004" spans="3:5" x14ac:dyDescent="0.25">
      <c r="C1004"/>
      <c r="D1004"/>
      <c r="E1004"/>
    </row>
    <row r="1005" spans="3:5" x14ac:dyDescent="0.25">
      <c r="C1005"/>
      <c r="D1005"/>
      <c r="E1005"/>
    </row>
    <row r="1006" spans="3:5" x14ac:dyDescent="0.25">
      <c r="C1006"/>
      <c r="D1006"/>
      <c r="E1006"/>
    </row>
    <row r="1007" spans="3:5" x14ac:dyDescent="0.25">
      <c r="C1007"/>
      <c r="D1007"/>
      <c r="E1007"/>
    </row>
    <row r="1008" spans="3:5" x14ac:dyDescent="0.25">
      <c r="C1008"/>
      <c r="D1008"/>
      <c r="E1008"/>
    </row>
    <row r="1009" spans="3:5" x14ac:dyDescent="0.25">
      <c r="C1009"/>
      <c r="D1009"/>
      <c r="E1009"/>
    </row>
    <row r="1010" spans="3:5" x14ac:dyDescent="0.25">
      <c r="C1010"/>
      <c r="D1010"/>
      <c r="E1010"/>
    </row>
    <row r="1011" spans="3:5" x14ac:dyDescent="0.25">
      <c r="C1011"/>
      <c r="D1011"/>
      <c r="E1011"/>
    </row>
    <row r="1012" spans="3:5" x14ac:dyDescent="0.25">
      <c r="C1012"/>
      <c r="D1012"/>
      <c r="E1012"/>
    </row>
    <row r="1013" spans="3:5" x14ac:dyDescent="0.25">
      <c r="C1013"/>
      <c r="D1013"/>
      <c r="E1013"/>
    </row>
    <row r="1014" spans="3:5" x14ac:dyDescent="0.25">
      <c r="C1014"/>
      <c r="D1014"/>
      <c r="E1014"/>
    </row>
    <row r="1015" spans="3:5" x14ac:dyDescent="0.25">
      <c r="C1015"/>
      <c r="D1015"/>
      <c r="E1015"/>
    </row>
    <row r="1016" spans="3:5" x14ac:dyDescent="0.25">
      <c r="C1016"/>
      <c r="D1016"/>
      <c r="E1016"/>
    </row>
    <row r="1017" spans="3:5" x14ac:dyDescent="0.25">
      <c r="C1017"/>
      <c r="D1017"/>
      <c r="E1017"/>
    </row>
    <row r="1018" spans="3:5" x14ac:dyDescent="0.25">
      <c r="C1018"/>
      <c r="D1018"/>
      <c r="E1018"/>
    </row>
    <row r="1019" spans="3:5" x14ac:dyDescent="0.25">
      <c r="C1019"/>
      <c r="D1019"/>
      <c r="E1019"/>
    </row>
    <row r="1020" spans="3:5" x14ac:dyDescent="0.25">
      <c r="C1020"/>
      <c r="D1020"/>
      <c r="E1020"/>
    </row>
    <row r="1021" spans="3:5" x14ac:dyDescent="0.25">
      <c r="C1021"/>
      <c r="D1021"/>
      <c r="E1021"/>
    </row>
    <row r="1022" spans="3:5" x14ac:dyDescent="0.25">
      <c r="C1022"/>
      <c r="D1022"/>
      <c r="E1022"/>
    </row>
    <row r="1023" spans="3:5" x14ac:dyDescent="0.25">
      <c r="C1023"/>
      <c r="D1023"/>
      <c r="E1023"/>
    </row>
    <row r="1024" spans="3:5" x14ac:dyDescent="0.25">
      <c r="C1024"/>
      <c r="D1024"/>
      <c r="E1024"/>
    </row>
    <row r="1025" spans="3:5" x14ac:dyDescent="0.25">
      <c r="C1025"/>
      <c r="D1025"/>
      <c r="E1025"/>
    </row>
    <row r="1026" spans="3:5" x14ac:dyDescent="0.25">
      <c r="C1026"/>
      <c r="D1026"/>
      <c r="E1026"/>
    </row>
    <row r="1027" spans="3:5" x14ac:dyDescent="0.25">
      <c r="C1027"/>
      <c r="D1027"/>
      <c r="E1027"/>
    </row>
    <row r="1028" spans="3:5" x14ac:dyDescent="0.25">
      <c r="C1028"/>
      <c r="D1028"/>
      <c r="E1028"/>
    </row>
    <row r="1029" spans="3:5" x14ac:dyDescent="0.25">
      <c r="C1029"/>
      <c r="D1029"/>
      <c r="E1029"/>
    </row>
    <row r="1030" spans="3:5" x14ac:dyDescent="0.25">
      <c r="C1030"/>
      <c r="D1030"/>
      <c r="E1030"/>
    </row>
    <row r="1031" spans="3:5" x14ac:dyDescent="0.25">
      <c r="C1031"/>
      <c r="D1031"/>
      <c r="E1031"/>
    </row>
    <row r="1032" spans="3:5" x14ac:dyDescent="0.25">
      <c r="C1032"/>
      <c r="D1032"/>
      <c r="E1032"/>
    </row>
    <row r="1033" spans="3:5" x14ac:dyDescent="0.25">
      <c r="C1033"/>
      <c r="D1033"/>
      <c r="E1033"/>
    </row>
    <row r="1034" spans="3:5" x14ac:dyDescent="0.25">
      <c r="C1034"/>
      <c r="D1034"/>
      <c r="E1034"/>
    </row>
    <row r="1035" spans="3:5" x14ac:dyDescent="0.25">
      <c r="C1035"/>
      <c r="D1035"/>
      <c r="E1035"/>
    </row>
    <row r="1036" spans="3:5" x14ac:dyDescent="0.25">
      <c r="C1036"/>
      <c r="D1036"/>
      <c r="E1036"/>
    </row>
    <row r="1037" spans="3:5" x14ac:dyDescent="0.25">
      <c r="C1037"/>
      <c r="D1037"/>
      <c r="E1037"/>
    </row>
    <row r="1038" spans="3:5" x14ac:dyDescent="0.25">
      <c r="C1038"/>
      <c r="D1038"/>
      <c r="E1038"/>
    </row>
    <row r="1039" spans="3:5" x14ac:dyDescent="0.25">
      <c r="C1039"/>
      <c r="D1039"/>
      <c r="E1039"/>
    </row>
    <row r="1040" spans="3:5" x14ac:dyDescent="0.25">
      <c r="C1040"/>
      <c r="D1040"/>
      <c r="E1040"/>
    </row>
    <row r="1041" spans="3:5" x14ac:dyDescent="0.25">
      <c r="C1041"/>
      <c r="D1041"/>
      <c r="E1041"/>
    </row>
    <row r="1042" spans="3:5" x14ac:dyDescent="0.25">
      <c r="C1042"/>
      <c r="D1042"/>
      <c r="E1042"/>
    </row>
    <row r="1043" spans="3:5" x14ac:dyDescent="0.25">
      <c r="C1043"/>
      <c r="D1043"/>
      <c r="E1043"/>
    </row>
    <row r="1044" spans="3:5" x14ac:dyDescent="0.25">
      <c r="C1044"/>
      <c r="D1044"/>
      <c r="E1044"/>
    </row>
    <row r="1045" spans="3:5" x14ac:dyDescent="0.25">
      <c r="C1045"/>
      <c r="D1045"/>
      <c r="E1045"/>
    </row>
    <row r="1046" spans="3:5" x14ac:dyDescent="0.25">
      <c r="C1046"/>
      <c r="D1046"/>
      <c r="E1046"/>
    </row>
    <row r="1047" spans="3:5" x14ac:dyDescent="0.25">
      <c r="C1047"/>
      <c r="D1047"/>
      <c r="E1047"/>
    </row>
    <row r="1048" spans="3:5" x14ac:dyDescent="0.25">
      <c r="C1048"/>
      <c r="D1048"/>
      <c r="E1048"/>
    </row>
    <row r="1049" spans="3:5" x14ac:dyDescent="0.25">
      <c r="C1049"/>
      <c r="D1049"/>
      <c r="E1049"/>
    </row>
    <row r="1050" spans="3:5" x14ac:dyDescent="0.25">
      <c r="C1050"/>
      <c r="D1050"/>
      <c r="E1050"/>
    </row>
    <row r="1051" spans="3:5" x14ac:dyDescent="0.25">
      <c r="C1051"/>
      <c r="D1051"/>
      <c r="E1051"/>
    </row>
    <row r="1052" spans="3:5" x14ac:dyDescent="0.25">
      <c r="C1052"/>
      <c r="D1052"/>
      <c r="E1052"/>
    </row>
    <row r="1053" spans="3:5" x14ac:dyDescent="0.25">
      <c r="C1053"/>
      <c r="D1053"/>
      <c r="E1053"/>
    </row>
    <row r="1054" spans="3:5" x14ac:dyDescent="0.25">
      <c r="C1054"/>
      <c r="D1054"/>
      <c r="E1054"/>
    </row>
    <row r="1055" spans="3:5" x14ac:dyDescent="0.25">
      <c r="C1055"/>
      <c r="D1055"/>
      <c r="E1055"/>
    </row>
    <row r="1056" spans="3:5" x14ac:dyDescent="0.25">
      <c r="C1056"/>
      <c r="D1056"/>
      <c r="E1056"/>
    </row>
    <row r="1057" spans="3:5" x14ac:dyDescent="0.25">
      <c r="C1057"/>
      <c r="D1057"/>
      <c r="E1057"/>
    </row>
    <row r="1058" spans="3:5" x14ac:dyDescent="0.25">
      <c r="C1058"/>
      <c r="D1058"/>
      <c r="E1058"/>
    </row>
    <row r="1059" spans="3:5" x14ac:dyDescent="0.25">
      <c r="C1059"/>
      <c r="D1059"/>
      <c r="E1059"/>
    </row>
    <row r="1060" spans="3:5" x14ac:dyDescent="0.25">
      <c r="C1060"/>
      <c r="D1060"/>
      <c r="E1060"/>
    </row>
    <row r="1061" spans="3:5" x14ac:dyDescent="0.25">
      <c r="C1061"/>
      <c r="D1061"/>
      <c r="E1061"/>
    </row>
    <row r="1062" spans="3:5" x14ac:dyDescent="0.25">
      <c r="C1062"/>
      <c r="D1062"/>
      <c r="E1062"/>
    </row>
    <row r="1063" spans="3:5" x14ac:dyDescent="0.25">
      <c r="C1063"/>
      <c r="D1063"/>
      <c r="E1063"/>
    </row>
    <row r="1064" spans="3:5" x14ac:dyDescent="0.25">
      <c r="C1064"/>
      <c r="D1064"/>
      <c r="E1064"/>
    </row>
    <row r="1065" spans="3:5" x14ac:dyDescent="0.25">
      <c r="C1065"/>
      <c r="D1065"/>
      <c r="E1065"/>
    </row>
    <row r="1066" spans="3:5" x14ac:dyDescent="0.25">
      <c r="C1066"/>
      <c r="D1066"/>
      <c r="E1066"/>
    </row>
    <row r="1067" spans="3:5" x14ac:dyDescent="0.25">
      <c r="C1067"/>
      <c r="D1067"/>
      <c r="E1067"/>
    </row>
    <row r="1068" spans="3:5" x14ac:dyDescent="0.25">
      <c r="C1068"/>
      <c r="D1068"/>
      <c r="E1068"/>
    </row>
    <row r="1069" spans="3:5" x14ac:dyDescent="0.25">
      <c r="C1069"/>
      <c r="D1069"/>
      <c r="E1069"/>
    </row>
    <row r="1070" spans="3:5" x14ac:dyDescent="0.25">
      <c r="C1070"/>
      <c r="D1070"/>
      <c r="E1070"/>
    </row>
    <row r="1071" spans="3:5" x14ac:dyDescent="0.25">
      <c r="C1071"/>
      <c r="D1071"/>
      <c r="E1071"/>
    </row>
    <row r="1072" spans="3:5" x14ac:dyDescent="0.25">
      <c r="C1072"/>
      <c r="D1072"/>
      <c r="E1072"/>
    </row>
    <row r="1073" spans="3:5" x14ac:dyDescent="0.25">
      <c r="C1073"/>
      <c r="D1073"/>
      <c r="E1073"/>
    </row>
    <row r="1074" spans="3:5" x14ac:dyDescent="0.25">
      <c r="C1074"/>
      <c r="D1074"/>
      <c r="E1074"/>
    </row>
    <row r="1075" spans="3:5" x14ac:dyDescent="0.25">
      <c r="C1075"/>
      <c r="D1075"/>
      <c r="E1075"/>
    </row>
    <row r="1076" spans="3:5" x14ac:dyDescent="0.25">
      <c r="C1076"/>
      <c r="D1076"/>
      <c r="E1076"/>
    </row>
    <row r="1077" spans="3:5" x14ac:dyDescent="0.25">
      <c r="C1077"/>
      <c r="D1077"/>
      <c r="E1077"/>
    </row>
    <row r="1078" spans="3:5" x14ac:dyDescent="0.25">
      <c r="C1078"/>
      <c r="D1078"/>
      <c r="E1078"/>
    </row>
    <row r="1079" spans="3:5" x14ac:dyDescent="0.25">
      <c r="C1079"/>
      <c r="D1079"/>
      <c r="E1079"/>
    </row>
    <row r="1080" spans="3:5" x14ac:dyDescent="0.25">
      <c r="C1080"/>
      <c r="D1080"/>
      <c r="E1080"/>
    </row>
    <row r="1081" spans="3:5" x14ac:dyDescent="0.25">
      <c r="C1081"/>
      <c r="D1081"/>
      <c r="E1081"/>
    </row>
    <row r="1082" spans="3:5" x14ac:dyDescent="0.25">
      <c r="C1082"/>
      <c r="D1082"/>
      <c r="E1082"/>
    </row>
    <row r="1083" spans="3:5" x14ac:dyDescent="0.25">
      <c r="C1083"/>
      <c r="D1083"/>
      <c r="E1083"/>
    </row>
    <row r="1084" spans="3:5" x14ac:dyDescent="0.25">
      <c r="C1084"/>
      <c r="D1084"/>
      <c r="E1084"/>
    </row>
    <row r="1085" spans="3:5" x14ac:dyDescent="0.25">
      <c r="C1085"/>
      <c r="D1085"/>
      <c r="E1085"/>
    </row>
    <row r="1086" spans="3:5" x14ac:dyDescent="0.25">
      <c r="C1086"/>
      <c r="D1086"/>
      <c r="E1086"/>
    </row>
    <row r="1087" spans="3:5" x14ac:dyDescent="0.25">
      <c r="C1087"/>
      <c r="D1087"/>
      <c r="E1087"/>
    </row>
    <row r="1088" spans="3:5" x14ac:dyDescent="0.25">
      <c r="C1088"/>
      <c r="D1088"/>
      <c r="E1088"/>
    </row>
    <row r="1089" spans="3:5" x14ac:dyDescent="0.25">
      <c r="C1089"/>
      <c r="D1089"/>
      <c r="E1089"/>
    </row>
    <row r="1090" spans="3:5" x14ac:dyDescent="0.25">
      <c r="C1090"/>
      <c r="D1090"/>
      <c r="E1090"/>
    </row>
    <row r="1091" spans="3:5" x14ac:dyDescent="0.25">
      <c r="C1091"/>
      <c r="D1091"/>
      <c r="E1091"/>
    </row>
    <row r="1092" spans="3:5" x14ac:dyDescent="0.25">
      <c r="C1092"/>
      <c r="D1092"/>
      <c r="E1092"/>
    </row>
    <row r="1093" spans="3:5" x14ac:dyDescent="0.25">
      <c r="C1093"/>
      <c r="D1093"/>
      <c r="E1093"/>
    </row>
    <row r="1094" spans="3:5" x14ac:dyDescent="0.25">
      <c r="C1094"/>
      <c r="D1094"/>
      <c r="E1094"/>
    </row>
    <row r="1095" spans="3:5" x14ac:dyDescent="0.25">
      <c r="C1095"/>
      <c r="D1095"/>
      <c r="E1095"/>
    </row>
    <row r="1096" spans="3:5" x14ac:dyDescent="0.25">
      <c r="C1096"/>
      <c r="D1096"/>
      <c r="E1096"/>
    </row>
    <row r="1097" spans="3:5" x14ac:dyDescent="0.25">
      <c r="C1097"/>
      <c r="D1097"/>
      <c r="E1097"/>
    </row>
    <row r="1098" spans="3:5" x14ac:dyDescent="0.25">
      <c r="C1098"/>
      <c r="D1098"/>
      <c r="E1098"/>
    </row>
    <row r="1099" spans="3:5" x14ac:dyDescent="0.25">
      <c r="C1099"/>
      <c r="D1099"/>
      <c r="E1099"/>
    </row>
    <row r="1100" spans="3:5" x14ac:dyDescent="0.25">
      <c r="C1100"/>
      <c r="D1100"/>
      <c r="E1100"/>
    </row>
    <row r="1101" spans="3:5" x14ac:dyDescent="0.25">
      <c r="C1101"/>
      <c r="D1101"/>
      <c r="E1101"/>
    </row>
    <row r="1102" spans="3:5" x14ac:dyDescent="0.25">
      <c r="C1102"/>
      <c r="D1102"/>
      <c r="E1102"/>
    </row>
    <row r="1103" spans="3:5" x14ac:dyDescent="0.25">
      <c r="C1103"/>
      <c r="D1103"/>
      <c r="E1103"/>
    </row>
    <row r="1104" spans="3:5" x14ac:dyDescent="0.25">
      <c r="C1104"/>
      <c r="D1104"/>
      <c r="E1104"/>
    </row>
    <row r="1105" spans="3:5" x14ac:dyDescent="0.25">
      <c r="C1105"/>
      <c r="D1105"/>
      <c r="E1105"/>
    </row>
    <row r="1106" spans="3:5" x14ac:dyDescent="0.25">
      <c r="C1106"/>
      <c r="D1106"/>
      <c r="E1106"/>
    </row>
    <row r="1107" spans="3:5" x14ac:dyDescent="0.25">
      <c r="C1107"/>
      <c r="D1107"/>
      <c r="E1107"/>
    </row>
    <row r="1108" spans="3:5" x14ac:dyDescent="0.25">
      <c r="C1108"/>
      <c r="D1108"/>
      <c r="E1108"/>
    </row>
    <row r="1109" spans="3:5" x14ac:dyDescent="0.25">
      <c r="C1109"/>
      <c r="D1109"/>
      <c r="E1109"/>
    </row>
    <row r="1110" spans="3:5" x14ac:dyDescent="0.25">
      <c r="C1110"/>
      <c r="D1110"/>
      <c r="E1110"/>
    </row>
    <row r="1111" spans="3:5" x14ac:dyDescent="0.25">
      <c r="C1111"/>
      <c r="D1111"/>
      <c r="E1111"/>
    </row>
    <row r="1112" spans="3:5" x14ac:dyDescent="0.25">
      <c r="C1112"/>
      <c r="D1112"/>
      <c r="E1112"/>
    </row>
    <row r="1113" spans="3:5" x14ac:dyDescent="0.25">
      <c r="C1113"/>
      <c r="D1113"/>
      <c r="E1113"/>
    </row>
    <row r="1114" spans="3:5" x14ac:dyDescent="0.25">
      <c r="C1114"/>
      <c r="D1114"/>
      <c r="E1114"/>
    </row>
    <row r="1115" spans="3:5" x14ac:dyDescent="0.25">
      <c r="C1115"/>
      <c r="D1115"/>
      <c r="E1115"/>
    </row>
    <row r="1116" spans="3:5" x14ac:dyDescent="0.25">
      <c r="C1116"/>
      <c r="D1116"/>
      <c r="E1116"/>
    </row>
    <row r="1117" spans="3:5" x14ac:dyDescent="0.25">
      <c r="C1117"/>
      <c r="D1117"/>
      <c r="E1117"/>
    </row>
    <row r="1118" spans="3:5" x14ac:dyDescent="0.25">
      <c r="C1118"/>
      <c r="D1118"/>
      <c r="E1118"/>
    </row>
    <row r="1119" spans="3:5" x14ac:dyDescent="0.25">
      <c r="C1119"/>
      <c r="D1119"/>
      <c r="E1119"/>
    </row>
    <row r="1120" spans="3:5" x14ac:dyDescent="0.25">
      <c r="C1120"/>
      <c r="D1120"/>
      <c r="E1120"/>
    </row>
    <row r="1121" spans="3:5" x14ac:dyDescent="0.25">
      <c r="C1121"/>
      <c r="D1121"/>
      <c r="E1121"/>
    </row>
    <row r="1122" spans="3:5" x14ac:dyDescent="0.25">
      <c r="C1122"/>
      <c r="D1122"/>
      <c r="E1122"/>
    </row>
    <row r="1123" spans="3:5" x14ac:dyDescent="0.25">
      <c r="C1123"/>
      <c r="D1123"/>
      <c r="E1123"/>
    </row>
    <row r="1124" spans="3:5" x14ac:dyDescent="0.25">
      <c r="C1124"/>
      <c r="D1124"/>
      <c r="E1124"/>
    </row>
    <row r="1125" spans="3:5" x14ac:dyDescent="0.25">
      <c r="C1125"/>
      <c r="D1125"/>
      <c r="E1125"/>
    </row>
    <row r="1126" spans="3:5" x14ac:dyDescent="0.25">
      <c r="C1126"/>
      <c r="D1126"/>
      <c r="E1126"/>
    </row>
    <row r="1127" spans="3:5" x14ac:dyDescent="0.25">
      <c r="C1127"/>
      <c r="D1127"/>
      <c r="E1127"/>
    </row>
    <row r="1128" spans="3:5" x14ac:dyDescent="0.25">
      <c r="C1128"/>
      <c r="D1128"/>
      <c r="E1128"/>
    </row>
    <row r="1129" spans="3:5" x14ac:dyDescent="0.25">
      <c r="C1129"/>
      <c r="D1129"/>
      <c r="E1129"/>
    </row>
    <row r="1130" spans="3:5" x14ac:dyDescent="0.25">
      <c r="C1130"/>
      <c r="D1130"/>
      <c r="E1130"/>
    </row>
    <row r="1131" spans="3:5" x14ac:dyDescent="0.25">
      <c r="C1131"/>
      <c r="D1131"/>
      <c r="E1131"/>
    </row>
    <row r="1132" spans="3:5" x14ac:dyDescent="0.25">
      <c r="C1132"/>
      <c r="D1132"/>
      <c r="E1132"/>
    </row>
    <row r="1133" spans="3:5" x14ac:dyDescent="0.25">
      <c r="C1133"/>
      <c r="D1133"/>
      <c r="E1133"/>
    </row>
    <row r="1134" spans="3:5" x14ac:dyDescent="0.25">
      <c r="C1134"/>
      <c r="D1134"/>
      <c r="E1134"/>
    </row>
    <row r="1135" spans="3:5" x14ac:dyDescent="0.25">
      <c r="C1135"/>
      <c r="D1135"/>
      <c r="E1135"/>
    </row>
    <row r="1136" spans="3:5" x14ac:dyDescent="0.25">
      <c r="C1136"/>
      <c r="D1136"/>
      <c r="E1136"/>
    </row>
    <row r="1137" spans="3:5" x14ac:dyDescent="0.25">
      <c r="C1137"/>
      <c r="D1137"/>
      <c r="E1137"/>
    </row>
    <row r="1138" spans="3:5" x14ac:dyDescent="0.25">
      <c r="C1138"/>
      <c r="D1138"/>
      <c r="E1138"/>
    </row>
    <row r="1139" spans="3:5" x14ac:dyDescent="0.25">
      <c r="C1139"/>
      <c r="D1139"/>
      <c r="E1139"/>
    </row>
    <row r="1140" spans="3:5" x14ac:dyDescent="0.25">
      <c r="C1140"/>
      <c r="D1140"/>
      <c r="E1140"/>
    </row>
    <row r="1141" spans="3:5" x14ac:dyDescent="0.25">
      <c r="C1141"/>
      <c r="D1141"/>
      <c r="E1141"/>
    </row>
    <row r="1142" spans="3:5" x14ac:dyDescent="0.25">
      <c r="C1142"/>
      <c r="D1142"/>
      <c r="E1142"/>
    </row>
    <row r="1143" spans="3:5" x14ac:dyDescent="0.25">
      <c r="C1143"/>
      <c r="D1143"/>
      <c r="E1143"/>
    </row>
    <row r="1144" spans="3:5" x14ac:dyDescent="0.25">
      <c r="C1144"/>
      <c r="D1144"/>
      <c r="E1144"/>
    </row>
    <row r="1145" spans="3:5" x14ac:dyDescent="0.25">
      <c r="C1145"/>
      <c r="D1145"/>
      <c r="E1145"/>
    </row>
    <row r="1146" spans="3:5" x14ac:dyDescent="0.25">
      <c r="C1146"/>
      <c r="D1146"/>
      <c r="E1146"/>
    </row>
    <row r="1147" spans="3:5" x14ac:dyDescent="0.25">
      <c r="C1147"/>
      <c r="D1147"/>
      <c r="E1147"/>
    </row>
    <row r="1148" spans="3:5" x14ac:dyDescent="0.25">
      <c r="C1148"/>
      <c r="D1148"/>
      <c r="E1148"/>
    </row>
    <row r="1149" spans="3:5" x14ac:dyDescent="0.25">
      <c r="C1149"/>
      <c r="D1149"/>
      <c r="E1149"/>
    </row>
    <row r="1150" spans="3:5" x14ac:dyDescent="0.25">
      <c r="C1150"/>
      <c r="D1150"/>
      <c r="E1150"/>
    </row>
    <row r="1151" spans="3:5" x14ac:dyDescent="0.25">
      <c r="C1151"/>
      <c r="D1151"/>
      <c r="E1151"/>
    </row>
    <row r="1152" spans="3:5" x14ac:dyDescent="0.25">
      <c r="C1152"/>
      <c r="D1152"/>
      <c r="E1152"/>
    </row>
    <row r="1153" spans="3:5" x14ac:dyDescent="0.25">
      <c r="C1153"/>
      <c r="D1153"/>
      <c r="E1153"/>
    </row>
    <row r="1154" spans="3:5" x14ac:dyDescent="0.25">
      <c r="C1154"/>
      <c r="D1154"/>
      <c r="E1154"/>
    </row>
    <row r="1155" spans="3:5" x14ac:dyDescent="0.25">
      <c r="C1155"/>
      <c r="D1155"/>
      <c r="E1155"/>
    </row>
    <row r="1156" spans="3:5" x14ac:dyDescent="0.25">
      <c r="C1156"/>
      <c r="D1156"/>
      <c r="E1156"/>
    </row>
    <row r="1157" spans="3:5" x14ac:dyDescent="0.25">
      <c r="C1157"/>
      <c r="D1157"/>
      <c r="E1157"/>
    </row>
    <row r="1158" spans="3:5" x14ac:dyDescent="0.25">
      <c r="C1158"/>
      <c r="D1158"/>
      <c r="E1158"/>
    </row>
    <row r="1159" spans="3:5" x14ac:dyDescent="0.25">
      <c r="C1159"/>
      <c r="D1159"/>
      <c r="E1159"/>
    </row>
    <row r="1160" spans="3:5" x14ac:dyDescent="0.25">
      <c r="C1160"/>
      <c r="D1160"/>
      <c r="E1160"/>
    </row>
    <row r="1161" spans="3:5" x14ac:dyDescent="0.25">
      <c r="C1161"/>
      <c r="D1161"/>
      <c r="E1161"/>
    </row>
    <row r="1162" spans="3:5" x14ac:dyDescent="0.25">
      <c r="C1162"/>
      <c r="D1162"/>
      <c r="E1162"/>
    </row>
    <row r="1163" spans="3:5" x14ac:dyDescent="0.25">
      <c r="C1163"/>
      <c r="D1163"/>
      <c r="E1163"/>
    </row>
    <row r="1164" spans="3:5" x14ac:dyDescent="0.25">
      <c r="C1164"/>
      <c r="D1164"/>
      <c r="E1164"/>
    </row>
    <row r="1165" spans="3:5" x14ac:dyDescent="0.25">
      <c r="C1165"/>
      <c r="D1165"/>
      <c r="E1165"/>
    </row>
    <row r="1166" spans="3:5" x14ac:dyDescent="0.25">
      <c r="C1166"/>
      <c r="D1166"/>
      <c r="E1166"/>
    </row>
    <row r="1167" spans="3:5" x14ac:dyDescent="0.25">
      <c r="C1167"/>
      <c r="D1167"/>
      <c r="E1167"/>
    </row>
    <row r="1168" spans="3:5" x14ac:dyDescent="0.25">
      <c r="C1168"/>
      <c r="D1168"/>
      <c r="E1168"/>
    </row>
    <row r="1169" spans="3:5" x14ac:dyDescent="0.25">
      <c r="C1169"/>
      <c r="D1169"/>
      <c r="E1169"/>
    </row>
    <row r="1170" spans="3:5" x14ac:dyDescent="0.25">
      <c r="C1170"/>
      <c r="D1170"/>
      <c r="E1170"/>
    </row>
    <row r="1171" spans="3:5" x14ac:dyDescent="0.25">
      <c r="C1171"/>
      <c r="D1171"/>
      <c r="E1171"/>
    </row>
    <row r="1172" spans="3:5" x14ac:dyDescent="0.25">
      <c r="C1172"/>
      <c r="D1172"/>
      <c r="E1172"/>
    </row>
    <row r="1173" spans="3:5" x14ac:dyDescent="0.25">
      <c r="C1173"/>
      <c r="D1173"/>
      <c r="E1173"/>
    </row>
    <row r="1174" spans="3:5" x14ac:dyDescent="0.25">
      <c r="C1174"/>
      <c r="D1174"/>
      <c r="E1174"/>
    </row>
    <row r="1175" spans="3:5" x14ac:dyDescent="0.25">
      <c r="C1175"/>
      <c r="D1175"/>
      <c r="E1175"/>
    </row>
    <row r="1176" spans="3:5" x14ac:dyDescent="0.25">
      <c r="C1176"/>
      <c r="D1176"/>
      <c r="E1176"/>
    </row>
    <row r="1177" spans="3:5" x14ac:dyDescent="0.25">
      <c r="C1177"/>
      <c r="D1177"/>
      <c r="E1177"/>
    </row>
    <row r="1178" spans="3:5" x14ac:dyDescent="0.25">
      <c r="C1178"/>
      <c r="D1178"/>
      <c r="E1178"/>
    </row>
    <row r="1179" spans="3:5" x14ac:dyDescent="0.25">
      <c r="C1179"/>
      <c r="D1179"/>
      <c r="E1179"/>
    </row>
    <row r="1180" spans="3:5" x14ac:dyDescent="0.25">
      <c r="C1180"/>
      <c r="D1180"/>
      <c r="E1180"/>
    </row>
    <row r="1181" spans="3:5" x14ac:dyDescent="0.25">
      <c r="C1181"/>
      <c r="D1181"/>
      <c r="E1181"/>
    </row>
    <row r="1182" spans="3:5" x14ac:dyDescent="0.25">
      <c r="C1182"/>
      <c r="D1182"/>
      <c r="E1182"/>
    </row>
    <row r="1183" spans="3:5" x14ac:dyDescent="0.25">
      <c r="C1183"/>
      <c r="D1183"/>
      <c r="E1183"/>
    </row>
    <row r="1184" spans="3:5" x14ac:dyDescent="0.25">
      <c r="C1184"/>
      <c r="D1184"/>
      <c r="E1184"/>
    </row>
    <row r="1185" spans="3:5" x14ac:dyDescent="0.25">
      <c r="C1185"/>
      <c r="D1185"/>
      <c r="E1185"/>
    </row>
    <row r="1186" spans="3:5" x14ac:dyDescent="0.25">
      <c r="C1186"/>
      <c r="D1186"/>
      <c r="E1186"/>
    </row>
    <row r="1187" spans="3:5" x14ac:dyDescent="0.25">
      <c r="C1187"/>
      <c r="D1187"/>
      <c r="E1187"/>
    </row>
    <row r="1188" spans="3:5" x14ac:dyDescent="0.25">
      <c r="C1188"/>
      <c r="D1188"/>
      <c r="E1188"/>
    </row>
    <row r="1189" spans="3:5" x14ac:dyDescent="0.25">
      <c r="C1189"/>
      <c r="D1189"/>
      <c r="E1189"/>
    </row>
    <row r="1190" spans="3:5" x14ac:dyDescent="0.25">
      <c r="C1190"/>
      <c r="D1190"/>
      <c r="E1190"/>
    </row>
    <row r="1191" spans="3:5" x14ac:dyDescent="0.25">
      <c r="C1191"/>
      <c r="D1191"/>
      <c r="E1191"/>
    </row>
    <row r="1192" spans="3:5" x14ac:dyDescent="0.25">
      <c r="C1192"/>
      <c r="D1192"/>
      <c r="E1192"/>
    </row>
    <row r="1193" spans="3:5" x14ac:dyDescent="0.25">
      <c r="C1193"/>
      <c r="D1193"/>
      <c r="E1193"/>
    </row>
    <row r="1194" spans="3:5" x14ac:dyDescent="0.25">
      <c r="C1194"/>
      <c r="D1194"/>
      <c r="E1194"/>
    </row>
    <row r="1195" spans="3:5" x14ac:dyDescent="0.25">
      <c r="C1195"/>
      <c r="D1195"/>
      <c r="E1195"/>
    </row>
    <row r="1196" spans="3:5" x14ac:dyDescent="0.25">
      <c r="C1196"/>
      <c r="D1196"/>
      <c r="E1196"/>
    </row>
    <row r="1197" spans="3:5" x14ac:dyDescent="0.25">
      <c r="C1197"/>
      <c r="D1197"/>
      <c r="E1197"/>
    </row>
    <row r="1198" spans="3:5" x14ac:dyDescent="0.25">
      <c r="C1198"/>
      <c r="D1198"/>
      <c r="E1198"/>
    </row>
    <row r="1199" spans="3:5" x14ac:dyDescent="0.25">
      <c r="C1199"/>
      <c r="D1199"/>
      <c r="E1199"/>
    </row>
    <row r="1200" spans="3:5" x14ac:dyDescent="0.25">
      <c r="C1200"/>
      <c r="D1200"/>
      <c r="E1200"/>
    </row>
    <row r="1201" spans="3:5" x14ac:dyDescent="0.25">
      <c r="C1201"/>
      <c r="D1201"/>
      <c r="E1201"/>
    </row>
    <row r="1202" spans="3:5" x14ac:dyDescent="0.25">
      <c r="C1202"/>
      <c r="D1202"/>
      <c r="E1202"/>
    </row>
    <row r="1203" spans="3:5" x14ac:dyDescent="0.25">
      <c r="C1203"/>
      <c r="D1203"/>
      <c r="E1203"/>
    </row>
    <row r="1204" spans="3:5" x14ac:dyDescent="0.25">
      <c r="C1204"/>
      <c r="D1204"/>
      <c r="E1204"/>
    </row>
    <row r="1205" spans="3:5" x14ac:dyDescent="0.25">
      <c r="C1205"/>
      <c r="D1205"/>
      <c r="E1205"/>
    </row>
    <row r="1206" spans="3:5" x14ac:dyDescent="0.25">
      <c r="C1206"/>
      <c r="D1206"/>
      <c r="E1206"/>
    </row>
    <row r="1207" spans="3:5" x14ac:dyDescent="0.25">
      <c r="C1207"/>
      <c r="D1207"/>
      <c r="E1207"/>
    </row>
    <row r="1208" spans="3:5" x14ac:dyDescent="0.25">
      <c r="C1208"/>
      <c r="D1208"/>
      <c r="E1208"/>
    </row>
    <row r="1209" spans="3:5" x14ac:dyDescent="0.25">
      <c r="C1209"/>
      <c r="D1209"/>
      <c r="E1209"/>
    </row>
    <row r="1210" spans="3:5" x14ac:dyDescent="0.25">
      <c r="C1210"/>
      <c r="D1210"/>
      <c r="E1210"/>
    </row>
    <row r="1211" spans="3:5" x14ac:dyDescent="0.25">
      <c r="C1211"/>
      <c r="D1211"/>
      <c r="E1211"/>
    </row>
    <row r="1212" spans="3:5" x14ac:dyDescent="0.25">
      <c r="C1212"/>
      <c r="D1212"/>
      <c r="E1212"/>
    </row>
    <row r="1213" spans="3:5" x14ac:dyDescent="0.25">
      <c r="C1213"/>
      <c r="D1213"/>
      <c r="E1213"/>
    </row>
    <row r="1214" spans="3:5" x14ac:dyDescent="0.25">
      <c r="C1214"/>
      <c r="D1214"/>
      <c r="E1214"/>
    </row>
    <row r="1215" spans="3:5" x14ac:dyDescent="0.25">
      <c r="C1215"/>
      <c r="D1215"/>
      <c r="E1215"/>
    </row>
    <row r="1216" spans="3:5" x14ac:dyDescent="0.25">
      <c r="C1216"/>
      <c r="D1216"/>
      <c r="E1216"/>
    </row>
    <row r="1217" spans="3:5" x14ac:dyDescent="0.25">
      <c r="C1217"/>
      <c r="D1217"/>
      <c r="E1217"/>
    </row>
    <row r="1218" spans="3:5" x14ac:dyDescent="0.25">
      <c r="C1218"/>
      <c r="D1218"/>
      <c r="E1218"/>
    </row>
    <row r="1219" spans="3:5" x14ac:dyDescent="0.25">
      <c r="C1219"/>
      <c r="D1219"/>
      <c r="E1219"/>
    </row>
    <row r="1220" spans="3:5" x14ac:dyDescent="0.25">
      <c r="C1220"/>
      <c r="D1220"/>
      <c r="E1220"/>
    </row>
    <row r="1221" spans="3:5" x14ac:dyDescent="0.25">
      <c r="C1221"/>
      <c r="D1221"/>
      <c r="E1221"/>
    </row>
    <row r="1222" spans="3:5" x14ac:dyDescent="0.25">
      <c r="C1222"/>
      <c r="D1222"/>
      <c r="E1222"/>
    </row>
    <row r="1223" spans="3:5" x14ac:dyDescent="0.25">
      <c r="C1223"/>
      <c r="D1223"/>
      <c r="E1223"/>
    </row>
    <row r="1224" spans="3:5" x14ac:dyDescent="0.25">
      <c r="C1224"/>
      <c r="D1224"/>
      <c r="E1224"/>
    </row>
    <row r="1225" spans="3:5" x14ac:dyDescent="0.25">
      <c r="C1225"/>
      <c r="D1225"/>
      <c r="E1225"/>
    </row>
    <row r="1226" spans="3:5" x14ac:dyDescent="0.25">
      <c r="C1226"/>
      <c r="D1226"/>
      <c r="E1226"/>
    </row>
    <row r="1227" spans="3:5" x14ac:dyDescent="0.25">
      <c r="C1227"/>
      <c r="D1227"/>
      <c r="E1227"/>
    </row>
    <row r="1228" spans="3:5" x14ac:dyDescent="0.25">
      <c r="C1228"/>
      <c r="D1228"/>
      <c r="E1228"/>
    </row>
    <row r="1229" spans="3:5" x14ac:dyDescent="0.25">
      <c r="C1229"/>
      <c r="D1229"/>
      <c r="E1229"/>
    </row>
    <row r="1230" spans="3:5" x14ac:dyDescent="0.25">
      <c r="C1230"/>
      <c r="D1230"/>
      <c r="E1230"/>
    </row>
    <row r="1231" spans="3:5" x14ac:dyDescent="0.25">
      <c r="C1231"/>
      <c r="D1231"/>
      <c r="E1231"/>
    </row>
    <row r="1232" spans="3:5" x14ac:dyDescent="0.25">
      <c r="C1232"/>
      <c r="D1232"/>
      <c r="E1232"/>
    </row>
    <row r="1233" spans="3:5" x14ac:dyDescent="0.25">
      <c r="C1233"/>
      <c r="D1233"/>
      <c r="E1233"/>
    </row>
    <row r="1234" spans="3:5" x14ac:dyDescent="0.25">
      <c r="C1234"/>
      <c r="D1234"/>
      <c r="E1234"/>
    </row>
    <row r="1235" spans="3:5" x14ac:dyDescent="0.25">
      <c r="C1235"/>
      <c r="D1235"/>
      <c r="E1235"/>
    </row>
    <row r="1236" spans="3:5" x14ac:dyDescent="0.25">
      <c r="C1236"/>
      <c r="D1236"/>
      <c r="E1236"/>
    </row>
    <row r="1237" spans="3:5" x14ac:dyDescent="0.25">
      <c r="C1237"/>
      <c r="D1237"/>
      <c r="E1237"/>
    </row>
    <row r="1238" spans="3:5" x14ac:dyDescent="0.25">
      <c r="C1238"/>
      <c r="D1238"/>
      <c r="E1238"/>
    </row>
    <row r="1239" spans="3:5" x14ac:dyDescent="0.25">
      <c r="C1239"/>
      <c r="D1239"/>
      <c r="E1239"/>
    </row>
    <row r="1240" spans="3:5" x14ac:dyDescent="0.25">
      <c r="C1240"/>
      <c r="D1240"/>
      <c r="E1240"/>
    </row>
    <row r="1241" spans="3:5" x14ac:dyDescent="0.25">
      <c r="C1241"/>
      <c r="D1241"/>
      <c r="E1241"/>
    </row>
    <row r="1242" spans="3:5" x14ac:dyDescent="0.25">
      <c r="C1242"/>
      <c r="D1242"/>
      <c r="E1242"/>
    </row>
    <row r="1243" spans="3:5" x14ac:dyDescent="0.25">
      <c r="C1243"/>
      <c r="D1243"/>
      <c r="E1243"/>
    </row>
    <row r="1244" spans="3:5" x14ac:dyDescent="0.25">
      <c r="C1244"/>
      <c r="D1244"/>
      <c r="E1244"/>
    </row>
    <row r="1245" spans="3:5" x14ac:dyDescent="0.25">
      <c r="C1245"/>
      <c r="D1245"/>
      <c r="E1245"/>
    </row>
    <row r="1246" spans="3:5" x14ac:dyDescent="0.25">
      <c r="C1246"/>
      <c r="D1246"/>
      <c r="E1246"/>
    </row>
    <row r="1247" spans="3:5" x14ac:dyDescent="0.25">
      <c r="C1247"/>
      <c r="D1247"/>
      <c r="E1247"/>
    </row>
    <row r="1248" spans="3:5" x14ac:dyDescent="0.25">
      <c r="C1248"/>
      <c r="D1248"/>
      <c r="E1248"/>
    </row>
    <row r="1249" spans="3:5" x14ac:dyDescent="0.25">
      <c r="C1249"/>
      <c r="D1249"/>
      <c r="E1249"/>
    </row>
    <row r="1250" spans="3:5" x14ac:dyDescent="0.25">
      <c r="C1250"/>
      <c r="D1250"/>
      <c r="E1250"/>
    </row>
    <row r="1251" spans="3:5" x14ac:dyDescent="0.25">
      <c r="C1251"/>
      <c r="D1251"/>
      <c r="E1251"/>
    </row>
    <row r="1252" spans="3:5" x14ac:dyDescent="0.25">
      <c r="C1252"/>
      <c r="D1252"/>
      <c r="E1252"/>
    </row>
    <row r="1253" spans="3:5" x14ac:dyDescent="0.25">
      <c r="C1253"/>
      <c r="D1253"/>
      <c r="E1253"/>
    </row>
    <row r="1254" spans="3:5" x14ac:dyDescent="0.25">
      <c r="C1254"/>
      <c r="D1254"/>
      <c r="E1254"/>
    </row>
    <row r="1255" spans="3:5" x14ac:dyDescent="0.25">
      <c r="C1255"/>
      <c r="D1255"/>
      <c r="E1255"/>
    </row>
    <row r="1256" spans="3:5" x14ac:dyDescent="0.25">
      <c r="C1256"/>
      <c r="D1256"/>
      <c r="E1256"/>
    </row>
    <row r="1257" spans="3:5" x14ac:dyDescent="0.25">
      <c r="C1257"/>
      <c r="D1257"/>
      <c r="E1257"/>
    </row>
    <row r="1258" spans="3:5" x14ac:dyDescent="0.25">
      <c r="C1258"/>
      <c r="D1258"/>
      <c r="E1258"/>
    </row>
    <row r="1259" spans="3:5" x14ac:dyDescent="0.25">
      <c r="C1259"/>
      <c r="D1259"/>
      <c r="E1259"/>
    </row>
    <row r="1260" spans="3:5" x14ac:dyDescent="0.25">
      <c r="C1260"/>
      <c r="D1260"/>
      <c r="E1260"/>
    </row>
    <row r="1261" spans="3:5" x14ac:dyDescent="0.25">
      <c r="C1261"/>
      <c r="D1261"/>
      <c r="E1261"/>
    </row>
    <row r="1262" spans="3:5" x14ac:dyDescent="0.25">
      <c r="C1262"/>
      <c r="D1262"/>
      <c r="E1262"/>
    </row>
    <row r="1263" spans="3:5" x14ac:dyDescent="0.25">
      <c r="C1263"/>
      <c r="D1263"/>
      <c r="E1263"/>
    </row>
    <row r="1264" spans="3:5" x14ac:dyDescent="0.25">
      <c r="C1264"/>
      <c r="D1264"/>
      <c r="E1264"/>
    </row>
    <row r="1265" spans="3:5" x14ac:dyDescent="0.25">
      <c r="C1265"/>
      <c r="D1265"/>
    </row>
    <row r="1266" spans="3:5" x14ac:dyDescent="0.25">
      <c r="C1266"/>
      <c r="D1266"/>
    </row>
    <row r="1267" spans="3:5" x14ac:dyDescent="0.25">
      <c r="C1267"/>
      <c r="D1267"/>
    </row>
    <row r="1268" spans="3:5" x14ac:dyDescent="0.25">
      <c r="C1268"/>
      <c r="D1268"/>
    </row>
    <row r="1269" spans="3:5" x14ac:dyDescent="0.25">
      <c r="C1269"/>
      <c r="D1269"/>
    </row>
    <row r="1270" spans="3:5" x14ac:dyDescent="0.25">
      <c r="C1270"/>
      <c r="D1270"/>
    </row>
    <row r="1271" spans="3:5" x14ac:dyDescent="0.25">
      <c r="C1271"/>
      <c r="D1271"/>
    </row>
    <row r="1272" spans="3:5" x14ac:dyDescent="0.25">
      <c r="C1272"/>
      <c r="D1272"/>
    </row>
    <row r="1273" spans="3:5" x14ac:dyDescent="0.25">
      <c r="C1273"/>
      <c r="D1273"/>
    </row>
    <row r="1274" spans="3:5" x14ac:dyDescent="0.25">
      <c r="C1274"/>
      <c r="D1274"/>
    </row>
    <row r="1275" spans="3:5" x14ac:dyDescent="0.25">
      <c r="C1275"/>
      <c r="D1275"/>
    </row>
    <row r="1276" spans="3:5" x14ac:dyDescent="0.25">
      <c r="C1276"/>
      <c r="D1276"/>
      <c r="E1276"/>
    </row>
    <row r="1277" spans="3:5" x14ac:dyDescent="0.25">
      <c r="C1277"/>
      <c r="D1277"/>
      <c r="E1277"/>
    </row>
    <row r="1278" spans="3:5" x14ac:dyDescent="0.25">
      <c r="C1278"/>
      <c r="D1278"/>
      <c r="E1278"/>
    </row>
    <row r="1279" spans="3:5" x14ac:dyDescent="0.25">
      <c r="C1279"/>
      <c r="D1279"/>
      <c r="E1279"/>
    </row>
    <row r="1280" spans="3:5" x14ac:dyDescent="0.25">
      <c r="C1280"/>
      <c r="D1280"/>
      <c r="E1280"/>
    </row>
    <row r="1281" spans="3:5" x14ac:dyDescent="0.25">
      <c r="C1281"/>
      <c r="D1281"/>
      <c r="E1281"/>
    </row>
    <row r="1282" spans="3:5" x14ac:dyDescent="0.25">
      <c r="C1282"/>
      <c r="D1282"/>
      <c r="E1282"/>
    </row>
    <row r="1283" spans="3:5" x14ac:dyDescent="0.25">
      <c r="C1283"/>
      <c r="D1283"/>
      <c r="E1283"/>
    </row>
    <row r="1284" spans="3:5" x14ac:dyDescent="0.25">
      <c r="C1284"/>
      <c r="D1284"/>
      <c r="E1284"/>
    </row>
    <row r="1285" spans="3:5" x14ac:dyDescent="0.25">
      <c r="C1285"/>
      <c r="D1285"/>
      <c r="E1285"/>
    </row>
    <row r="1286" spans="3:5" x14ac:dyDescent="0.25">
      <c r="C1286"/>
      <c r="D1286"/>
      <c r="E1286"/>
    </row>
    <row r="1287" spans="3:5" x14ac:dyDescent="0.25">
      <c r="C1287"/>
      <c r="D1287"/>
      <c r="E1287"/>
    </row>
    <row r="1288" spans="3:5" x14ac:dyDescent="0.25">
      <c r="C1288"/>
      <c r="D1288"/>
      <c r="E1288"/>
    </row>
    <row r="1289" spans="3:5" x14ac:dyDescent="0.25">
      <c r="C1289"/>
      <c r="D1289"/>
      <c r="E1289"/>
    </row>
    <row r="1290" spans="3:5" x14ac:dyDescent="0.25">
      <c r="C1290"/>
      <c r="D1290"/>
      <c r="E1290"/>
    </row>
    <row r="1291" spans="3:5" x14ac:dyDescent="0.25">
      <c r="C1291"/>
      <c r="D1291"/>
      <c r="E1291"/>
    </row>
    <row r="1292" spans="3:5" x14ac:dyDescent="0.25">
      <c r="C1292"/>
      <c r="D1292"/>
      <c r="E1292"/>
    </row>
    <row r="1293" spans="3:5" x14ac:dyDescent="0.25">
      <c r="C1293"/>
      <c r="D1293"/>
      <c r="E1293"/>
    </row>
    <row r="1294" spans="3:5" x14ac:dyDescent="0.25">
      <c r="C1294"/>
      <c r="D1294"/>
      <c r="E1294"/>
    </row>
    <row r="1295" spans="3:5" x14ac:dyDescent="0.25">
      <c r="C1295"/>
      <c r="D1295"/>
      <c r="E1295"/>
    </row>
    <row r="1296" spans="3:5" x14ac:dyDescent="0.25">
      <c r="C1296"/>
      <c r="D1296"/>
      <c r="E1296"/>
    </row>
    <row r="1297" spans="3:5" x14ac:dyDescent="0.25">
      <c r="C1297"/>
      <c r="D1297"/>
      <c r="E1297"/>
    </row>
    <row r="1298" spans="3:5" x14ac:dyDescent="0.25">
      <c r="C1298"/>
      <c r="D1298"/>
      <c r="E1298"/>
    </row>
    <row r="1299" spans="3:5" x14ac:dyDescent="0.25">
      <c r="C1299"/>
      <c r="D1299"/>
      <c r="E1299"/>
    </row>
    <row r="1300" spans="3:5" x14ac:dyDescent="0.25">
      <c r="C1300"/>
      <c r="D1300"/>
      <c r="E1300"/>
    </row>
    <row r="1301" spans="3:5" x14ac:dyDescent="0.25">
      <c r="C1301"/>
      <c r="D1301"/>
      <c r="E1301"/>
    </row>
    <row r="1302" spans="3:5" x14ac:dyDescent="0.25">
      <c r="C1302"/>
      <c r="D1302"/>
      <c r="E1302"/>
    </row>
    <row r="1303" spans="3:5" x14ac:dyDescent="0.25">
      <c r="C1303"/>
      <c r="D1303"/>
      <c r="E1303"/>
    </row>
    <row r="1304" spans="3:5" x14ac:dyDescent="0.25">
      <c r="C1304"/>
      <c r="D1304"/>
      <c r="E1304"/>
    </row>
    <row r="1305" spans="3:5" x14ac:dyDescent="0.25">
      <c r="C1305"/>
      <c r="D1305"/>
      <c r="E1305"/>
    </row>
    <row r="1306" spans="3:5" x14ac:dyDescent="0.25">
      <c r="C1306"/>
      <c r="D1306"/>
      <c r="E1306"/>
    </row>
    <row r="1307" spans="3:5" x14ac:dyDescent="0.25">
      <c r="C1307"/>
      <c r="D1307"/>
      <c r="E1307"/>
    </row>
    <row r="1308" spans="3:5" x14ac:dyDescent="0.25">
      <c r="C1308"/>
      <c r="D1308"/>
      <c r="E1308"/>
    </row>
    <row r="1309" spans="3:5" x14ac:dyDescent="0.25">
      <c r="C1309"/>
      <c r="D1309"/>
      <c r="E1309"/>
    </row>
    <row r="1310" spans="3:5" x14ac:dyDescent="0.25">
      <c r="C1310"/>
      <c r="D1310"/>
      <c r="E1310"/>
    </row>
    <row r="1311" spans="3:5" x14ac:dyDescent="0.25">
      <c r="C1311"/>
      <c r="D1311"/>
      <c r="E1311"/>
    </row>
    <row r="1312" spans="3:5" x14ac:dyDescent="0.25">
      <c r="C1312"/>
      <c r="D1312"/>
      <c r="E1312"/>
    </row>
    <row r="1313" spans="3:5" x14ac:dyDescent="0.25">
      <c r="C1313"/>
      <c r="D1313"/>
      <c r="E1313"/>
    </row>
    <row r="1314" spans="3:5" x14ac:dyDescent="0.25">
      <c r="C1314"/>
      <c r="D1314"/>
      <c r="E1314"/>
    </row>
    <row r="1315" spans="3:5" x14ac:dyDescent="0.25">
      <c r="C1315"/>
      <c r="D1315"/>
      <c r="E1315"/>
    </row>
    <row r="1316" spans="3:5" x14ac:dyDescent="0.25">
      <c r="C1316"/>
      <c r="D1316"/>
      <c r="E1316"/>
    </row>
    <row r="1317" spans="3:5" x14ac:dyDescent="0.25">
      <c r="C1317"/>
      <c r="D1317"/>
      <c r="E1317"/>
    </row>
    <row r="1318" spans="3:5" x14ac:dyDescent="0.25">
      <c r="C1318"/>
      <c r="D1318"/>
      <c r="E1318"/>
    </row>
    <row r="1319" spans="3:5" x14ac:dyDescent="0.25">
      <c r="C1319"/>
      <c r="D1319"/>
      <c r="E1319"/>
    </row>
    <row r="1320" spans="3:5" x14ac:dyDescent="0.25">
      <c r="C1320"/>
      <c r="D1320"/>
      <c r="E1320"/>
    </row>
    <row r="1321" spans="3:5" x14ac:dyDescent="0.25">
      <c r="C1321"/>
      <c r="D1321"/>
      <c r="E1321"/>
    </row>
    <row r="1322" spans="3:5" x14ac:dyDescent="0.25">
      <c r="C1322"/>
      <c r="D1322"/>
      <c r="E1322"/>
    </row>
    <row r="1323" spans="3:5" x14ac:dyDescent="0.25">
      <c r="C1323"/>
      <c r="D1323"/>
      <c r="E1323"/>
    </row>
    <row r="1324" spans="3:5" x14ac:dyDescent="0.25">
      <c r="C1324"/>
      <c r="D1324"/>
      <c r="E1324"/>
    </row>
    <row r="1325" spans="3:5" x14ac:dyDescent="0.25">
      <c r="C1325"/>
      <c r="D1325"/>
      <c r="E1325"/>
    </row>
    <row r="1326" spans="3:5" x14ac:dyDescent="0.25">
      <c r="C1326"/>
      <c r="D1326"/>
      <c r="E1326"/>
    </row>
    <row r="1327" spans="3:5" x14ac:dyDescent="0.25">
      <c r="C1327"/>
      <c r="D1327"/>
      <c r="E1327"/>
    </row>
    <row r="1328" spans="3:5" x14ac:dyDescent="0.25">
      <c r="C1328"/>
      <c r="D1328"/>
      <c r="E1328"/>
    </row>
    <row r="1329" spans="3:5" x14ac:dyDescent="0.25">
      <c r="C1329"/>
      <c r="D1329"/>
      <c r="E1329"/>
    </row>
    <row r="1330" spans="3:5" x14ac:dyDescent="0.25">
      <c r="C1330"/>
      <c r="D1330"/>
      <c r="E1330"/>
    </row>
    <row r="1331" spans="3:5" x14ac:dyDescent="0.25">
      <c r="C1331"/>
      <c r="D1331"/>
      <c r="E1331"/>
    </row>
    <row r="1332" spans="3:5" x14ac:dyDescent="0.25">
      <c r="C1332"/>
      <c r="D1332"/>
      <c r="E1332"/>
    </row>
    <row r="1333" spans="3:5" x14ac:dyDescent="0.25">
      <c r="C1333"/>
      <c r="D1333"/>
      <c r="E1333"/>
    </row>
    <row r="1334" spans="3:5" x14ac:dyDescent="0.25">
      <c r="C1334"/>
      <c r="D1334"/>
      <c r="E1334"/>
    </row>
    <row r="1335" spans="3:5" x14ac:dyDescent="0.25">
      <c r="C1335"/>
      <c r="D1335"/>
      <c r="E1335"/>
    </row>
    <row r="1336" spans="3:5" x14ac:dyDescent="0.25">
      <c r="C1336"/>
      <c r="D1336"/>
      <c r="E1336"/>
    </row>
    <row r="1337" spans="3:5" x14ac:dyDescent="0.25">
      <c r="C1337"/>
      <c r="D1337"/>
      <c r="E1337"/>
    </row>
    <row r="1338" spans="3:5" x14ac:dyDescent="0.25">
      <c r="C1338"/>
      <c r="D1338"/>
      <c r="E1338"/>
    </row>
    <row r="1339" spans="3:5" x14ac:dyDescent="0.25">
      <c r="C1339"/>
      <c r="D1339"/>
      <c r="E1339"/>
    </row>
    <row r="1340" spans="3:5" x14ac:dyDescent="0.25">
      <c r="C1340"/>
      <c r="D1340"/>
      <c r="E1340"/>
    </row>
    <row r="1341" spans="3:5" x14ac:dyDescent="0.25">
      <c r="C1341"/>
      <c r="D1341"/>
      <c r="E1341"/>
    </row>
    <row r="1342" spans="3:5" x14ac:dyDescent="0.25">
      <c r="C1342"/>
      <c r="D1342"/>
      <c r="E1342"/>
    </row>
    <row r="1343" spans="3:5" x14ac:dyDescent="0.25">
      <c r="C1343"/>
      <c r="D1343"/>
      <c r="E1343"/>
    </row>
    <row r="1344" spans="3:5" x14ac:dyDescent="0.25">
      <c r="C1344"/>
      <c r="D1344"/>
      <c r="E1344"/>
    </row>
    <row r="1345" spans="3:5" x14ac:dyDescent="0.25">
      <c r="C1345"/>
      <c r="D1345"/>
      <c r="E1345"/>
    </row>
    <row r="1346" spans="3:5" x14ac:dyDescent="0.25">
      <c r="C1346"/>
      <c r="D1346"/>
      <c r="E1346"/>
    </row>
    <row r="1347" spans="3:5" x14ac:dyDescent="0.25">
      <c r="C1347"/>
      <c r="D1347"/>
      <c r="E1347"/>
    </row>
    <row r="1348" spans="3:5" x14ac:dyDescent="0.25">
      <c r="C1348"/>
      <c r="D1348"/>
      <c r="E1348"/>
    </row>
    <row r="1349" spans="3:5" x14ac:dyDescent="0.25">
      <c r="C1349"/>
      <c r="D1349"/>
      <c r="E1349"/>
    </row>
    <row r="1350" spans="3:5" x14ac:dyDescent="0.25">
      <c r="C1350"/>
      <c r="D1350"/>
      <c r="E1350"/>
    </row>
    <row r="1351" spans="3:5" x14ac:dyDescent="0.25">
      <c r="C1351"/>
      <c r="D1351"/>
      <c r="E1351"/>
    </row>
    <row r="1352" spans="3:5" x14ac:dyDescent="0.25">
      <c r="C1352"/>
      <c r="D1352"/>
      <c r="E1352"/>
    </row>
    <row r="1353" spans="3:5" x14ac:dyDescent="0.25">
      <c r="C1353"/>
      <c r="D1353"/>
      <c r="E1353"/>
    </row>
    <row r="1354" spans="3:5" x14ac:dyDescent="0.25">
      <c r="C1354"/>
      <c r="D1354"/>
      <c r="E1354"/>
    </row>
    <row r="1355" spans="3:5" x14ac:dyDescent="0.25">
      <c r="C1355"/>
      <c r="D1355"/>
      <c r="E1355"/>
    </row>
    <row r="1356" spans="3:5" x14ac:dyDescent="0.25">
      <c r="C1356"/>
      <c r="D1356"/>
      <c r="E1356"/>
    </row>
    <row r="1357" spans="3:5" x14ac:dyDescent="0.25">
      <c r="C1357"/>
      <c r="D1357"/>
      <c r="E1357"/>
    </row>
    <row r="1358" spans="3:5" x14ac:dyDescent="0.25">
      <c r="C1358"/>
      <c r="D1358"/>
      <c r="E1358"/>
    </row>
    <row r="1359" spans="3:5" x14ac:dyDescent="0.25">
      <c r="C1359"/>
      <c r="D1359"/>
      <c r="E1359"/>
    </row>
    <row r="1360" spans="3:5" x14ac:dyDescent="0.25">
      <c r="C1360"/>
      <c r="D1360"/>
      <c r="E1360"/>
    </row>
    <row r="1361" spans="3:5" x14ac:dyDescent="0.25">
      <c r="C1361"/>
      <c r="D1361"/>
      <c r="E1361"/>
    </row>
    <row r="1362" spans="3:5" x14ac:dyDescent="0.25">
      <c r="C1362"/>
      <c r="D1362"/>
      <c r="E1362"/>
    </row>
    <row r="1363" spans="3:5" x14ac:dyDescent="0.25">
      <c r="C1363"/>
      <c r="D1363"/>
      <c r="E1363"/>
    </row>
    <row r="1364" spans="3:5" x14ac:dyDescent="0.25">
      <c r="C1364"/>
      <c r="D1364"/>
      <c r="E1364"/>
    </row>
    <row r="1365" spans="3:5" x14ac:dyDescent="0.25">
      <c r="C1365"/>
      <c r="D1365"/>
      <c r="E1365"/>
    </row>
    <row r="1366" spans="3:5" x14ac:dyDescent="0.25">
      <c r="C1366"/>
      <c r="D1366"/>
      <c r="E1366"/>
    </row>
    <row r="1367" spans="3:5" x14ac:dyDescent="0.25">
      <c r="C1367"/>
      <c r="D1367"/>
      <c r="E1367"/>
    </row>
    <row r="1368" spans="3:5" x14ac:dyDescent="0.25">
      <c r="C1368"/>
      <c r="D1368"/>
      <c r="E1368"/>
    </row>
    <row r="1369" spans="3:5" x14ac:dyDescent="0.25">
      <c r="C1369"/>
      <c r="D1369"/>
    </row>
    <row r="1370" spans="3:5" x14ac:dyDescent="0.25">
      <c r="C1370"/>
      <c r="D1370"/>
    </row>
    <row r="1371" spans="3:5" x14ac:dyDescent="0.25">
      <c r="C1371"/>
      <c r="D1371"/>
    </row>
    <row r="1372" spans="3:5" x14ac:dyDescent="0.25">
      <c r="C1372"/>
      <c r="D1372"/>
    </row>
    <row r="1373" spans="3:5" x14ac:dyDescent="0.25">
      <c r="C1373"/>
      <c r="D1373"/>
    </row>
    <row r="1374" spans="3:5" x14ac:dyDescent="0.25">
      <c r="C1374"/>
      <c r="D1374"/>
    </row>
    <row r="1375" spans="3:5" x14ac:dyDescent="0.25">
      <c r="C1375"/>
      <c r="D1375"/>
    </row>
    <row r="1376" spans="3:5" x14ac:dyDescent="0.25">
      <c r="C1376"/>
      <c r="D1376"/>
    </row>
    <row r="1377" spans="3:4" x14ac:dyDescent="0.25">
      <c r="C1377"/>
      <c r="D1377"/>
    </row>
    <row r="1378" spans="3:4" x14ac:dyDescent="0.25">
      <c r="C1378"/>
      <c r="D1378"/>
    </row>
    <row r="1379" spans="3:4" x14ac:dyDescent="0.25">
      <c r="C1379"/>
      <c r="D1379"/>
    </row>
    <row r="1380" spans="3:4" x14ac:dyDescent="0.25">
      <c r="C1380"/>
      <c r="D1380"/>
    </row>
    <row r="1381" spans="3:4" x14ac:dyDescent="0.25">
      <c r="C1381"/>
      <c r="D1381"/>
    </row>
    <row r="1382" spans="3:4" x14ac:dyDescent="0.25">
      <c r="C1382"/>
      <c r="D1382"/>
    </row>
    <row r="1383" spans="3:4" x14ac:dyDescent="0.25">
      <c r="C1383"/>
      <c r="D1383"/>
    </row>
    <row r="1384" spans="3:4" x14ac:dyDescent="0.25">
      <c r="C1384"/>
      <c r="D1384"/>
    </row>
    <row r="1385" spans="3:4" x14ac:dyDescent="0.25">
      <c r="C1385"/>
      <c r="D1385"/>
    </row>
    <row r="1386" spans="3:4" x14ac:dyDescent="0.25">
      <c r="C1386"/>
      <c r="D1386"/>
    </row>
    <row r="1387" spans="3:4" x14ac:dyDescent="0.25">
      <c r="C1387"/>
      <c r="D1387"/>
    </row>
    <row r="1388" spans="3:4" x14ac:dyDescent="0.25">
      <c r="C1388"/>
      <c r="D1388"/>
    </row>
    <row r="1389" spans="3:4" x14ac:dyDescent="0.25">
      <c r="C1389"/>
      <c r="D1389"/>
    </row>
    <row r="1390" spans="3:4" x14ac:dyDescent="0.25">
      <c r="C1390"/>
      <c r="D1390"/>
    </row>
    <row r="1391" spans="3:4" x14ac:dyDescent="0.25">
      <c r="C1391"/>
      <c r="D1391"/>
    </row>
    <row r="1392" spans="3:4" x14ac:dyDescent="0.25">
      <c r="C1392"/>
      <c r="D1392"/>
    </row>
    <row r="1393" spans="3:4" x14ac:dyDescent="0.25">
      <c r="C1393"/>
      <c r="D1393"/>
    </row>
    <row r="1394" spans="3:4" x14ac:dyDescent="0.25">
      <c r="C1394"/>
      <c r="D1394"/>
    </row>
    <row r="1395" spans="3:4" x14ac:dyDescent="0.25">
      <c r="C1395"/>
      <c r="D1395"/>
    </row>
    <row r="1396" spans="3:4" x14ac:dyDescent="0.25">
      <c r="C1396"/>
      <c r="D1396"/>
    </row>
    <row r="1397" spans="3:4" x14ac:dyDescent="0.25">
      <c r="C1397"/>
      <c r="D1397"/>
    </row>
    <row r="1398" spans="3:4" x14ac:dyDescent="0.25">
      <c r="C1398"/>
      <c r="D1398"/>
    </row>
    <row r="1399" spans="3:4" x14ac:dyDescent="0.25">
      <c r="C1399"/>
      <c r="D1399"/>
    </row>
    <row r="1400" spans="3:4" x14ac:dyDescent="0.25">
      <c r="C1400"/>
      <c r="D1400"/>
    </row>
    <row r="1401" spans="3:4" x14ac:dyDescent="0.25">
      <c r="C1401"/>
      <c r="D1401"/>
    </row>
    <row r="1402" spans="3:4" x14ac:dyDescent="0.25">
      <c r="C1402"/>
      <c r="D1402"/>
    </row>
    <row r="1403" spans="3:4" x14ac:dyDescent="0.25">
      <c r="C1403"/>
      <c r="D1403"/>
    </row>
    <row r="1404" spans="3:4" x14ac:dyDescent="0.25">
      <c r="C1404"/>
      <c r="D1404"/>
    </row>
    <row r="1405" spans="3:4" x14ac:dyDescent="0.25">
      <c r="C1405"/>
      <c r="D1405"/>
    </row>
    <row r="1406" spans="3:4" x14ac:dyDescent="0.25">
      <c r="C1406"/>
      <c r="D1406"/>
    </row>
    <row r="1407" spans="3:4" x14ac:dyDescent="0.25">
      <c r="C1407"/>
      <c r="D1407"/>
    </row>
    <row r="1408" spans="3:4" x14ac:dyDescent="0.25">
      <c r="C1408"/>
      <c r="D1408"/>
    </row>
    <row r="1409" spans="3:4" x14ac:dyDescent="0.25">
      <c r="C1409"/>
      <c r="D1409"/>
    </row>
    <row r="1410" spans="3:4" x14ac:dyDescent="0.25">
      <c r="C1410"/>
      <c r="D1410"/>
    </row>
    <row r="1411" spans="3:4" x14ac:dyDescent="0.25">
      <c r="C1411"/>
      <c r="D1411"/>
    </row>
    <row r="1412" spans="3:4" x14ac:dyDescent="0.25">
      <c r="C1412"/>
      <c r="D1412"/>
    </row>
    <row r="1413" spans="3:4" x14ac:dyDescent="0.25">
      <c r="C1413"/>
      <c r="D1413"/>
    </row>
    <row r="1414" spans="3:4" x14ac:dyDescent="0.25">
      <c r="C1414"/>
      <c r="D1414"/>
    </row>
    <row r="1415" spans="3:4" x14ac:dyDescent="0.25">
      <c r="C1415"/>
      <c r="D1415"/>
    </row>
    <row r="1416" spans="3:4" x14ac:dyDescent="0.25">
      <c r="C1416"/>
      <c r="D1416"/>
    </row>
    <row r="1417" spans="3:4" x14ac:dyDescent="0.25">
      <c r="C1417"/>
      <c r="D1417"/>
    </row>
    <row r="1418" spans="3:4" x14ac:dyDescent="0.25">
      <c r="C1418"/>
      <c r="D1418"/>
    </row>
    <row r="1419" spans="3:4" x14ac:dyDescent="0.25">
      <c r="C1419"/>
      <c r="D1419"/>
    </row>
    <row r="1420" spans="3:4" x14ac:dyDescent="0.25">
      <c r="C1420"/>
      <c r="D1420"/>
    </row>
    <row r="1421" spans="3:4" x14ac:dyDescent="0.25">
      <c r="C1421"/>
      <c r="D1421"/>
    </row>
    <row r="1422" spans="3:4" x14ac:dyDescent="0.25">
      <c r="C1422"/>
      <c r="D1422"/>
    </row>
    <row r="1423" spans="3:4" x14ac:dyDescent="0.25">
      <c r="C1423"/>
      <c r="D1423"/>
    </row>
    <row r="1424" spans="3:4" x14ac:dyDescent="0.25">
      <c r="C1424"/>
      <c r="D1424"/>
    </row>
    <row r="1425" spans="3:4" x14ac:dyDescent="0.25">
      <c r="C1425"/>
      <c r="D1425"/>
    </row>
    <row r="1426" spans="3:4" x14ac:dyDescent="0.25">
      <c r="C1426"/>
      <c r="D1426"/>
    </row>
    <row r="1427" spans="3:4" x14ac:dyDescent="0.25">
      <c r="C1427"/>
      <c r="D1427"/>
    </row>
    <row r="1428" spans="3:4" x14ac:dyDescent="0.25">
      <c r="C1428"/>
      <c r="D1428"/>
    </row>
    <row r="1429" spans="3:4" x14ac:dyDescent="0.25">
      <c r="C1429"/>
      <c r="D1429"/>
    </row>
    <row r="1430" spans="3:4" x14ac:dyDescent="0.25">
      <c r="C1430"/>
      <c r="D1430"/>
    </row>
    <row r="1431" spans="3:4" x14ac:dyDescent="0.25">
      <c r="C1431"/>
      <c r="D1431"/>
    </row>
    <row r="1432" spans="3:4" x14ac:dyDescent="0.25">
      <c r="C1432"/>
      <c r="D1432"/>
    </row>
    <row r="1433" spans="3:4" x14ac:dyDescent="0.25">
      <c r="C1433"/>
      <c r="D1433"/>
    </row>
    <row r="1434" spans="3:4" x14ac:dyDescent="0.25">
      <c r="C1434"/>
      <c r="D1434"/>
    </row>
    <row r="1435" spans="3:4" x14ac:dyDescent="0.25">
      <c r="C1435"/>
      <c r="D1435"/>
    </row>
    <row r="1436" spans="3:4" x14ac:dyDescent="0.25">
      <c r="C1436"/>
      <c r="D1436"/>
    </row>
    <row r="1437" spans="3:4" x14ac:dyDescent="0.25">
      <c r="C1437"/>
      <c r="D1437"/>
    </row>
    <row r="1438" spans="3:4" x14ac:dyDescent="0.25">
      <c r="C1438"/>
      <c r="D1438"/>
    </row>
    <row r="1439" spans="3:4" x14ac:dyDescent="0.25">
      <c r="C1439"/>
      <c r="D1439"/>
    </row>
    <row r="1440" spans="3:4" x14ac:dyDescent="0.25">
      <c r="C1440"/>
      <c r="D1440"/>
    </row>
    <row r="1441" spans="3:4" x14ac:dyDescent="0.25">
      <c r="C1441"/>
      <c r="D1441"/>
    </row>
    <row r="1442" spans="3:4" x14ac:dyDescent="0.25">
      <c r="C1442"/>
      <c r="D1442"/>
    </row>
    <row r="1443" spans="3:4" x14ac:dyDescent="0.25">
      <c r="C1443"/>
      <c r="D1443"/>
    </row>
    <row r="1444" spans="3:4" x14ac:dyDescent="0.25">
      <c r="C1444"/>
      <c r="D1444"/>
    </row>
    <row r="1445" spans="3:4" x14ac:dyDescent="0.25">
      <c r="C1445"/>
      <c r="D1445"/>
    </row>
    <row r="1446" spans="3:4" x14ac:dyDescent="0.25">
      <c r="C1446"/>
      <c r="D1446"/>
    </row>
    <row r="1447" spans="3:4" x14ac:dyDescent="0.25">
      <c r="C1447"/>
      <c r="D1447"/>
    </row>
    <row r="1448" spans="3:4" x14ac:dyDescent="0.25">
      <c r="C1448"/>
      <c r="D1448"/>
    </row>
    <row r="1449" spans="3:4" x14ac:dyDescent="0.25">
      <c r="C1449"/>
      <c r="D1449"/>
    </row>
    <row r="1450" spans="3:4" x14ac:dyDescent="0.25">
      <c r="C1450"/>
      <c r="D1450"/>
    </row>
    <row r="1451" spans="3:4" x14ac:dyDescent="0.25">
      <c r="C1451"/>
      <c r="D1451"/>
    </row>
    <row r="1452" spans="3:4" x14ac:dyDescent="0.25">
      <c r="C1452"/>
      <c r="D1452"/>
    </row>
    <row r="1453" spans="3:4" x14ac:dyDescent="0.25">
      <c r="C1453"/>
      <c r="D1453"/>
    </row>
    <row r="1454" spans="3:4" x14ac:dyDescent="0.25">
      <c r="C1454"/>
      <c r="D1454"/>
    </row>
    <row r="1455" spans="3:4" x14ac:dyDescent="0.25">
      <c r="C1455"/>
      <c r="D1455"/>
    </row>
    <row r="1456" spans="3:4" x14ac:dyDescent="0.25">
      <c r="C1456"/>
      <c r="D1456"/>
    </row>
    <row r="1457" spans="3:4" x14ac:dyDescent="0.25">
      <c r="C1457"/>
      <c r="D1457"/>
    </row>
    <row r="1458" spans="3:4" x14ac:dyDescent="0.25">
      <c r="C1458"/>
      <c r="D1458"/>
    </row>
    <row r="1459" spans="3:4" x14ac:dyDescent="0.25">
      <c r="C1459"/>
      <c r="D1459"/>
    </row>
    <row r="1460" spans="3:4" x14ac:dyDescent="0.25">
      <c r="C1460"/>
      <c r="D1460"/>
    </row>
    <row r="1461" spans="3:4" x14ac:dyDescent="0.25">
      <c r="C1461"/>
      <c r="D1461"/>
    </row>
    <row r="1462" spans="3:4" x14ac:dyDescent="0.25">
      <c r="C1462"/>
      <c r="D1462"/>
    </row>
    <row r="1463" spans="3:4" x14ac:dyDescent="0.25">
      <c r="C1463"/>
      <c r="D1463"/>
    </row>
    <row r="1464" spans="3:4" x14ac:dyDescent="0.25">
      <c r="C1464"/>
      <c r="D1464"/>
    </row>
    <row r="1465" spans="3:4" x14ac:dyDescent="0.25">
      <c r="C1465"/>
      <c r="D1465"/>
    </row>
    <row r="1466" spans="3:4" x14ac:dyDescent="0.25">
      <c r="C1466"/>
      <c r="D1466"/>
    </row>
    <row r="1467" spans="3:4" x14ac:dyDescent="0.25">
      <c r="C1467"/>
      <c r="D1467"/>
    </row>
    <row r="1468" spans="3:4" x14ac:dyDescent="0.25">
      <c r="C1468"/>
      <c r="D1468"/>
    </row>
    <row r="1469" spans="3:4" x14ac:dyDescent="0.25">
      <c r="C1469"/>
      <c r="D1469"/>
    </row>
    <row r="1470" spans="3:4" x14ac:dyDescent="0.25">
      <c r="C1470"/>
      <c r="D1470"/>
    </row>
    <row r="1471" spans="3:4" x14ac:dyDescent="0.25">
      <c r="C1471"/>
      <c r="D1471"/>
    </row>
    <row r="1472" spans="3:4" x14ac:dyDescent="0.25">
      <c r="C1472"/>
      <c r="D1472"/>
    </row>
    <row r="1473" spans="3:4" x14ac:dyDescent="0.25">
      <c r="C1473"/>
      <c r="D1473"/>
    </row>
    <row r="1474" spans="3:4" x14ac:dyDescent="0.25">
      <c r="C1474"/>
      <c r="D1474"/>
    </row>
    <row r="1475" spans="3:4" x14ac:dyDescent="0.25">
      <c r="C1475"/>
      <c r="D1475"/>
    </row>
    <row r="1476" spans="3:4" x14ac:dyDescent="0.25">
      <c r="C1476"/>
      <c r="D1476"/>
    </row>
    <row r="1477" spans="3:4" x14ac:dyDescent="0.25">
      <c r="C1477"/>
      <c r="D1477"/>
    </row>
    <row r="1478" spans="3:4" x14ac:dyDescent="0.25">
      <c r="C1478"/>
      <c r="D1478"/>
    </row>
    <row r="1479" spans="3:4" x14ac:dyDescent="0.25">
      <c r="C1479"/>
      <c r="D1479"/>
    </row>
    <row r="1480" spans="3:4" x14ac:dyDescent="0.25">
      <c r="C1480"/>
      <c r="D1480"/>
    </row>
    <row r="1481" spans="3:4" x14ac:dyDescent="0.25">
      <c r="C1481"/>
      <c r="D1481"/>
    </row>
    <row r="1482" spans="3:4" x14ac:dyDescent="0.25">
      <c r="C1482"/>
      <c r="D1482"/>
    </row>
    <row r="1483" spans="3:4" x14ac:dyDescent="0.25">
      <c r="C1483"/>
      <c r="D1483"/>
    </row>
    <row r="1484" spans="3:4" x14ac:dyDescent="0.25">
      <c r="C1484"/>
      <c r="D1484"/>
    </row>
    <row r="1485" spans="3:4" x14ac:dyDescent="0.25">
      <c r="C1485"/>
      <c r="D1485"/>
    </row>
    <row r="1486" spans="3:4" x14ac:dyDescent="0.25">
      <c r="C1486"/>
      <c r="D1486"/>
    </row>
    <row r="1487" spans="3:4" x14ac:dyDescent="0.25">
      <c r="C1487"/>
      <c r="D1487"/>
    </row>
    <row r="1488" spans="3:4" x14ac:dyDescent="0.25">
      <c r="C1488"/>
      <c r="D1488"/>
    </row>
    <row r="1489" spans="3:4" x14ac:dyDescent="0.25">
      <c r="C1489"/>
      <c r="D1489"/>
    </row>
    <row r="1490" spans="3:4" x14ac:dyDescent="0.25">
      <c r="C1490"/>
      <c r="D1490"/>
    </row>
    <row r="1491" spans="3:4" x14ac:dyDescent="0.25">
      <c r="C1491"/>
      <c r="D1491"/>
    </row>
    <row r="1492" spans="3:4" x14ac:dyDescent="0.25">
      <c r="C1492"/>
      <c r="D1492"/>
    </row>
    <row r="1493" spans="3:4" x14ac:dyDescent="0.25">
      <c r="C1493"/>
      <c r="D1493"/>
    </row>
    <row r="1494" spans="3:4" x14ac:dyDescent="0.25">
      <c r="C1494"/>
      <c r="D1494"/>
    </row>
    <row r="1495" spans="3:4" x14ac:dyDescent="0.25">
      <c r="C1495"/>
      <c r="D1495"/>
    </row>
    <row r="1496" spans="3:4" x14ac:dyDescent="0.25">
      <c r="C1496"/>
      <c r="D1496"/>
    </row>
    <row r="1497" spans="3:4" x14ac:dyDescent="0.25">
      <c r="C1497"/>
      <c r="D1497"/>
    </row>
    <row r="1498" spans="3:4" x14ac:dyDescent="0.25">
      <c r="C1498"/>
      <c r="D1498"/>
    </row>
    <row r="1499" spans="3:4" x14ac:dyDescent="0.25">
      <c r="C1499"/>
      <c r="D1499"/>
    </row>
    <row r="1500" spans="3:4" x14ac:dyDescent="0.25">
      <c r="C1500"/>
      <c r="D1500"/>
    </row>
    <row r="1501" spans="3:4" x14ac:dyDescent="0.25">
      <c r="C1501"/>
      <c r="D1501"/>
    </row>
    <row r="1502" spans="3:4" x14ac:dyDescent="0.25">
      <c r="C1502"/>
      <c r="D1502"/>
    </row>
    <row r="1503" spans="3:4" x14ac:dyDescent="0.25">
      <c r="C1503"/>
      <c r="D1503"/>
    </row>
    <row r="1504" spans="3:4" x14ac:dyDescent="0.25">
      <c r="C1504"/>
      <c r="D1504"/>
    </row>
    <row r="1505" spans="3:4" x14ac:dyDescent="0.25">
      <c r="C1505"/>
      <c r="D1505"/>
    </row>
    <row r="1506" spans="3:4" x14ac:dyDescent="0.25">
      <c r="C1506"/>
      <c r="D1506"/>
    </row>
    <row r="1507" spans="3:4" x14ac:dyDescent="0.25">
      <c r="C1507"/>
      <c r="D1507"/>
    </row>
    <row r="1508" spans="3:4" x14ac:dyDescent="0.25">
      <c r="C1508"/>
      <c r="D1508"/>
    </row>
    <row r="1509" spans="3:4" x14ac:dyDescent="0.25">
      <c r="C1509"/>
      <c r="D1509"/>
    </row>
    <row r="1510" spans="3:4" x14ac:dyDescent="0.25">
      <c r="C1510"/>
      <c r="D1510"/>
    </row>
    <row r="1511" spans="3:4" x14ac:dyDescent="0.25">
      <c r="C1511"/>
      <c r="D1511"/>
    </row>
    <row r="1512" spans="3:4" x14ac:dyDescent="0.25">
      <c r="C1512"/>
      <c r="D1512"/>
    </row>
    <row r="1513" spans="3:4" x14ac:dyDescent="0.25">
      <c r="C1513"/>
      <c r="D1513"/>
    </row>
    <row r="1514" spans="3:4" x14ac:dyDescent="0.25">
      <c r="C1514"/>
      <c r="D1514"/>
    </row>
    <row r="1515" spans="3:4" x14ac:dyDescent="0.25">
      <c r="C1515"/>
      <c r="D1515"/>
    </row>
    <row r="1516" spans="3:4" x14ac:dyDescent="0.25">
      <c r="C1516"/>
      <c r="D1516"/>
    </row>
    <row r="1517" spans="3:4" x14ac:dyDescent="0.25">
      <c r="C1517"/>
      <c r="D1517"/>
    </row>
    <row r="1518" spans="3:4" x14ac:dyDescent="0.25">
      <c r="C1518"/>
      <c r="D1518"/>
    </row>
    <row r="1519" spans="3:4" x14ac:dyDescent="0.25">
      <c r="C1519"/>
      <c r="D1519"/>
    </row>
    <row r="1520" spans="3:4" x14ac:dyDescent="0.25">
      <c r="C1520"/>
      <c r="D1520"/>
    </row>
    <row r="1521" spans="3:4" x14ac:dyDescent="0.25">
      <c r="C1521"/>
      <c r="D1521"/>
    </row>
    <row r="1522" spans="3:4" x14ac:dyDescent="0.25">
      <c r="C1522"/>
      <c r="D1522"/>
    </row>
    <row r="1523" spans="3:4" x14ac:dyDescent="0.25">
      <c r="C1523"/>
      <c r="D1523"/>
    </row>
    <row r="1524" spans="3:4" x14ac:dyDescent="0.25">
      <c r="C1524"/>
      <c r="D1524"/>
    </row>
    <row r="1525" spans="3:4" x14ac:dyDescent="0.25">
      <c r="C1525"/>
      <c r="D1525"/>
    </row>
    <row r="1526" spans="3:4" x14ac:dyDescent="0.25">
      <c r="C1526"/>
      <c r="D1526"/>
    </row>
    <row r="1527" spans="3:4" x14ac:dyDescent="0.25">
      <c r="C1527"/>
      <c r="D1527"/>
    </row>
    <row r="1528" spans="3:4" x14ac:dyDescent="0.25">
      <c r="C1528"/>
      <c r="D1528"/>
    </row>
    <row r="1529" spans="3:4" x14ac:dyDescent="0.25">
      <c r="C1529"/>
      <c r="D1529"/>
    </row>
    <row r="1530" spans="3:4" x14ac:dyDescent="0.25">
      <c r="C1530"/>
      <c r="D1530"/>
    </row>
    <row r="1531" spans="3:4" x14ac:dyDescent="0.25">
      <c r="C1531"/>
      <c r="D1531"/>
    </row>
    <row r="1532" spans="3:4" x14ac:dyDescent="0.25">
      <c r="C1532"/>
      <c r="D1532"/>
    </row>
    <row r="1533" spans="3:4" x14ac:dyDescent="0.25">
      <c r="C1533"/>
      <c r="D1533"/>
    </row>
    <row r="1534" spans="3:4" x14ac:dyDescent="0.25">
      <c r="C1534"/>
      <c r="D1534"/>
    </row>
    <row r="1535" spans="3:4" x14ac:dyDescent="0.25">
      <c r="C1535"/>
      <c r="D1535"/>
    </row>
    <row r="1536" spans="3:4" x14ac:dyDescent="0.25">
      <c r="C1536"/>
      <c r="D1536"/>
    </row>
    <row r="1537" spans="3:4" x14ac:dyDescent="0.25">
      <c r="C1537"/>
      <c r="D1537"/>
    </row>
    <row r="1538" spans="3:4" x14ac:dyDescent="0.25">
      <c r="C1538"/>
      <c r="D1538"/>
    </row>
    <row r="1539" spans="3:4" x14ac:dyDescent="0.25">
      <c r="C1539"/>
      <c r="D1539"/>
    </row>
    <row r="1540" spans="3:4" x14ac:dyDescent="0.25">
      <c r="C1540"/>
      <c r="D1540"/>
    </row>
    <row r="1541" spans="3:4" x14ac:dyDescent="0.25">
      <c r="C1541"/>
      <c r="D1541"/>
    </row>
    <row r="1542" spans="3:4" x14ac:dyDescent="0.25">
      <c r="C1542"/>
      <c r="D1542"/>
    </row>
    <row r="1543" spans="3:4" x14ac:dyDescent="0.25">
      <c r="C1543"/>
      <c r="D1543"/>
    </row>
    <row r="1544" spans="3:4" x14ac:dyDescent="0.25">
      <c r="C1544"/>
      <c r="D1544"/>
    </row>
    <row r="1545" spans="3:4" x14ac:dyDescent="0.25">
      <c r="C1545"/>
      <c r="D1545"/>
    </row>
    <row r="1546" spans="3:4" x14ac:dyDescent="0.25">
      <c r="C1546"/>
      <c r="D1546"/>
    </row>
    <row r="1547" spans="3:4" x14ac:dyDescent="0.25">
      <c r="C1547"/>
      <c r="D1547"/>
    </row>
    <row r="1548" spans="3:4" x14ac:dyDescent="0.25">
      <c r="C1548"/>
      <c r="D1548"/>
    </row>
    <row r="1549" spans="3:4" x14ac:dyDescent="0.25">
      <c r="C1549"/>
      <c r="D1549"/>
    </row>
    <row r="1550" spans="3:4" x14ac:dyDescent="0.25">
      <c r="C1550"/>
      <c r="D1550"/>
    </row>
    <row r="1551" spans="3:4" x14ac:dyDescent="0.25">
      <c r="C1551"/>
      <c r="D1551"/>
    </row>
    <row r="1552" spans="3:4" x14ac:dyDescent="0.25">
      <c r="C1552"/>
      <c r="D1552"/>
    </row>
    <row r="1553" spans="3:4" x14ac:dyDescent="0.25">
      <c r="C1553"/>
      <c r="D1553"/>
    </row>
    <row r="1554" spans="3:4" x14ac:dyDescent="0.25">
      <c r="C1554"/>
      <c r="D1554"/>
    </row>
    <row r="1555" spans="3:4" x14ac:dyDescent="0.25">
      <c r="C1555"/>
      <c r="D1555"/>
    </row>
    <row r="1556" spans="3:4" x14ac:dyDescent="0.25">
      <c r="C1556"/>
      <c r="D1556"/>
    </row>
    <row r="1557" spans="3:4" x14ac:dyDescent="0.25">
      <c r="C1557"/>
      <c r="D1557"/>
    </row>
    <row r="1558" spans="3:4" x14ac:dyDescent="0.25">
      <c r="C1558"/>
      <c r="D1558"/>
    </row>
    <row r="1559" spans="3:4" x14ac:dyDescent="0.25">
      <c r="C1559"/>
      <c r="D1559"/>
    </row>
    <row r="1560" spans="3:4" x14ac:dyDescent="0.25">
      <c r="C1560"/>
      <c r="D1560"/>
    </row>
    <row r="1561" spans="3:4" x14ac:dyDescent="0.25">
      <c r="C1561"/>
      <c r="D1561"/>
    </row>
    <row r="1562" spans="3:4" x14ac:dyDescent="0.25">
      <c r="C1562"/>
      <c r="D1562"/>
    </row>
    <row r="1563" spans="3:4" x14ac:dyDescent="0.25">
      <c r="C1563"/>
      <c r="D1563"/>
    </row>
    <row r="1564" spans="3:4" x14ac:dyDescent="0.25">
      <c r="C1564"/>
      <c r="D1564"/>
    </row>
    <row r="1565" spans="3:4" x14ac:dyDescent="0.25">
      <c r="C1565"/>
      <c r="D1565"/>
    </row>
    <row r="1566" spans="3:4" x14ac:dyDescent="0.25">
      <c r="C1566"/>
      <c r="D1566"/>
    </row>
    <row r="1567" spans="3:4" x14ac:dyDescent="0.25">
      <c r="C1567"/>
      <c r="D1567"/>
    </row>
    <row r="1568" spans="3:4" x14ac:dyDescent="0.25">
      <c r="C1568"/>
      <c r="D1568"/>
    </row>
    <row r="1569" spans="3:4" x14ac:dyDescent="0.25">
      <c r="C1569"/>
      <c r="D1569"/>
    </row>
    <row r="1570" spans="3:4" x14ac:dyDescent="0.25">
      <c r="C1570"/>
      <c r="D1570"/>
    </row>
    <row r="1571" spans="3:4" x14ac:dyDescent="0.25">
      <c r="C1571"/>
      <c r="D1571"/>
    </row>
    <row r="1572" spans="3:4" x14ac:dyDescent="0.25">
      <c r="C1572"/>
      <c r="D1572"/>
    </row>
    <row r="1573" spans="3:4" x14ac:dyDescent="0.25">
      <c r="C1573"/>
      <c r="D1573"/>
    </row>
    <row r="1574" spans="3:4" x14ac:dyDescent="0.25">
      <c r="C1574"/>
      <c r="D1574"/>
    </row>
    <row r="1575" spans="3:4" x14ac:dyDescent="0.25">
      <c r="C1575"/>
      <c r="D1575"/>
    </row>
    <row r="1576" spans="3:4" x14ac:dyDescent="0.25">
      <c r="C1576"/>
      <c r="D1576"/>
    </row>
    <row r="1577" spans="3:4" x14ac:dyDescent="0.25">
      <c r="C1577"/>
      <c r="D1577"/>
    </row>
    <row r="1578" spans="3:4" x14ac:dyDescent="0.25">
      <c r="C1578"/>
      <c r="D1578"/>
    </row>
    <row r="1579" spans="3:4" x14ac:dyDescent="0.25">
      <c r="C1579"/>
      <c r="D1579"/>
    </row>
    <row r="1580" spans="3:4" x14ac:dyDescent="0.25">
      <c r="C1580"/>
      <c r="D1580"/>
    </row>
    <row r="1581" spans="3:4" x14ac:dyDescent="0.25">
      <c r="C1581"/>
      <c r="D1581"/>
    </row>
    <row r="1582" spans="3:4" x14ac:dyDescent="0.25">
      <c r="C1582"/>
      <c r="D1582"/>
    </row>
    <row r="1583" spans="3:4" x14ac:dyDescent="0.25">
      <c r="C1583"/>
      <c r="D1583"/>
    </row>
    <row r="1584" spans="3:4" x14ac:dyDescent="0.25">
      <c r="C1584"/>
      <c r="D1584"/>
    </row>
    <row r="1585" spans="3:4" x14ac:dyDescent="0.25">
      <c r="C1585"/>
      <c r="D1585"/>
    </row>
    <row r="1586" spans="3:4" x14ac:dyDescent="0.25">
      <c r="C1586"/>
      <c r="D1586"/>
    </row>
    <row r="1587" spans="3:4" x14ac:dyDescent="0.25">
      <c r="C1587"/>
      <c r="D1587"/>
    </row>
    <row r="1588" spans="3:4" x14ac:dyDescent="0.25">
      <c r="C1588"/>
      <c r="D1588"/>
    </row>
    <row r="1589" spans="3:4" x14ac:dyDescent="0.25">
      <c r="C1589"/>
      <c r="D1589"/>
    </row>
    <row r="1590" spans="3:4" x14ac:dyDescent="0.25">
      <c r="C1590"/>
      <c r="D1590"/>
    </row>
    <row r="1591" spans="3:4" x14ac:dyDescent="0.25">
      <c r="C1591"/>
      <c r="D1591"/>
    </row>
    <row r="1592" spans="3:4" x14ac:dyDescent="0.25">
      <c r="C1592"/>
      <c r="D1592"/>
    </row>
    <row r="1593" spans="3:4" x14ac:dyDescent="0.25">
      <c r="C1593"/>
      <c r="D1593"/>
    </row>
    <row r="1594" spans="3:4" x14ac:dyDescent="0.25">
      <c r="C1594"/>
      <c r="D1594"/>
    </row>
    <row r="1595" spans="3:4" x14ac:dyDescent="0.25">
      <c r="C1595"/>
      <c r="D1595"/>
    </row>
    <row r="1596" spans="3:4" x14ac:dyDescent="0.25">
      <c r="C1596"/>
      <c r="D1596"/>
    </row>
    <row r="1597" spans="3:4" x14ac:dyDescent="0.25">
      <c r="C1597"/>
      <c r="D1597"/>
    </row>
    <row r="1598" spans="3:4" x14ac:dyDescent="0.25">
      <c r="C1598"/>
      <c r="D1598"/>
    </row>
    <row r="1599" spans="3:4" x14ac:dyDescent="0.25">
      <c r="C1599"/>
      <c r="D1599"/>
    </row>
    <row r="1600" spans="3:4" x14ac:dyDescent="0.25">
      <c r="C1600"/>
      <c r="D1600"/>
    </row>
    <row r="1601" spans="3:4" x14ac:dyDescent="0.25">
      <c r="C1601"/>
      <c r="D1601"/>
    </row>
    <row r="1602" spans="3:4" x14ac:dyDescent="0.25">
      <c r="C1602"/>
      <c r="D1602"/>
    </row>
    <row r="1603" spans="3:4" x14ac:dyDescent="0.25">
      <c r="C1603"/>
      <c r="D1603"/>
    </row>
    <row r="1604" spans="3:4" x14ac:dyDescent="0.25">
      <c r="C1604"/>
      <c r="D1604"/>
    </row>
    <row r="1605" spans="3:4" x14ac:dyDescent="0.25">
      <c r="C1605"/>
      <c r="D1605"/>
    </row>
    <row r="1606" spans="3:4" x14ac:dyDescent="0.25">
      <c r="C1606"/>
      <c r="D1606"/>
    </row>
    <row r="1607" spans="3:4" x14ac:dyDescent="0.25">
      <c r="C1607"/>
      <c r="D1607"/>
    </row>
    <row r="1608" spans="3:4" x14ac:dyDescent="0.25">
      <c r="C1608"/>
      <c r="D1608"/>
    </row>
    <row r="1609" spans="3:4" x14ac:dyDescent="0.25">
      <c r="C1609"/>
      <c r="D1609"/>
    </row>
    <row r="1610" spans="3:4" x14ac:dyDescent="0.25">
      <c r="C1610"/>
      <c r="D1610"/>
    </row>
    <row r="1611" spans="3:4" x14ac:dyDescent="0.25">
      <c r="C1611"/>
      <c r="D1611"/>
    </row>
    <row r="1612" spans="3:4" x14ac:dyDescent="0.25">
      <c r="C1612"/>
      <c r="D1612"/>
    </row>
    <row r="1613" spans="3:4" x14ac:dyDescent="0.25">
      <c r="C1613"/>
      <c r="D1613"/>
    </row>
    <row r="1614" spans="3:4" x14ac:dyDescent="0.25">
      <c r="C1614"/>
      <c r="D1614"/>
    </row>
    <row r="1615" spans="3:4" x14ac:dyDescent="0.25">
      <c r="C1615"/>
      <c r="D1615"/>
    </row>
    <row r="1616" spans="3:4" x14ac:dyDescent="0.25">
      <c r="C1616"/>
      <c r="D1616"/>
    </row>
    <row r="1617" spans="3:4" x14ac:dyDescent="0.25">
      <c r="C1617"/>
      <c r="D1617"/>
    </row>
    <row r="1618" spans="3:4" x14ac:dyDescent="0.25">
      <c r="C1618"/>
      <c r="D1618"/>
    </row>
    <row r="1619" spans="3:4" x14ac:dyDescent="0.25">
      <c r="C1619"/>
      <c r="D1619"/>
    </row>
    <row r="1620" spans="3:4" x14ac:dyDescent="0.25">
      <c r="C1620"/>
      <c r="D1620"/>
    </row>
    <row r="1621" spans="3:4" x14ac:dyDescent="0.25">
      <c r="C1621"/>
      <c r="D1621"/>
    </row>
    <row r="1622" spans="3:4" x14ac:dyDescent="0.25">
      <c r="C1622"/>
      <c r="D1622"/>
    </row>
    <row r="1623" spans="3:4" x14ac:dyDescent="0.25">
      <c r="C1623"/>
      <c r="D1623"/>
    </row>
    <row r="1624" spans="3:4" x14ac:dyDescent="0.25">
      <c r="C1624"/>
      <c r="D1624"/>
    </row>
    <row r="1625" spans="3:4" x14ac:dyDescent="0.25">
      <c r="C1625"/>
      <c r="D1625"/>
    </row>
    <row r="1626" spans="3:4" x14ac:dyDescent="0.25">
      <c r="C1626"/>
      <c r="D1626"/>
    </row>
    <row r="1627" spans="3:4" x14ac:dyDescent="0.25">
      <c r="C1627"/>
      <c r="D1627"/>
    </row>
    <row r="1628" spans="3:4" x14ac:dyDescent="0.25">
      <c r="C1628"/>
      <c r="D1628"/>
    </row>
    <row r="1629" spans="3:4" x14ac:dyDescent="0.25">
      <c r="C1629"/>
      <c r="D1629"/>
    </row>
    <row r="1630" spans="3:4" x14ac:dyDescent="0.25">
      <c r="C1630"/>
      <c r="D1630"/>
    </row>
    <row r="1631" spans="3:4" x14ac:dyDescent="0.25">
      <c r="C1631"/>
      <c r="D1631"/>
    </row>
    <row r="1632" spans="3:4" x14ac:dyDescent="0.25">
      <c r="C1632"/>
      <c r="D1632"/>
    </row>
    <row r="1633" spans="3:4" x14ac:dyDescent="0.25">
      <c r="C1633"/>
      <c r="D1633"/>
    </row>
    <row r="1634" spans="3:4" x14ac:dyDescent="0.25">
      <c r="C1634"/>
      <c r="D1634"/>
    </row>
    <row r="1635" spans="3:4" x14ac:dyDescent="0.25">
      <c r="C1635"/>
      <c r="D1635"/>
    </row>
    <row r="1636" spans="3:4" x14ac:dyDescent="0.25">
      <c r="C1636"/>
      <c r="D1636"/>
    </row>
    <row r="1637" spans="3:4" x14ac:dyDescent="0.25">
      <c r="C1637"/>
      <c r="D1637"/>
    </row>
    <row r="1638" spans="3:4" x14ac:dyDescent="0.25">
      <c r="C1638"/>
      <c r="D1638"/>
    </row>
    <row r="1639" spans="3:4" x14ac:dyDescent="0.25">
      <c r="C1639"/>
      <c r="D1639"/>
    </row>
    <row r="1640" spans="3:4" x14ac:dyDescent="0.25">
      <c r="C1640"/>
      <c r="D1640"/>
    </row>
    <row r="1641" spans="3:4" x14ac:dyDescent="0.25">
      <c r="C1641"/>
      <c r="D1641"/>
    </row>
    <row r="1642" spans="3:4" x14ac:dyDescent="0.25">
      <c r="C1642"/>
      <c r="D1642"/>
    </row>
    <row r="1643" spans="3:4" x14ac:dyDescent="0.25">
      <c r="C1643"/>
      <c r="D1643"/>
    </row>
    <row r="1644" spans="3:4" x14ac:dyDescent="0.25">
      <c r="C1644"/>
      <c r="D1644"/>
    </row>
    <row r="1645" spans="3:4" x14ac:dyDescent="0.25">
      <c r="C1645"/>
      <c r="D1645"/>
    </row>
    <row r="1646" spans="3:4" x14ac:dyDescent="0.25">
      <c r="C1646"/>
      <c r="D1646"/>
    </row>
    <row r="1647" spans="3:4" x14ac:dyDescent="0.25">
      <c r="C1647"/>
      <c r="D1647"/>
    </row>
    <row r="1648" spans="3:4" x14ac:dyDescent="0.25">
      <c r="C1648"/>
      <c r="D1648"/>
    </row>
    <row r="1649" spans="3:4" x14ac:dyDescent="0.25">
      <c r="C1649"/>
      <c r="D1649"/>
    </row>
    <row r="1650" spans="3:4" x14ac:dyDescent="0.25">
      <c r="C1650"/>
      <c r="D1650"/>
    </row>
    <row r="1651" spans="3:4" x14ac:dyDescent="0.25">
      <c r="C1651"/>
      <c r="D1651"/>
    </row>
    <row r="1652" spans="3:4" x14ac:dyDescent="0.25">
      <c r="C1652"/>
      <c r="D1652"/>
    </row>
    <row r="1653" spans="3:4" x14ac:dyDescent="0.25">
      <c r="C1653"/>
      <c r="D1653"/>
    </row>
    <row r="1654" spans="3:4" x14ac:dyDescent="0.25">
      <c r="C1654"/>
      <c r="D1654"/>
    </row>
    <row r="1655" spans="3:4" x14ac:dyDescent="0.25">
      <c r="C1655"/>
      <c r="D1655"/>
    </row>
    <row r="1656" spans="3:4" x14ac:dyDescent="0.25">
      <c r="C1656"/>
      <c r="D1656"/>
    </row>
    <row r="1657" spans="3:4" x14ac:dyDescent="0.25">
      <c r="C1657"/>
      <c r="D1657"/>
    </row>
    <row r="1658" spans="3:4" x14ac:dyDescent="0.25">
      <c r="C1658"/>
      <c r="D1658"/>
    </row>
    <row r="1659" spans="3:4" x14ac:dyDescent="0.25">
      <c r="C1659"/>
      <c r="D1659"/>
    </row>
    <row r="1660" spans="3:4" x14ac:dyDescent="0.25">
      <c r="C1660"/>
      <c r="D1660"/>
    </row>
    <row r="1661" spans="3:4" x14ac:dyDescent="0.25">
      <c r="C1661"/>
      <c r="D1661"/>
    </row>
    <row r="1662" spans="3:4" x14ac:dyDescent="0.25">
      <c r="C1662"/>
      <c r="D1662"/>
    </row>
    <row r="1663" spans="3:4" x14ac:dyDescent="0.25">
      <c r="C1663"/>
      <c r="D1663"/>
    </row>
    <row r="1664" spans="3:4" x14ac:dyDescent="0.25">
      <c r="C1664"/>
      <c r="D1664"/>
    </row>
    <row r="1665" spans="3:4" x14ac:dyDescent="0.25">
      <c r="C1665"/>
      <c r="D1665"/>
    </row>
    <row r="1666" spans="3:4" x14ac:dyDescent="0.25">
      <c r="D1666"/>
    </row>
    <row r="1667" spans="3:4" x14ac:dyDescent="0.25">
      <c r="D1667"/>
    </row>
    <row r="1668" spans="3:4" x14ac:dyDescent="0.25">
      <c r="D1668"/>
    </row>
    <row r="1669" spans="3:4" x14ac:dyDescent="0.25">
      <c r="D1669"/>
    </row>
    <row r="1670" spans="3:4" x14ac:dyDescent="0.25">
      <c r="D1670"/>
    </row>
    <row r="1671" spans="3:4" x14ac:dyDescent="0.25">
      <c r="D1671"/>
    </row>
    <row r="1672" spans="3:4" x14ac:dyDescent="0.25">
      <c r="D1672"/>
    </row>
    <row r="1673" spans="3:4" x14ac:dyDescent="0.25">
      <c r="D1673"/>
    </row>
    <row r="1674" spans="3:4" x14ac:dyDescent="0.25">
      <c r="D1674"/>
    </row>
    <row r="1675" spans="3:4" x14ac:dyDescent="0.25">
      <c r="D1675"/>
    </row>
    <row r="1676" spans="3:4" x14ac:dyDescent="0.25">
      <c r="D1676"/>
    </row>
    <row r="1677" spans="3:4" x14ac:dyDescent="0.25">
      <c r="C1677"/>
      <c r="D1677"/>
    </row>
    <row r="1678" spans="3:4" x14ac:dyDescent="0.25">
      <c r="C1678"/>
      <c r="D1678"/>
    </row>
    <row r="1679" spans="3:4" x14ac:dyDescent="0.25">
      <c r="C1679"/>
      <c r="D1679"/>
    </row>
    <row r="1680" spans="3:4" x14ac:dyDescent="0.25">
      <c r="C1680"/>
      <c r="D1680"/>
    </row>
    <row r="1681" spans="3:4" x14ac:dyDescent="0.25">
      <c r="C1681"/>
      <c r="D1681"/>
    </row>
    <row r="1682" spans="3:4" x14ac:dyDescent="0.25">
      <c r="C1682"/>
      <c r="D1682"/>
    </row>
    <row r="1683" spans="3:4" x14ac:dyDescent="0.25">
      <c r="C1683"/>
      <c r="D1683"/>
    </row>
    <row r="1684" spans="3:4" x14ac:dyDescent="0.25">
      <c r="C1684"/>
      <c r="D1684"/>
    </row>
    <row r="1685" spans="3:4" x14ac:dyDescent="0.25">
      <c r="C1685"/>
      <c r="D1685"/>
    </row>
    <row r="1686" spans="3:4" x14ac:dyDescent="0.25">
      <c r="C1686"/>
      <c r="D1686"/>
    </row>
    <row r="1687" spans="3:4" x14ac:dyDescent="0.25">
      <c r="C1687"/>
      <c r="D1687"/>
    </row>
    <row r="1688" spans="3:4" x14ac:dyDescent="0.25">
      <c r="C1688"/>
      <c r="D1688"/>
    </row>
    <row r="1689" spans="3:4" x14ac:dyDescent="0.25">
      <c r="C1689"/>
      <c r="D1689"/>
    </row>
    <row r="1690" spans="3:4" x14ac:dyDescent="0.25">
      <c r="C1690"/>
      <c r="D1690"/>
    </row>
    <row r="1691" spans="3:4" x14ac:dyDescent="0.25">
      <c r="C1691"/>
      <c r="D1691"/>
    </row>
    <row r="1692" spans="3:4" x14ac:dyDescent="0.25">
      <c r="C1692"/>
      <c r="D1692"/>
    </row>
    <row r="1693" spans="3:4" x14ac:dyDescent="0.25">
      <c r="C1693"/>
      <c r="D1693"/>
    </row>
    <row r="1694" spans="3:4" x14ac:dyDescent="0.25">
      <c r="C1694"/>
      <c r="D1694"/>
    </row>
    <row r="1695" spans="3:4" x14ac:dyDescent="0.25">
      <c r="C1695"/>
      <c r="D1695"/>
    </row>
    <row r="1696" spans="3:4" x14ac:dyDescent="0.25">
      <c r="C1696"/>
      <c r="D1696"/>
    </row>
    <row r="1697" spans="3:4" x14ac:dyDescent="0.25">
      <c r="C1697"/>
      <c r="D1697"/>
    </row>
    <row r="1698" spans="3:4" x14ac:dyDescent="0.25">
      <c r="C1698"/>
      <c r="D1698"/>
    </row>
    <row r="1699" spans="3:4" x14ac:dyDescent="0.25">
      <c r="C1699"/>
      <c r="D1699"/>
    </row>
    <row r="1700" spans="3:4" x14ac:dyDescent="0.25">
      <c r="C1700"/>
      <c r="D1700"/>
    </row>
    <row r="1701" spans="3:4" x14ac:dyDescent="0.25">
      <c r="C1701"/>
      <c r="D1701"/>
    </row>
    <row r="1702" spans="3:4" x14ac:dyDescent="0.25">
      <c r="C1702"/>
      <c r="D1702"/>
    </row>
    <row r="1703" spans="3:4" x14ac:dyDescent="0.25">
      <c r="C1703"/>
      <c r="D1703"/>
    </row>
    <row r="1704" spans="3:4" x14ac:dyDescent="0.25">
      <c r="C1704"/>
      <c r="D1704"/>
    </row>
    <row r="1705" spans="3:4" x14ac:dyDescent="0.25">
      <c r="C1705"/>
      <c r="D1705"/>
    </row>
    <row r="1706" spans="3:4" x14ac:dyDescent="0.25">
      <c r="C1706"/>
      <c r="D1706"/>
    </row>
    <row r="1707" spans="3:4" x14ac:dyDescent="0.25">
      <c r="C1707"/>
      <c r="D1707"/>
    </row>
    <row r="1708" spans="3:4" x14ac:dyDescent="0.25">
      <c r="C1708"/>
      <c r="D1708"/>
    </row>
    <row r="1709" spans="3:4" x14ac:dyDescent="0.25">
      <c r="C1709"/>
      <c r="D1709"/>
    </row>
    <row r="1710" spans="3:4" x14ac:dyDescent="0.25">
      <c r="C1710"/>
      <c r="D1710"/>
    </row>
    <row r="1711" spans="3:4" x14ac:dyDescent="0.25">
      <c r="C1711"/>
      <c r="D1711"/>
    </row>
    <row r="1712" spans="3:4" x14ac:dyDescent="0.25">
      <c r="C1712"/>
      <c r="D1712"/>
    </row>
    <row r="1713" spans="3:4" x14ac:dyDescent="0.25">
      <c r="C1713"/>
      <c r="D1713"/>
    </row>
    <row r="1714" spans="3:4" x14ac:dyDescent="0.25">
      <c r="C1714"/>
      <c r="D1714"/>
    </row>
    <row r="1715" spans="3:4" x14ac:dyDescent="0.25">
      <c r="C1715"/>
      <c r="D1715"/>
    </row>
    <row r="1716" spans="3:4" x14ac:dyDescent="0.25">
      <c r="C1716"/>
      <c r="D1716"/>
    </row>
    <row r="1717" spans="3:4" x14ac:dyDescent="0.25">
      <c r="C1717"/>
      <c r="D1717"/>
    </row>
    <row r="1718" spans="3:4" x14ac:dyDescent="0.25">
      <c r="C1718"/>
      <c r="D1718"/>
    </row>
    <row r="1719" spans="3:4" x14ac:dyDescent="0.25">
      <c r="C1719"/>
      <c r="D1719"/>
    </row>
    <row r="1720" spans="3:4" x14ac:dyDescent="0.25">
      <c r="C1720"/>
      <c r="D1720"/>
    </row>
    <row r="1721" spans="3:4" x14ac:dyDescent="0.25">
      <c r="C1721"/>
      <c r="D1721"/>
    </row>
    <row r="1722" spans="3:4" x14ac:dyDescent="0.25">
      <c r="C1722"/>
      <c r="D1722"/>
    </row>
    <row r="1723" spans="3:4" x14ac:dyDescent="0.25">
      <c r="C1723"/>
      <c r="D1723"/>
    </row>
    <row r="1724" spans="3:4" x14ac:dyDescent="0.25">
      <c r="C1724"/>
      <c r="D1724"/>
    </row>
    <row r="1725" spans="3:4" x14ac:dyDescent="0.25">
      <c r="C1725"/>
      <c r="D1725"/>
    </row>
    <row r="1726" spans="3:4" x14ac:dyDescent="0.25">
      <c r="C1726"/>
      <c r="D1726"/>
    </row>
    <row r="1727" spans="3:4" x14ac:dyDescent="0.25">
      <c r="C1727"/>
      <c r="D1727"/>
    </row>
    <row r="1728" spans="3:4" x14ac:dyDescent="0.25">
      <c r="C1728"/>
      <c r="D1728"/>
    </row>
    <row r="1729" spans="3:4" x14ac:dyDescent="0.25">
      <c r="C1729"/>
      <c r="D1729"/>
    </row>
    <row r="1730" spans="3:4" x14ac:dyDescent="0.25">
      <c r="C1730"/>
      <c r="D1730"/>
    </row>
    <row r="1731" spans="3:4" x14ac:dyDescent="0.25">
      <c r="C1731"/>
      <c r="D1731"/>
    </row>
    <row r="1732" spans="3:4" x14ac:dyDescent="0.25">
      <c r="C1732"/>
      <c r="D1732"/>
    </row>
    <row r="1733" spans="3:4" x14ac:dyDescent="0.25">
      <c r="C1733"/>
      <c r="D1733"/>
    </row>
    <row r="1734" spans="3:4" x14ac:dyDescent="0.25">
      <c r="C1734"/>
      <c r="D1734"/>
    </row>
    <row r="1735" spans="3:4" x14ac:dyDescent="0.25">
      <c r="C1735"/>
      <c r="D1735"/>
    </row>
    <row r="1736" spans="3:4" x14ac:dyDescent="0.25">
      <c r="C1736"/>
      <c r="D1736"/>
    </row>
    <row r="1737" spans="3:4" x14ac:dyDescent="0.25">
      <c r="C1737"/>
      <c r="D1737"/>
    </row>
    <row r="1738" spans="3:4" x14ac:dyDescent="0.25">
      <c r="C1738"/>
      <c r="D1738"/>
    </row>
    <row r="1739" spans="3:4" x14ac:dyDescent="0.25">
      <c r="C1739"/>
      <c r="D1739"/>
    </row>
    <row r="1740" spans="3:4" x14ac:dyDescent="0.25">
      <c r="C1740"/>
      <c r="D1740"/>
    </row>
    <row r="1741" spans="3:4" x14ac:dyDescent="0.25">
      <c r="C1741"/>
      <c r="D1741"/>
    </row>
    <row r="1742" spans="3:4" x14ac:dyDescent="0.25">
      <c r="C1742"/>
      <c r="D1742"/>
    </row>
    <row r="1743" spans="3:4" x14ac:dyDescent="0.25">
      <c r="C1743"/>
      <c r="D1743"/>
    </row>
    <row r="1744" spans="3:4" x14ac:dyDescent="0.25">
      <c r="C1744"/>
      <c r="D1744"/>
    </row>
    <row r="1745" spans="3:4" x14ac:dyDescent="0.25">
      <c r="C1745"/>
      <c r="D1745"/>
    </row>
    <row r="1746" spans="3:4" x14ac:dyDescent="0.25">
      <c r="C1746"/>
      <c r="D1746"/>
    </row>
    <row r="1747" spans="3:4" x14ac:dyDescent="0.25">
      <c r="C1747"/>
      <c r="D1747"/>
    </row>
    <row r="1748" spans="3:4" x14ac:dyDescent="0.25">
      <c r="C1748"/>
      <c r="D1748"/>
    </row>
    <row r="1749" spans="3:4" x14ac:dyDescent="0.25">
      <c r="C1749"/>
      <c r="D1749"/>
    </row>
    <row r="1750" spans="3:4" x14ac:dyDescent="0.25">
      <c r="C1750"/>
      <c r="D1750"/>
    </row>
    <row r="1751" spans="3:4" x14ac:dyDescent="0.25">
      <c r="C1751"/>
      <c r="D1751"/>
    </row>
    <row r="1752" spans="3:4" x14ac:dyDescent="0.25">
      <c r="C1752"/>
      <c r="D1752"/>
    </row>
    <row r="1753" spans="3:4" x14ac:dyDescent="0.25">
      <c r="C1753"/>
      <c r="D1753"/>
    </row>
    <row r="1754" spans="3:4" x14ac:dyDescent="0.25">
      <c r="C1754"/>
      <c r="D1754"/>
    </row>
    <row r="1755" spans="3:4" x14ac:dyDescent="0.25">
      <c r="C1755"/>
      <c r="D1755"/>
    </row>
    <row r="1756" spans="3:4" x14ac:dyDescent="0.25">
      <c r="C1756"/>
      <c r="D1756"/>
    </row>
    <row r="1757" spans="3:4" x14ac:dyDescent="0.25">
      <c r="C1757"/>
      <c r="D1757"/>
    </row>
    <row r="1758" spans="3:4" x14ac:dyDescent="0.25">
      <c r="C1758"/>
      <c r="D1758"/>
    </row>
    <row r="1759" spans="3:4" x14ac:dyDescent="0.25">
      <c r="C1759"/>
      <c r="D1759"/>
    </row>
    <row r="1760" spans="3:4" x14ac:dyDescent="0.25">
      <c r="C1760"/>
      <c r="D1760"/>
    </row>
    <row r="1761" spans="3:4" x14ac:dyDescent="0.25">
      <c r="C1761"/>
      <c r="D1761"/>
    </row>
    <row r="1762" spans="3:4" x14ac:dyDescent="0.25">
      <c r="C1762"/>
      <c r="D1762"/>
    </row>
    <row r="1763" spans="3:4" x14ac:dyDescent="0.25">
      <c r="C1763"/>
      <c r="D1763"/>
    </row>
    <row r="1764" spans="3:4" x14ac:dyDescent="0.25">
      <c r="C1764"/>
      <c r="D1764"/>
    </row>
    <row r="1765" spans="3:4" x14ac:dyDescent="0.25">
      <c r="C1765"/>
      <c r="D1765"/>
    </row>
    <row r="1766" spans="3:4" x14ac:dyDescent="0.25">
      <c r="C1766"/>
      <c r="D1766"/>
    </row>
    <row r="1767" spans="3:4" x14ac:dyDescent="0.25">
      <c r="C1767"/>
      <c r="D1767"/>
    </row>
    <row r="1768" spans="3:4" x14ac:dyDescent="0.25">
      <c r="C1768"/>
      <c r="D1768"/>
    </row>
    <row r="1769" spans="3:4" x14ac:dyDescent="0.25">
      <c r="C1769"/>
      <c r="D1769"/>
    </row>
    <row r="1770" spans="3:4" x14ac:dyDescent="0.25">
      <c r="D1770"/>
    </row>
    <row r="1771" spans="3:4" x14ac:dyDescent="0.25">
      <c r="D1771"/>
    </row>
    <row r="1772" spans="3:4" x14ac:dyDescent="0.25">
      <c r="D1772"/>
    </row>
    <row r="1773" spans="3:4" x14ac:dyDescent="0.25">
      <c r="D1773"/>
    </row>
    <row r="1774" spans="3:4" x14ac:dyDescent="0.25">
      <c r="D1774"/>
    </row>
    <row r="1775" spans="3:4" x14ac:dyDescent="0.25">
      <c r="D1775"/>
    </row>
    <row r="1776" spans="3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</sheetData>
  <sortState ref="A3:J381">
    <sortCondition ref="A3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F1" zoomScale="80" zoomScaleNormal="80" workbookViewId="0">
      <selection activeCell="Z19" sqref="Z19"/>
    </sheetView>
  </sheetViews>
  <sheetFormatPr defaultRowHeight="15" x14ac:dyDescent="0.25"/>
  <cols>
    <col min="1" max="1" width="12.5703125" bestFit="1" customWidth="1"/>
    <col min="2" max="2" width="25.140625" customWidth="1"/>
    <col min="3" max="3" width="17" customWidth="1"/>
    <col min="4" max="4" width="15.140625" style="1" bestFit="1" customWidth="1"/>
    <col min="5" max="5" width="13.85546875" style="1" bestFit="1" customWidth="1"/>
    <col min="6" max="6" width="14.28515625" style="1" bestFit="1" customWidth="1"/>
    <col min="7" max="7" width="15" style="1" bestFit="1" customWidth="1"/>
    <col min="8" max="8" width="14.28515625" bestFit="1" customWidth="1"/>
    <col min="9" max="9" width="15" style="1" customWidth="1"/>
    <col min="10" max="10" width="12.140625" bestFit="1" customWidth="1"/>
    <col min="11" max="11" width="11.42578125" style="28" bestFit="1" customWidth="1"/>
    <col min="12" max="12" width="15" style="1" bestFit="1" customWidth="1"/>
    <col min="13" max="13" width="14.28515625" style="1" customWidth="1"/>
    <col min="17" max="17" width="11.28515625" bestFit="1" customWidth="1"/>
    <col min="18" max="18" width="10.140625" bestFit="1" customWidth="1"/>
    <col min="19" max="19" width="11.28515625" bestFit="1" customWidth="1"/>
    <col min="20" max="20" width="10.140625" bestFit="1" customWidth="1"/>
    <col min="22" max="22" width="10.140625" bestFit="1" customWidth="1"/>
  </cols>
  <sheetData>
    <row r="1" spans="1:23" ht="15.75" thickBot="1" x14ac:dyDescent="0.3"/>
    <row r="2" spans="1:23" ht="15.75" thickBot="1" x14ac:dyDescent="0.3">
      <c r="A2" t="s">
        <v>233</v>
      </c>
      <c r="B2" s="3" t="s">
        <v>0</v>
      </c>
      <c r="C2" s="4" t="s">
        <v>193</v>
      </c>
      <c r="D2" s="5" t="s">
        <v>194</v>
      </c>
      <c r="E2" s="5" t="s">
        <v>195</v>
      </c>
      <c r="F2" s="75" t="s">
        <v>232</v>
      </c>
      <c r="G2" s="75" t="s">
        <v>241</v>
      </c>
      <c r="H2" s="36" t="s">
        <v>240</v>
      </c>
      <c r="I2" s="75" t="s">
        <v>310</v>
      </c>
      <c r="J2" s="26" t="s">
        <v>309</v>
      </c>
      <c r="K2" s="76" t="s">
        <v>242</v>
      </c>
      <c r="L2" s="75" t="s">
        <v>311</v>
      </c>
      <c r="M2" s="75" t="s">
        <v>312</v>
      </c>
    </row>
    <row r="3" spans="1:23" x14ac:dyDescent="0.25">
      <c r="A3">
        <v>1</v>
      </c>
      <c r="B3" t="s">
        <v>261</v>
      </c>
      <c r="C3" s="8">
        <v>7.8</v>
      </c>
      <c r="D3" s="1">
        <v>4.82</v>
      </c>
      <c r="E3" s="1">
        <v>1.44</v>
      </c>
      <c r="F3" s="26">
        <v>1.44</v>
      </c>
      <c r="G3" s="26">
        <f t="shared" ref="G3:G12" si="0">IF(E3=C3,D3,E3)</f>
        <v>1.44</v>
      </c>
      <c r="H3" s="19">
        <f t="shared" ref="H3:H12" si="1">IF(AVERAGE(C3:D3)&gt;(D3+E3)/3,C3,IF(AVERAGE(D3:E3)&lt;1,E3,C3))</f>
        <v>7.8</v>
      </c>
      <c r="I3" s="1">
        <f>IF(E3=C3,D3,E3)</f>
        <v>1.44</v>
      </c>
      <c r="J3" s="7">
        <f>IF(C3&lt;3.55,C3,D3)</f>
        <v>4.82</v>
      </c>
      <c r="K3" s="25">
        <f t="shared" ref="K3:K12" si="2">SMALL(C3:E3,1)</f>
        <v>1.44</v>
      </c>
      <c r="L3" s="32">
        <f>C3</f>
        <v>7.8</v>
      </c>
      <c r="M3" s="32">
        <f>E3</f>
        <v>1.44</v>
      </c>
      <c r="N3" s="68">
        <v>8.4027777777777771E-2</v>
      </c>
    </row>
    <row r="4" spans="1:23" x14ac:dyDescent="0.25">
      <c r="A4">
        <v>1</v>
      </c>
      <c r="B4" t="s">
        <v>262</v>
      </c>
      <c r="C4" s="8">
        <v>2.59</v>
      </c>
      <c r="D4" s="1">
        <v>3.29</v>
      </c>
      <c r="E4" s="1">
        <v>2.94</v>
      </c>
      <c r="F4" s="25">
        <v>2.94</v>
      </c>
      <c r="G4" s="26">
        <f t="shared" si="0"/>
        <v>2.94</v>
      </c>
      <c r="H4" s="19">
        <f t="shared" si="1"/>
        <v>2.59</v>
      </c>
      <c r="I4">
        <f>IF(SMALL(C4:E4,1)=C4,D4,E4)</f>
        <v>3.29</v>
      </c>
      <c r="J4" s="7">
        <f>IF(E4&lt;D4,E4,D4)</f>
        <v>2.94</v>
      </c>
      <c r="K4" s="25">
        <f t="shared" si="2"/>
        <v>2.59</v>
      </c>
      <c r="L4" s="32">
        <f>C4</f>
        <v>2.59</v>
      </c>
      <c r="M4" s="32">
        <f>E4</f>
        <v>2.94</v>
      </c>
      <c r="N4" s="68">
        <v>4.3055555555555562E-2</v>
      </c>
    </row>
    <row r="5" spans="1:23" x14ac:dyDescent="0.25">
      <c r="A5">
        <v>1</v>
      </c>
      <c r="B5" t="s">
        <v>263</v>
      </c>
      <c r="C5" s="8">
        <v>1.58</v>
      </c>
      <c r="D5" s="1">
        <v>3.84</v>
      </c>
      <c r="E5" s="1">
        <v>7.16</v>
      </c>
      <c r="F5" s="25">
        <v>3.84</v>
      </c>
      <c r="G5" s="26">
        <f t="shared" si="0"/>
        <v>7.16</v>
      </c>
      <c r="H5" s="19">
        <f t="shared" si="1"/>
        <v>1.58</v>
      </c>
      <c r="I5" s="1">
        <f>IF(E5=C5,D5,E5)</f>
        <v>7.16</v>
      </c>
      <c r="J5" s="7">
        <f>IF(C5&lt;3.55,C5,D5)</f>
        <v>1.58</v>
      </c>
      <c r="K5" s="25">
        <f t="shared" si="2"/>
        <v>1.58</v>
      </c>
      <c r="L5" s="32">
        <f>C5</f>
        <v>1.58</v>
      </c>
      <c r="M5" s="32">
        <f>E5</f>
        <v>7.16</v>
      </c>
      <c r="N5" s="68">
        <v>8.3333333333333329E-2</v>
      </c>
    </row>
    <row r="6" spans="1:23" x14ac:dyDescent="0.25">
      <c r="A6">
        <v>1</v>
      </c>
      <c r="B6" t="s">
        <v>264</v>
      </c>
      <c r="C6" s="8">
        <v>2.56</v>
      </c>
      <c r="D6" s="1">
        <v>3.22</v>
      </c>
      <c r="E6" s="1">
        <v>3.05</v>
      </c>
      <c r="F6" s="25">
        <v>3.05</v>
      </c>
      <c r="G6" s="26">
        <f t="shared" si="0"/>
        <v>3.05</v>
      </c>
      <c r="H6" s="19">
        <f t="shared" si="1"/>
        <v>2.56</v>
      </c>
      <c r="I6">
        <f>IF(SMALL(C6:E6,1)=C6,D6,E6)</f>
        <v>3.22</v>
      </c>
      <c r="J6" s="7">
        <f>IF(C6&lt;D6,E6,D6)</f>
        <v>3.05</v>
      </c>
      <c r="K6" s="25">
        <f t="shared" si="2"/>
        <v>2.56</v>
      </c>
      <c r="L6" s="32">
        <f>C6</f>
        <v>2.56</v>
      </c>
      <c r="M6" s="32">
        <f>E6</f>
        <v>3.05</v>
      </c>
      <c r="N6" s="68">
        <v>2.0833333333333333E-3</v>
      </c>
    </row>
    <row r="7" spans="1:23" x14ac:dyDescent="0.25">
      <c r="A7">
        <v>1</v>
      </c>
      <c r="B7" t="s">
        <v>260</v>
      </c>
      <c r="C7" s="8">
        <v>1.31</v>
      </c>
      <c r="D7" s="1">
        <v>5.88</v>
      </c>
      <c r="E7" s="1">
        <v>10.08</v>
      </c>
      <c r="F7" s="25">
        <v>1.31</v>
      </c>
      <c r="G7" s="26">
        <f t="shared" si="0"/>
        <v>10.08</v>
      </c>
      <c r="H7" s="19">
        <f t="shared" si="1"/>
        <v>1.31</v>
      </c>
      <c r="I7" s="1">
        <f>IF(E7=C7,D7,E7)</f>
        <v>10.08</v>
      </c>
      <c r="J7" s="7">
        <f>IF(C7&lt;3.55,C7,D7)</f>
        <v>1.31</v>
      </c>
      <c r="K7" s="25">
        <f t="shared" si="2"/>
        <v>1.31</v>
      </c>
      <c r="L7" s="32">
        <f>C7</f>
        <v>1.31</v>
      </c>
      <c r="M7" s="32">
        <f>E7</f>
        <v>10.08</v>
      </c>
      <c r="N7" s="68">
        <v>1.3888888888888889E-3</v>
      </c>
    </row>
    <row r="8" spans="1:23" x14ac:dyDescent="0.25">
      <c r="A8">
        <v>1</v>
      </c>
      <c r="B8" t="s">
        <v>265</v>
      </c>
      <c r="C8" s="8">
        <v>2.16</v>
      </c>
      <c r="D8" s="1">
        <v>3.46</v>
      </c>
      <c r="E8" s="1">
        <v>3.59</v>
      </c>
      <c r="F8" s="25">
        <v>3.46</v>
      </c>
      <c r="G8" s="26">
        <f t="shared" si="0"/>
        <v>3.59</v>
      </c>
      <c r="H8" s="19">
        <f t="shared" si="1"/>
        <v>2.16</v>
      </c>
      <c r="I8">
        <f>IF(SMALL(C8:E8,1)=C8,D8,E8)</f>
        <v>3.46</v>
      </c>
      <c r="J8" s="7">
        <f>IF(E8&lt;D8,E8,D8)</f>
        <v>3.46</v>
      </c>
      <c r="K8" s="25">
        <f t="shared" si="2"/>
        <v>2.16</v>
      </c>
      <c r="L8" s="32">
        <f>D8</f>
        <v>3.46</v>
      </c>
      <c r="M8" s="32">
        <f>C8</f>
        <v>2.16</v>
      </c>
      <c r="N8" s="68">
        <v>8.3333333333333329E-2</v>
      </c>
    </row>
    <row r="9" spans="1:23" x14ac:dyDescent="0.25">
      <c r="A9">
        <v>1</v>
      </c>
      <c r="B9" t="s">
        <v>266</v>
      </c>
      <c r="C9" s="8">
        <v>1.1200000000000001</v>
      </c>
      <c r="D9" s="1">
        <v>10.33</v>
      </c>
      <c r="E9" s="1">
        <v>25.58</v>
      </c>
      <c r="F9" s="26">
        <v>1.1200000000000001</v>
      </c>
      <c r="G9" s="26">
        <f t="shared" si="0"/>
        <v>25.58</v>
      </c>
      <c r="H9" s="19">
        <f t="shared" si="1"/>
        <v>1.1200000000000001</v>
      </c>
      <c r="I9" s="1">
        <f>IF(E9=C9,D9,E9)</f>
        <v>25.58</v>
      </c>
      <c r="J9" s="7">
        <f>IF(C9&lt;3.55,C9,D9)</f>
        <v>1.1200000000000001</v>
      </c>
      <c r="K9" s="25">
        <f t="shared" si="2"/>
        <v>1.1200000000000001</v>
      </c>
      <c r="L9" s="32">
        <f>D9</f>
        <v>10.33</v>
      </c>
      <c r="M9" s="32">
        <f>C9</f>
        <v>1.1200000000000001</v>
      </c>
      <c r="N9" s="68">
        <v>8.4722222222222213E-2</v>
      </c>
    </row>
    <row r="10" spans="1:23" x14ac:dyDescent="0.25">
      <c r="A10">
        <v>1</v>
      </c>
      <c r="B10" t="s">
        <v>267</v>
      </c>
      <c r="C10" s="8">
        <v>6.13</v>
      </c>
      <c r="D10" s="1">
        <v>4.4000000000000004</v>
      </c>
      <c r="E10" s="1">
        <v>1.56</v>
      </c>
      <c r="F10" s="26">
        <v>1.56</v>
      </c>
      <c r="G10" s="26">
        <f t="shared" si="0"/>
        <v>1.56</v>
      </c>
      <c r="H10" s="19">
        <f t="shared" si="1"/>
        <v>6.13</v>
      </c>
      <c r="I10">
        <f>IF(SMALL(C10:E10,1)=C10,D10,E10)</f>
        <v>1.56</v>
      </c>
      <c r="J10" s="7">
        <f>IF(E10&lt;D10,E10,D10)</f>
        <v>1.56</v>
      </c>
      <c r="K10" s="25">
        <f t="shared" si="2"/>
        <v>1.56</v>
      </c>
      <c r="L10" s="32">
        <f>D10</f>
        <v>4.4000000000000004</v>
      </c>
      <c r="M10" s="32">
        <f>C10</f>
        <v>6.13</v>
      </c>
      <c r="N10" s="68">
        <v>0</v>
      </c>
    </row>
    <row r="11" spans="1:23" x14ac:dyDescent="0.25">
      <c r="A11">
        <v>1</v>
      </c>
      <c r="B11" t="s">
        <v>268</v>
      </c>
      <c r="C11" s="8">
        <v>5.35</v>
      </c>
      <c r="D11" s="1">
        <v>3.94</v>
      </c>
      <c r="E11" s="1">
        <v>1.69</v>
      </c>
      <c r="F11" s="26">
        <v>5.35</v>
      </c>
      <c r="G11" s="26">
        <f t="shared" si="0"/>
        <v>1.69</v>
      </c>
      <c r="H11" s="19">
        <f t="shared" si="1"/>
        <v>5.35</v>
      </c>
      <c r="I11" s="1">
        <f>IF(E11=C11,D11,E11)</f>
        <v>1.69</v>
      </c>
      <c r="J11" s="7">
        <f>IF(C11&lt;3.55,C11,D11)</f>
        <v>3.94</v>
      </c>
      <c r="K11" s="25">
        <f t="shared" si="2"/>
        <v>1.69</v>
      </c>
      <c r="L11" s="32">
        <f>D11</f>
        <v>3.94</v>
      </c>
      <c r="M11" s="32">
        <f>C11</f>
        <v>5.35</v>
      </c>
      <c r="N11" s="68">
        <v>0.16666666666666666</v>
      </c>
    </row>
    <row r="12" spans="1:23" ht="15.75" thickBot="1" x14ac:dyDescent="0.3">
      <c r="A12">
        <v>1</v>
      </c>
      <c r="B12" t="s">
        <v>269</v>
      </c>
      <c r="C12" s="8">
        <v>6.5</v>
      </c>
      <c r="D12" s="1">
        <v>3.99</v>
      </c>
      <c r="E12" s="1">
        <v>1.59</v>
      </c>
      <c r="F12" s="26">
        <v>1.59</v>
      </c>
      <c r="G12" s="26">
        <f t="shared" si="0"/>
        <v>1.59</v>
      </c>
      <c r="H12" s="19">
        <f t="shared" si="1"/>
        <v>6.5</v>
      </c>
      <c r="I12">
        <f>IF(SMALL(C12:E12,1)=C12,D12,E12)</f>
        <v>1.59</v>
      </c>
      <c r="J12" s="7">
        <f>IF(E12&lt;D12,E12,D12)</f>
        <v>1.59</v>
      </c>
      <c r="K12" s="25">
        <f t="shared" si="2"/>
        <v>1.59</v>
      </c>
      <c r="L12" s="32">
        <f>D12</f>
        <v>3.99</v>
      </c>
      <c r="M12" s="32">
        <f>C12</f>
        <v>6.5</v>
      </c>
      <c r="N12" s="68">
        <v>1.3888888888888889E-3</v>
      </c>
    </row>
    <row r="13" spans="1:23" ht="15.75" thickBot="1" x14ac:dyDescent="0.3">
      <c r="C13" s="75">
        <f>PRODUCT(C3:C12)</f>
        <v>55202.92648602718</v>
      </c>
      <c r="D13" s="75">
        <f t="shared" ref="D13:M13" si="3">PRODUCT(D3:D12)</f>
        <v>2850398.4464455559</v>
      </c>
      <c r="E13" s="75">
        <f t="shared" si="3"/>
        <v>358745.64056719019</v>
      </c>
      <c r="F13" s="5">
        <f>PRODUCT(F3:F12)</f>
        <v>3340.271807493385</v>
      </c>
      <c r="G13" s="5">
        <f t="shared" si="3"/>
        <v>358745.64056719019</v>
      </c>
      <c r="H13" s="5">
        <f t="shared" si="3"/>
        <v>55202.92648602718</v>
      </c>
      <c r="I13" s="5">
        <f t="shared" si="3"/>
        <v>408481.96099908341</v>
      </c>
      <c r="J13" s="5">
        <f t="shared" si="3"/>
        <v>3387.9317788769654</v>
      </c>
      <c r="K13" s="5">
        <f t="shared" si="3"/>
        <v>200.406039398247</v>
      </c>
      <c r="L13" s="5">
        <f t="shared" si="3"/>
        <v>264643.31560798449</v>
      </c>
      <c r="M13" s="5">
        <f t="shared" si="3"/>
        <v>480598.71278661501</v>
      </c>
      <c r="P13" s="90">
        <f t="shared" ref="P13:W14" si="4">F3*F5*F7*F9*F11</f>
        <v>43.404705792000001</v>
      </c>
      <c r="Q13" s="55">
        <f t="shared" si="4"/>
        <v>4492.8641931263992</v>
      </c>
      <c r="R13" s="89">
        <f t="shared" si="4"/>
        <v>96.737484479999992</v>
      </c>
      <c r="S13" s="55">
        <f t="shared" si="4"/>
        <v>4492.8641931263992</v>
      </c>
      <c r="T13" s="55">
        <f t="shared" si="4"/>
        <v>44.024016780800011</v>
      </c>
      <c r="U13" s="55">
        <f t="shared" si="4"/>
        <v>5.6415131136000003</v>
      </c>
      <c r="V13" s="59">
        <f t="shared" si="4"/>
        <v>657.08193688799997</v>
      </c>
      <c r="W13" s="55">
        <f t="shared" si="4"/>
        <v>622.74156134400005</v>
      </c>
    </row>
    <row r="14" spans="1:23" ht="15.75" thickBot="1" x14ac:dyDescent="0.3">
      <c r="C14" s="25"/>
      <c r="D14" s="25"/>
      <c r="E14" s="25"/>
      <c r="P14" s="85">
        <f t="shared" si="4"/>
        <v>76.956443927999999</v>
      </c>
      <c r="Q14" s="18">
        <f t="shared" si="4"/>
        <v>79.847871011999985</v>
      </c>
      <c r="R14" s="30">
        <f t="shared" si="4"/>
        <v>570.64670207999995</v>
      </c>
      <c r="S14" s="30">
        <f t="shared" si="4"/>
        <v>90.917940859200002</v>
      </c>
      <c r="T14" s="88">
        <f t="shared" si="4"/>
        <v>76.956443927999999</v>
      </c>
      <c r="U14" s="30">
        <f t="shared" si="4"/>
        <v>35.523455385600002</v>
      </c>
      <c r="V14" s="18">
        <f t="shared" si="4"/>
        <v>402.75542630400003</v>
      </c>
      <c r="W14" s="18">
        <f t="shared" si="4"/>
        <v>771.74664840000003</v>
      </c>
    </row>
    <row r="15" spans="1:23" x14ac:dyDescent="0.25">
      <c r="C15" s="25"/>
      <c r="D15" s="25"/>
      <c r="E15" s="25"/>
      <c r="P15" s="91"/>
      <c r="Q15" s="84"/>
      <c r="R15" s="84"/>
      <c r="S15" s="84"/>
      <c r="T15" s="84"/>
      <c r="U15" s="84"/>
      <c r="V15" s="84"/>
      <c r="W15" s="84"/>
    </row>
    <row r="16" spans="1:23" s="27" customFormat="1" x14ac:dyDescent="0.25">
      <c r="C16" s="25"/>
      <c r="D16" s="25"/>
      <c r="E16" s="25"/>
      <c r="P16" s="91">
        <f t="shared" ref="P16:W16" si="5">PRODUCT(F3:F7)</f>
        <v>64.954939392</v>
      </c>
      <c r="Q16" s="57">
        <f t="shared" si="5"/>
        <v>931.92983654399995</v>
      </c>
      <c r="R16" s="57">
        <f t="shared" si="5"/>
        <v>107.044094976</v>
      </c>
      <c r="S16" s="57">
        <f t="shared" si="5"/>
        <v>1101.0012604416002</v>
      </c>
      <c r="T16" s="86">
        <f t="shared" si="5"/>
        <v>89.458701611999984</v>
      </c>
      <c r="U16" s="87">
        <f t="shared" si="5"/>
        <v>19.7619867648</v>
      </c>
      <c r="V16" s="57">
        <f t="shared" si="5"/>
        <v>107.044094976</v>
      </c>
      <c r="W16" s="57">
        <f t="shared" si="5"/>
        <v>931.92983654399995</v>
      </c>
    </row>
    <row r="17" spans="3:23" s="27" customFormat="1" x14ac:dyDescent="0.25">
      <c r="C17" s="25"/>
      <c r="D17" s="25"/>
      <c r="E17" s="25"/>
      <c r="P17" s="91">
        <f t="shared" ref="P17:W17" si="6">PRODUCT(F8:F12)</f>
        <v>51.424446528000004</v>
      </c>
      <c r="Q17" s="57">
        <f t="shared" si="6"/>
        <v>384.94919520719998</v>
      </c>
      <c r="R17" s="57">
        <f t="shared" si="6"/>
        <v>515.70267839999997</v>
      </c>
      <c r="S17" s="57">
        <f t="shared" si="6"/>
        <v>371.00953075680002</v>
      </c>
      <c r="T17" s="87">
        <f t="shared" si="6"/>
        <v>37.871461555200007</v>
      </c>
      <c r="U17" s="86">
        <f t="shared" si="6"/>
        <v>10.140986419200003</v>
      </c>
      <c r="V17" s="57">
        <f t="shared" si="6"/>
        <v>2472.2831807520001</v>
      </c>
      <c r="W17" s="57">
        <f t="shared" si="6"/>
        <v>515.70267839999997</v>
      </c>
    </row>
    <row r="18" spans="3:23" s="27" customFormat="1" x14ac:dyDescent="0.25">
      <c r="C18" s="25"/>
      <c r="D18" s="25"/>
      <c r="E18" s="25"/>
      <c r="P18" s="91"/>
      <c r="Q18" s="84"/>
      <c r="R18" s="84"/>
      <c r="S18" s="84"/>
      <c r="T18" s="84"/>
      <c r="U18" s="84"/>
      <c r="V18" s="84"/>
      <c r="W18" s="84"/>
    </row>
    <row r="19" spans="3:23" s="27" customFormat="1" x14ac:dyDescent="0.25">
      <c r="C19" s="25"/>
      <c r="D19" s="25"/>
      <c r="E19" s="25"/>
      <c r="P19" s="91">
        <f t="shared" ref="P19:W19" si="7">F4*F5*F6*F7*F8</f>
        <v>156.07228492799999</v>
      </c>
      <c r="Q19" s="57">
        <f t="shared" si="7"/>
        <v>2323.3528563839996</v>
      </c>
      <c r="R19" s="86">
        <f t="shared" si="7"/>
        <v>29.642980147200003</v>
      </c>
      <c r="S19" s="57">
        <f t="shared" si="7"/>
        <v>2645.4613618943999</v>
      </c>
      <c r="T19" s="87">
        <f t="shared" si="7"/>
        <v>64.21724223599999</v>
      </c>
      <c r="U19" s="87">
        <f t="shared" si="7"/>
        <v>29.642980147200003</v>
      </c>
      <c r="V19" s="86">
        <f t="shared" si="7"/>
        <v>47.483662643199999</v>
      </c>
      <c r="W19" s="57">
        <f t="shared" si="7"/>
        <v>1397.8947548159999</v>
      </c>
    </row>
    <row r="20" spans="3:23" s="27" customFormat="1" x14ac:dyDescent="0.25">
      <c r="C20" s="25"/>
      <c r="D20" s="25"/>
      <c r="E20" s="25"/>
      <c r="P20" s="91">
        <f t="shared" ref="P20:W20" si="8">F3*F9*F10*F11*F12</f>
        <v>21.402081792000001</v>
      </c>
      <c r="Q20" s="57">
        <f t="shared" si="8"/>
        <v>154.40859083519996</v>
      </c>
      <c r="R20" s="57">
        <f t="shared" si="8"/>
        <v>1862.2596719999999</v>
      </c>
      <c r="S20" s="57">
        <f t="shared" si="8"/>
        <v>154.40859083519996</v>
      </c>
      <c r="T20" s="87">
        <f t="shared" si="8"/>
        <v>52.757353958400003</v>
      </c>
      <c r="U20" s="86">
        <f t="shared" si="8"/>
        <v>6.7606576128000002</v>
      </c>
      <c r="V20" s="57">
        <f t="shared" si="8"/>
        <v>5573.35514736</v>
      </c>
      <c r="W20" s="86">
        <f t="shared" si="8"/>
        <v>343.80178559999996</v>
      </c>
    </row>
    <row r="21" spans="3:23" s="27" customFormat="1" x14ac:dyDescent="0.25">
      <c r="C21" s="25"/>
      <c r="D21" s="25"/>
      <c r="E21" s="25"/>
      <c r="P21" s="91"/>
      <c r="Q21" s="84"/>
      <c r="R21" s="84"/>
      <c r="S21" s="84"/>
      <c r="T21" s="84"/>
      <c r="U21" s="84"/>
      <c r="V21" s="84"/>
      <c r="W21" s="84"/>
    </row>
    <row r="22" spans="3:23" s="27" customFormat="1" x14ac:dyDescent="0.25">
      <c r="C22" s="25"/>
      <c r="D22" s="25"/>
      <c r="E22" s="25"/>
      <c r="P22" s="91">
        <f t="shared" ref="P22:W22" si="9">F5*F6*F7*F8*F9</f>
        <v>59.45610854400001</v>
      </c>
      <c r="Q22" s="57">
        <f t="shared" si="9"/>
        <v>20214.750362687995</v>
      </c>
      <c r="R22" s="87">
        <f t="shared" si="9"/>
        <v>12.818586009600006</v>
      </c>
      <c r="S22" s="86">
        <f t="shared" si="9"/>
        <v>20568.663111628801</v>
      </c>
      <c r="T22" s="86">
        <f t="shared" si="9"/>
        <v>24.463711328000002</v>
      </c>
      <c r="U22" s="87">
        <f t="shared" si="9"/>
        <v>12.818586009600006</v>
      </c>
      <c r="V22" s="86">
        <f t="shared" si="9"/>
        <v>189.38464675840004</v>
      </c>
      <c r="W22" s="57">
        <f t="shared" si="9"/>
        <v>532.53133516800006</v>
      </c>
    </row>
    <row r="23" spans="3:23" s="27" customFormat="1" x14ac:dyDescent="0.25">
      <c r="C23" s="25"/>
      <c r="D23" s="25"/>
      <c r="E23" s="25"/>
      <c r="P23" s="91">
        <f t="shared" ref="P23:W23" si="10">F3*F4*F10*F11*F12</f>
        <v>56.180464704000002</v>
      </c>
      <c r="Q23" s="86">
        <f t="shared" si="10"/>
        <v>17.746726233600004</v>
      </c>
      <c r="R23" s="57">
        <f t="shared" si="10"/>
        <v>4306.4754914999994</v>
      </c>
      <c r="S23" s="86">
        <f t="shared" si="10"/>
        <v>19.859431737599998</v>
      </c>
      <c r="T23" s="87">
        <f t="shared" si="10"/>
        <v>138.48805414080002</v>
      </c>
      <c r="U23" s="87">
        <f t="shared" si="10"/>
        <v>15.634020729599998</v>
      </c>
      <c r="V23" s="57">
        <f t="shared" si="10"/>
        <v>1397.3852692800001</v>
      </c>
      <c r="W23" s="86">
        <f t="shared" si="10"/>
        <v>902.47968719999994</v>
      </c>
    </row>
    <row r="24" spans="3:23" s="27" customFormat="1" x14ac:dyDescent="0.25">
      <c r="C24" s="25"/>
      <c r="D24" s="25"/>
      <c r="E24" s="25"/>
      <c r="P24" s="91"/>
      <c r="Q24" s="84"/>
      <c r="R24" s="84"/>
      <c r="S24" s="84"/>
      <c r="T24" s="84"/>
      <c r="U24" s="84"/>
      <c r="V24" s="84"/>
      <c r="W24" s="84"/>
    </row>
    <row r="25" spans="3:23" s="27" customFormat="1" x14ac:dyDescent="0.25">
      <c r="C25" s="25"/>
      <c r="D25" s="25"/>
      <c r="E25" s="25"/>
      <c r="P25" s="91">
        <f t="shared" ref="P25:W25" si="11">F6*F7*F8*F9*F10</f>
        <v>24.154044096</v>
      </c>
      <c r="Q25" s="57">
        <f t="shared" si="11"/>
        <v>4404.3310846079994</v>
      </c>
      <c r="R25" s="87">
        <f t="shared" si="11"/>
        <v>49.73286850560001</v>
      </c>
      <c r="S25" s="57">
        <f t="shared" si="11"/>
        <v>4481.4405662208001</v>
      </c>
      <c r="T25" s="87">
        <f t="shared" si="11"/>
        <v>24.154044096</v>
      </c>
      <c r="U25" s="87">
        <f t="shared" si="11"/>
        <v>12.656325427200004</v>
      </c>
      <c r="V25" s="57">
        <f t="shared" si="11"/>
        <v>527.40028211200001</v>
      </c>
      <c r="W25" s="57">
        <f t="shared" si="11"/>
        <v>455.92417382400015</v>
      </c>
    </row>
    <row r="26" spans="3:23" s="27" customFormat="1" x14ac:dyDescent="0.25">
      <c r="C26" s="25"/>
      <c r="D26" s="25"/>
      <c r="E26" s="25"/>
      <c r="P26" s="91">
        <f t="shared" ref="P26:W26" si="12">F3*F4*F5*F11*F12</f>
        <v>138.29037465600001</v>
      </c>
      <c r="Q26" s="57">
        <f t="shared" si="12"/>
        <v>81.452922969599996</v>
      </c>
      <c r="R26" s="86">
        <f t="shared" si="12"/>
        <v>1109.9887889999998</v>
      </c>
      <c r="S26" s="57">
        <f t="shared" si="12"/>
        <v>91.149699513599998</v>
      </c>
      <c r="T26" s="87">
        <f t="shared" si="12"/>
        <v>140.2635420144</v>
      </c>
      <c r="U26" s="87">
        <f t="shared" si="12"/>
        <v>15.8344568928</v>
      </c>
      <c r="V26" s="57">
        <f t="shared" si="12"/>
        <v>501.78834669599996</v>
      </c>
      <c r="W26" s="57">
        <f t="shared" si="12"/>
        <v>1054.1198304</v>
      </c>
    </row>
    <row r="27" spans="3:23" s="27" customFormat="1" ht="15.75" thickBot="1" x14ac:dyDescent="0.3">
      <c r="C27" s="25"/>
      <c r="D27" s="25"/>
      <c r="E27" s="25"/>
      <c r="P27" s="92"/>
      <c r="Q27" s="44"/>
      <c r="R27" s="44"/>
      <c r="S27" s="44"/>
      <c r="T27" s="44"/>
      <c r="U27" s="44"/>
      <c r="V27" s="44"/>
      <c r="W27" s="44"/>
    </row>
    <row r="28" spans="3:23" s="27" customFormat="1" ht="15.75" thickBot="1" x14ac:dyDescent="0.3">
      <c r="C28" s="25"/>
      <c r="D28" s="25"/>
      <c r="E28" s="25"/>
      <c r="P28" s="92">
        <f t="shared" ref="P28:W28" si="13">F7*F8*F9*F10*F11</f>
        <v>42.368569152000006</v>
      </c>
      <c r="Q28" s="49">
        <f t="shared" si="13"/>
        <v>2440.4326337663997</v>
      </c>
      <c r="R28" s="56">
        <f t="shared" si="13"/>
        <v>103.93392441600001</v>
      </c>
      <c r="S28" s="49">
        <f t="shared" si="13"/>
        <v>2352.0604214015998</v>
      </c>
      <c r="T28" s="56">
        <f t="shared" si="13"/>
        <v>31.202273356800006</v>
      </c>
      <c r="U28" s="56">
        <f t="shared" si="13"/>
        <v>8.3551523328000012</v>
      </c>
      <c r="V28" s="49">
        <f t="shared" si="13"/>
        <v>811.70199668800012</v>
      </c>
      <c r="W28" s="49">
        <f t="shared" si="13"/>
        <v>799.73584588799997</v>
      </c>
    </row>
    <row r="29" spans="3:23" s="27" customFormat="1" ht="15.75" thickBot="1" x14ac:dyDescent="0.3">
      <c r="C29" s="25"/>
      <c r="D29" s="25"/>
      <c r="E29" s="25"/>
      <c r="P29" s="85">
        <f t="shared" ref="P29:W29" si="14">F3*F4*F5*F6*F12</f>
        <v>78.838437888000001</v>
      </c>
      <c r="Q29" s="18">
        <f t="shared" si="14"/>
        <v>147.00083731199999</v>
      </c>
      <c r="R29" s="88">
        <f t="shared" si="14"/>
        <v>531.13482239999996</v>
      </c>
      <c r="S29" s="18">
        <f t="shared" si="14"/>
        <v>173.66984167680002</v>
      </c>
      <c r="T29" s="30">
        <f t="shared" si="14"/>
        <v>108.57964546799998</v>
      </c>
      <c r="U29" s="88">
        <f t="shared" si="14"/>
        <v>23.985922867199999</v>
      </c>
      <c r="V29" s="18">
        <f t="shared" si="14"/>
        <v>326.03506790399996</v>
      </c>
      <c r="W29" s="18">
        <f t="shared" si="14"/>
        <v>600.94681919999994</v>
      </c>
    </row>
    <row r="30" spans="3:23" s="27" customFormat="1" x14ac:dyDescent="0.25">
      <c r="C30" s="25"/>
      <c r="D30" s="25"/>
      <c r="E30" s="25"/>
      <c r="P30" s="25"/>
      <c r="Q30" s="25"/>
      <c r="R30" s="25">
        <v>556.66</v>
      </c>
      <c r="S30" s="25">
        <v>2092.79</v>
      </c>
      <c r="T30" s="25">
        <v>1217.7</v>
      </c>
      <c r="U30" s="25"/>
      <c r="V30" s="25">
        <v>72.17</v>
      </c>
      <c r="W30" s="25">
        <v>119.21</v>
      </c>
    </row>
    <row r="31" spans="3:23" s="27" customFormat="1" x14ac:dyDescent="0.25">
      <c r="C31" s="25"/>
      <c r="D31" s="25"/>
      <c r="E31" s="25"/>
      <c r="P31" s="1"/>
      <c r="Q31" s="1"/>
      <c r="R31" s="25"/>
      <c r="S31" s="25"/>
      <c r="T31"/>
      <c r="U31" s="28"/>
      <c r="V31" s="1">
        <v>894.6</v>
      </c>
      <c r="W31" s="1">
        <v>86.17</v>
      </c>
    </row>
    <row r="32" spans="3:23" x14ac:dyDescent="0.25">
      <c r="W32" s="1">
        <v>16.77</v>
      </c>
    </row>
    <row r="33" spans="6:13" customFormat="1" x14ac:dyDescent="0.25">
      <c r="F33" s="1"/>
      <c r="G33" s="1"/>
      <c r="I33" s="1"/>
      <c r="K33" s="28"/>
      <c r="L33" s="1"/>
      <c r="M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R69" workbookViewId="0">
      <selection activeCell="AD84" sqref="AD84"/>
    </sheetView>
  </sheetViews>
  <sheetFormatPr defaultRowHeight="15" x14ac:dyDescent="0.25"/>
  <cols>
    <col min="1" max="1" width="10.5703125" bestFit="1" customWidth="1"/>
    <col min="2" max="2" width="34.7109375" bestFit="1" customWidth="1"/>
    <col min="3" max="3" width="15.42578125" customWidth="1"/>
    <col min="4" max="4" width="16.85546875" bestFit="1" customWidth="1"/>
    <col min="5" max="5" width="14.28515625" bestFit="1" customWidth="1"/>
    <col min="6" max="6" width="12.28515625" bestFit="1" customWidth="1"/>
    <col min="7" max="7" width="16.5703125" bestFit="1" customWidth="1"/>
    <col min="8" max="8" width="18" bestFit="1" customWidth="1"/>
    <col min="9" max="9" width="15.140625" style="108" bestFit="1" customWidth="1"/>
    <col min="10" max="10" width="11.5703125" bestFit="1" customWidth="1"/>
    <col min="11" max="11" width="15.140625" bestFit="1" customWidth="1"/>
    <col min="12" max="12" width="13.85546875" bestFit="1" customWidth="1"/>
    <col min="13" max="14" width="13.28515625" bestFit="1" customWidth="1"/>
    <col min="15" max="15" width="34.85546875" bestFit="1" customWidth="1"/>
    <col min="16" max="16" width="13.85546875" bestFit="1" customWidth="1"/>
    <col min="17" max="17" width="16.28515625" bestFit="1" customWidth="1"/>
    <col min="18" max="18" width="13.28515625" bestFit="1" customWidth="1"/>
    <col min="19" max="19" width="13.85546875" bestFit="1" customWidth="1"/>
    <col min="20" max="20" width="14.28515625" bestFit="1" customWidth="1"/>
    <col min="21" max="25" width="13.85546875" bestFit="1" customWidth="1"/>
    <col min="26" max="26" width="14.28515625" bestFit="1" customWidth="1"/>
    <col min="27" max="27" width="13.85546875" bestFit="1" customWidth="1"/>
    <col min="28" max="29" width="14.28515625" bestFit="1" customWidth="1"/>
    <col min="30" max="30" width="13.28515625" bestFit="1" customWidth="1"/>
    <col min="31" max="31" width="11.5703125" bestFit="1" customWidth="1"/>
    <col min="33" max="33" width="11.5703125" bestFit="1" customWidth="1"/>
  </cols>
  <sheetData>
    <row r="1" spans="1:30" ht="15.75" thickBot="1" x14ac:dyDescent="0.3">
      <c r="A1" t="s">
        <v>946</v>
      </c>
      <c r="G1" t="s">
        <v>912</v>
      </c>
      <c r="H1" t="s">
        <v>915</v>
      </c>
    </row>
    <row r="2" spans="1:30" ht="15.75" thickBot="1" x14ac:dyDescent="0.3">
      <c r="A2" s="15" t="s">
        <v>232</v>
      </c>
      <c r="B2" s="3" t="s">
        <v>0</v>
      </c>
      <c r="C2" s="4" t="s">
        <v>201</v>
      </c>
      <c r="D2" s="5" t="s">
        <v>202</v>
      </c>
      <c r="E2" s="5" t="s">
        <v>23</v>
      </c>
      <c r="F2" s="75" t="s">
        <v>232</v>
      </c>
      <c r="G2" s="6" t="s">
        <v>901</v>
      </c>
      <c r="H2" s="6" t="s">
        <v>902</v>
      </c>
      <c r="I2" s="239" t="s">
        <v>899</v>
      </c>
      <c r="J2" s="240"/>
      <c r="K2" s="240"/>
      <c r="L2" s="240"/>
      <c r="M2" s="240"/>
      <c r="N2" s="241"/>
      <c r="O2" s="76"/>
      <c r="P2" s="6" t="s">
        <v>240</v>
      </c>
      <c r="Q2" s="6" t="s">
        <v>241</v>
      </c>
      <c r="R2" s="4" t="s">
        <v>279</v>
      </c>
      <c r="S2" s="4" t="s">
        <v>242</v>
      </c>
      <c r="T2" s="5" t="s">
        <v>243</v>
      </c>
      <c r="U2" s="4" t="s">
        <v>283</v>
      </c>
      <c r="V2" s="5" t="s">
        <v>893</v>
      </c>
      <c r="W2" s="123" t="s">
        <v>894</v>
      </c>
      <c r="X2" s="4" t="s">
        <v>895</v>
      </c>
      <c r="Y2" s="4" t="s">
        <v>309</v>
      </c>
      <c r="Z2" s="6" t="s">
        <v>896</v>
      </c>
      <c r="AA2" s="4" t="s">
        <v>310</v>
      </c>
      <c r="AB2" s="123" t="s">
        <v>897</v>
      </c>
      <c r="AC2" s="5" t="s">
        <v>898</v>
      </c>
      <c r="AD2" s="5" t="s">
        <v>900</v>
      </c>
    </row>
    <row r="3" spans="1:30" x14ac:dyDescent="0.25">
      <c r="A3" s="185"/>
      <c r="B3" s="102" t="s">
        <v>903</v>
      </c>
      <c r="C3" s="113">
        <v>7.87</v>
      </c>
      <c r="D3" s="114">
        <v>5.29</v>
      </c>
      <c r="E3" s="114">
        <v>1.4</v>
      </c>
      <c r="F3" s="119">
        <v>1.4</v>
      </c>
      <c r="G3" s="152">
        <f>((C3+D3+E3)/3+(C3+D3)/2+E3)/5</f>
        <v>2.5666666666666669</v>
      </c>
      <c r="H3" s="153">
        <f>((C3+D3+E3)/3+(D3+E3)/2+C3)/5</f>
        <v>3.2136666666666671</v>
      </c>
      <c r="I3" s="26">
        <f t="shared" ref="I3:I12" si="0">IF(E3=C3,D3,E3)</f>
        <v>1.4</v>
      </c>
      <c r="J3" s="19">
        <f t="shared" ref="J3:J12" si="1">IF(AVERAGE(C3:D3)&gt;(D3+E3)/3,C3,IF(AVERAGE(D3:E3)&lt;1,E3,C3))</f>
        <v>7.87</v>
      </c>
      <c r="K3" s="1">
        <f>IF(E3=C3,D3,E3)</f>
        <v>1.4</v>
      </c>
      <c r="L3" s="7">
        <f>IF(C3&lt;3.55,C3,D3)</f>
        <v>5.29</v>
      </c>
      <c r="M3" s="32">
        <f>C3</f>
        <v>7.87</v>
      </c>
      <c r="N3" s="32">
        <f>E3</f>
        <v>1.4</v>
      </c>
      <c r="O3" s="65" t="str">
        <f t="shared" ref="O3:O12" si="2">B3</f>
        <v>WESTHAM/ MAN CITY</v>
      </c>
      <c r="P3" s="154" t="s">
        <v>202</v>
      </c>
      <c r="Q3" s="154" t="s">
        <v>201</v>
      </c>
      <c r="R3" s="154" t="s">
        <v>201</v>
      </c>
      <c r="S3" s="106" t="s">
        <v>201</v>
      </c>
      <c r="T3" s="106" t="s">
        <v>23</v>
      </c>
      <c r="U3" s="106" t="s">
        <v>202</v>
      </c>
      <c r="V3" s="106" t="s">
        <v>23</v>
      </c>
      <c r="W3" s="109" t="s">
        <v>23</v>
      </c>
      <c r="X3" s="106" t="s">
        <v>201</v>
      </c>
      <c r="Y3" s="106" t="s">
        <v>201</v>
      </c>
      <c r="Z3" s="110" t="s">
        <v>201</v>
      </c>
      <c r="AA3" s="106" t="s">
        <v>201</v>
      </c>
      <c r="AB3" s="109" t="s">
        <v>201</v>
      </c>
      <c r="AC3" s="106" t="s">
        <v>201</v>
      </c>
      <c r="AD3" s="106" t="s">
        <v>201</v>
      </c>
    </row>
    <row r="4" spans="1:30" x14ac:dyDescent="0.25">
      <c r="B4" s="104" t="s">
        <v>904</v>
      </c>
      <c r="C4" s="115">
        <v>1.93</v>
      </c>
      <c r="D4" s="105">
        <v>3.69</v>
      </c>
      <c r="E4" s="105">
        <v>4.08</v>
      </c>
      <c r="F4" s="120">
        <v>3.69</v>
      </c>
      <c r="G4" s="155">
        <f t="shared" ref="G4:G12" si="3">((C4+D4+E4)/3+(C4+D4)/2+E4)/5</f>
        <v>2.0246666666666666</v>
      </c>
      <c r="H4" s="149">
        <f t="shared" ref="H4:H12" si="4">((C4+D4+E4)/3+(D4+E4)/2+C4)/5</f>
        <v>1.8096666666666663</v>
      </c>
      <c r="I4" s="26">
        <f t="shared" si="0"/>
        <v>4.08</v>
      </c>
      <c r="J4" s="19">
        <f t="shared" si="1"/>
        <v>1.93</v>
      </c>
      <c r="K4">
        <f>IF(SMALL(C4:E4,1)=C4,D4,E4)</f>
        <v>3.69</v>
      </c>
      <c r="L4" s="7">
        <f>IF(E4&lt;D4,E4,D4)</f>
        <v>3.69</v>
      </c>
      <c r="M4" s="32">
        <f>C4</f>
        <v>1.93</v>
      </c>
      <c r="N4" s="32">
        <f>E4</f>
        <v>4.08</v>
      </c>
      <c r="O4" s="65" t="str">
        <f t="shared" si="2"/>
        <v>LEICISTER/BRENTFORD</v>
      </c>
      <c r="P4" s="111" t="s">
        <v>23</v>
      </c>
      <c r="Q4" s="111" t="s">
        <v>23</v>
      </c>
      <c r="R4" s="111" t="s">
        <v>201</v>
      </c>
      <c r="S4" s="71" t="s">
        <v>201</v>
      </c>
      <c r="T4" s="71" t="s">
        <v>202</v>
      </c>
      <c r="U4" s="71" t="s">
        <v>23</v>
      </c>
      <c r="V4" s="71" t="s">
        <v>202</v>
      </c>
      <c r="W4" s="125" t="s">
        <v>202</v>
      </c>
      <c r="X4" s="71" t="s">
        <v>202</v>
      </c>
      <c r="Y4" s="71" t="s">
        <v>23</v>
      </c>
      <c r="Z4" s="112" t="s">
        <v>23</v>
      </c>
      <c r="AA4" s="71" t="s">
        <v>202</v>
      </c>
      <c r="AB4" s="125" t="s">
        <v>201</v>
      </c>
      <c r="AC4" s="71" t="s">
        <v>201</v>
      </c>
      <c r="AD4" s="71" t="s">
        <v>201</v>
      </c>
    </row>
    <row r="5" spans="1:30" x14ac:dyDescent="0.25">
      <c r="B5" s="102" t="s">
        <v>905</v>
      </c>
      <c r="C5" s="116">
        <v>1.78</v>
      </c>
      <c r="D5" s="103">
        <v>3.82</v>
      </c>
      <c r="E5" s="103">
        <v>4.78</v>
      </c>
      <c r="F5" s="121">
        <v>4.78</v>
      </c>
      <c r="G5" s="155">
        <f t="shared" si="3"/>
        <v>2.2079999999999997</v>
      </c>
      <c r="H5" s="149">
        <f t="shared" si="4"/>
        <v>1.9079999999999999</v>
      </c>
      <c r="I5" s="26">
        <f t="shared" si="0"/>
        <v>4.78</v>
      </c>
      <c r="J5" s="19">
        <f t="shared" si="1"/>
        <v>1.78</v>
      </c>
      <c r="K5" s="1">
        <f>IF(E5=C5,D5,E5)</f>
        <v>4.78</v>
      </c>
      <c r="L5" s="7">
        <f>IF(C5&lt;3.55,C5,D5)</f>
        <v>1.78</v>
      </c>
      <c r="M5" s="32">
        <f>C5</f>
        <v>1.78</v>
      </c>
      <c r="N5" s="32">
        <f>E5</f>
        <v>4.78</v>
      </c>
      <c r="O5" s="65" t="str">
        <f t="shared" si="2"/>
        <v>MAN UNITED/BRIGHTON</v>
      </c>
      <c r="P5" s="110" t="s">
        <v>201</v>
      </c>
      <c r="Q5" s="110" t="s">
        <v>201</v>
      </c>
      <c r="R5" s="110" t="s">
        <v>201</v>
      </c>
      <c r="S5" s="107" t="s">
        <v>23</v>
      </c>
      <c r="T5" s="107" t="s">
        <v>202</v>
      </c>
      <c r="U5" s="107" t="s">
        <v>202</v>
      </c>
      <c r="V5" s="107" t="s">
        <v>23</v>
      </c>
      <c r="W5" s="124" t="s">
        <v>23</v>
      </c>
      <c r="X5" s="107" t="s">
        <v>201</v>
      </c>
      <c r="Y5" s="107" t="s">
        <v>201</v>
      </c>
      <c r="Z5" s="111" t="s">
        <v>201</v>
      </c>
      <c r="AA5" s="107" t="s">
        <v>201</v>
      </c>
      <c r="AB5" s="124" t="s">
        <v>23</v>
      </c>
      <c r="AC5" s="107" t="s">
        <v>23</v>
      </c>
      <c r="AD5" s="107" t="s">
        <v>201</v>
      </c>
    </row>
    <row r="6" spans="1:30" x14ac:dyDescent="0.25">
      <c r="B6" s="104" t="s">
        <v>183</v>
      </c>
      <c r="C6" s="115">
        <v>6.52</v>
      </c>
      <c r="D6" s="105">
        <v>4.08</v>
      </c>
      <c r="E6" s="105">
        <v>1.57</v>
      </c>
      <c r="F6" s="120">
        <v>1.57</v>
      </c>
      <c r="G6" s="155">
        <f t="shared" si="3"/>
        <v>2.1853333333333333</v>
      </c>
      <c r="H6" s="149">
        <f t="shared" si="4"/>
        <v>2.6803333333333335</v>
      </c>
      <c r="I6" s="26">
        <f t="shared" si="0"/>
        <v>1.57</v>
      </c>
      <c r="J6" s="19">
        <f t="shared" si="1"/>
        <v>6.52</v>
      </c>
      <c r="K6">
        <f>IF(SMALL(C6:E6,1)=C6,D6,E6)</f>
        <v>1.57</v>
      </c>
      <c r="L6" s="7">
        <f>IF(C6&lt;D6,E6,D6)</f>
        <v>4.08</v>
      </c>
      <c r="M6" s="32">
        <f>C6</f>
        <v>6.52</v>
      </c>
      <c r="N6" s="32">
        <f>E6</f>
        <v>1.57</v>
      </c>
      <c r="O6" s="65" t="str">
        <f t="shared" si="2"/>
        <v>EVERTON/CHELSEA</v>
      </c>
      <c r="P6" s="111" t="s">
        <v>201</v>
      </c>
      <c r="Q6" s="111" t="s">
        <v>201</v>
      </c>
      <c r="R6" s="111" t="s">
        <v>201</v>
      </c>
      <c r="S6" s="71" t="s">
        <v>201</v>
      </c>
      <c r="T6" s="71" t="s">
        <v>201</v>
      </c>
      <c r="U6" s="71" t="s">
        <v>201</v>
      </c>
      <c r="V6" s="71" t="s">
        <v>201</v>
      </c>
      <c r="W6" s="125" t="s">
        <v>201</v>
      </c>
      <c r="X6" s="71" t="s">
        <v>201</v>
      </c>
      <c r="Y6" s="71" t="s">
        <v>201</v>
      </c>
      <c r="Z6" s="112" t="s">
        <v>201</v>
      </c>
      <c r="AA6" s="71" t="s">
        <v>201</v>
      </c>
      <c r="AB6" s="125" t="s">
        <v>201</v>
      </c>
      <c r="AC6" s="71" t="s">
        <v>23</v>
      </c>
      <c r="AD6" s="71" t="s">
        <v>201</v>
      </c>
    </row>
    <row r="7" spans="1:30" x14ac:dyDescent="0.25">
      <c r="B7" s="102" t="s">
        <v>906</v>
      </c>
      <c r="C7" s="116">
        <v>4.01</v>
      </c>
      <c r="D7" s="103">
        <v>3.52</v>
      </c>
      <c r="E7" s="103">
        <v>2</v>
      </c>
      <c r="F7" s="121">
        <v>4.01</v>
      </c>
      <c r="G7" s="155">
        <f t="shared" si="3"/>
        <v>1.7883333333333333</v>
      </c>
      <c r="H7" s="149">
        <f t="shared" si="4"/>
        <v>1.9893333333333332</v>
      </c>
      <c r="I7" s="26">
        <f t="shared" si="0"/>
        <v>2</v>
      </c>
      <c r="J7" s="19">
        <f t="shared" si="1"/>
        <v>4.01</v>
      </c>
      <c r="K7" s="1">
        <f>IF(E7=C7,D7,E7)</f>
        <v>2</v>
      </c>
      <c r="L7" s="7">
        <f>IF(C7&lt;3.55,C7,D7)</f>
        <v>3.52</v>
      </c>
      <c r="M7" s="32">
        <f>C7</f>
        <v>4.01</v>
      </c>
      <c r="N7" s="32">
        <f>E7</f>
        <v>2</v>
      </c>
      <c r="O7" s="65" t="str">
        <f t="shared" si="2"/>
        <v>BURNE/ASTON VILLA</v>
      </c>
      <c r="P7" s="110" t="s">
        <v>201</v>
      </c>
      <c r="Q7" s="110" t="s">
        <v>23</v>
      </c>
      <c r="R7" s="110" t="s">
        <v>23</v>
      </c>
      <c r="S7" s="106" t="s">
        <v>202</v>
      </c>
      <c r="T7" s="106" t="s">
        <v>201</v>
      </c>
      <c r="U7" s="106" t="s">
        <v>201</v>
      </c>
      <c r="V7" s="106" t="s">
        <v>201</v>
      </c>
      <c r="W7" s="109" t="s">
        <v>23</v>
      </c>
      <c r="X7" s="106" t="s">
        <v>201</v>
      </c>
      <c r="Y7" s="106" t="s">
        <v>202</v>
      </c>
      <c r="Z7" s="110" t="s">
        <v>201</v>
      </c>
      <c r="AA7" s="106" t="s">
        <v>201</v>
      </c>
      <c r="AB7" s="109" t="s">
        <v>202</v>
      </c>
      <c r="AC7" s="106" t="s">
        <v>201</v>
      </c>
      <c r="AD7" s="106" t="s">
        <v>23</v>
      </c>
    </row>
    <row r="8" spans="1:30" x14ac:dyDescent="0.25">
      <c r="B8" s="19" t="s">
        <v>891</v>
      </c>
      <c r="C8" s="117">
        <v>2.44</v>
      </c>
      <c r="D8" s="26">
        <v>3.37</v>
      </c>
      <c r="E8" s="26">
        <v>3.05</v>
      </c>
      <c r="F8" s="120">
        <v>2.44</v>
      </c>
      <c r="G8" s="155">
        <f t="shared" si="3"/>
        <v>1.7816666666666667</v>
      </c>
      <c r="H8" s="149">
        <f t="shared" si="4"/>
        <v>1.7206666666666668</v>
      </c>
      <c r="I8" s="26">
        <f t="shared" si="0"/>
        <v>3.05</v>
      </c>
      <c r="J8" s="19">
        <f t="shared" si="1"/>
        <v>2.44</v>
      </c>
      <c r="K8">
        <f>IF(SMALL(C8:E8,1)=C8,D8,E8)</f>
        <v>3.37</v>
      </c>
      <c r="L8" s="7">
        <f>IF(E8&lt;D8,E8,D8)</f>
        <v>3.05</v>
      </c>
      <c r="M8" s="32">
        <f>D8</f>
        <v>3.37</v>
      </c>
      <c r="N8" s="32">
        <f>C8</f>
        <v>2.44</v>
      </c>
      <c r="O8" s="25" t="str">
        <f t="shared" si="2"/>
        <v>LEEDS WOLVES</v>
      </c>
      <c r="P8" s="112" t="s">
        <v>201</v>
      </c>
      <c r="Q8" s="112" t="s">
        <v>201</v>
      </c>
      <c r="R8" s="112" t="s">
        <v>23</v>
      </c>
      <c r="S8" s="71" t="s">
        <v>202</v>
      </c>
      <c r="T8" s="71" t="s">
        <v>201</v>
      </c>
      <c r="U8" s="71" t="s">
        <v>202</v>
      </c>
      <c r="V8" s="71" t="s">
        <v>201</v>
      </c>
      <c r="W8" s="125" t="s">
        <v>202</v>
      </c>
      <c r="X8" s="71" t="s">
        <v>201</v>
      </c>
      <c r="Y8" s="71" t="s">
        <v>202</v>
      </c>
      <c r="Z8" s="112" t="s">
        <v>201</v>
      </c>
      <c r="AA8" s="71" t="s">
        <v>202</v>
      </c>
      <c r="AB8" s="125" t="s">
        <v>201</v>
      </c>
      <c r="AC8" s="71" t="s">
        <v>201</v>
      </c>
      <c r="AD8" s="71" t="s">
        <v>23</v>
      </c>
    </row>
    <row r="9" spans="1:30" x14ac:dyDescent="0.25">
      <c r="B9" s="19" t="s">
        <v>907</v>
      </c>
      <c r="C9" s="117">
        <v>1.59</v>
      </c>
      <c r="D9" s="26">
        <v>4.08</v>
      </c>
      <c r="E9" s="26">
        <v>6.14</v>
      </c>
      <c r="F9" s="148">
        <v>1.59</v>
      </c>
      <c r="G9" s="155">
        <f t="shared" si="3"/>
        <v>2.5823333333333331</v>
      </c>
      <c r="H9" s="149">
        <f t="shared" si="4"/>
        <v>2.1273333333333331</v>
      </c>
      <c r="I9" s="26">
        <f t="shared" si="0"/>
        <v>6.14</v>
      </c>
      <c r="J9" s="19">
        <f t="shared" si="1"/>
        <v>1.59</v>
      </c>
      <c r="K9" s="1">
        <f>IF(E9=C9,D9,E9)</f>
        <v>6.14</v>
      </c>
      <c r="L9" s="7">
        <f>IF(C9&lt;3.55,C9,D9)</f>
        <v>1.59</v>
      </c>
      <c r="M9" s="32">
        <f>D9</f>
        <v>4.08</v>
      </c>
      <c r="N9" s="32">
        <f>C9</f>
        <v>1.59</v>
      </c>
      <c r="O9" s="65" t="str">
        <f t="shared" si="2"/>
        <v>NEWCASTLE/NOTHINHAM</v>
      </c>
      <c r="P9" s="112" t="s">
        <v>201</v>
      </c>
      <c r="Q9" s="112" t="s">
        <v>202</v>
      </c>
      <c r="R9" s="112" t="s">
        <v>202</v>
      </c>
      <c r="S9" s="107" t="s">
        <v>202</v>
      </c>
      <c r="T9" s="107" t="s">
        <v>201</v>
      </c>
      <c r="U9" s="107" t="s">
        <v>201</v>
      </c>
      <c r="V9" s="107" t="s">
        <v>201</v>
      </c>
      <c r="W9" s="124" t="s">
        <v>201</v>
      </c>
      <c r="X9" s="107" t="s">
        <v>201</v>
      </c>
      <c r="Y9" s="107" t="s">
        <v>201</v>
      </c>
      <c r="Z9" s="111" t="s">
        <v>201</v>
      </c>
      <c r="AA9" s="107" t="s">
        <v>201</v>
      </c>
      <c r="AB9" s="124" t="s">
        <v>23</v>
      </c>
      <c r="AC9" s="107" t="s">
        <v>23</v>
      </c>
      <c r="AD9" s="107" t="s">
        <v>202</v>
      </c>
    </row>
    <row r="10" spans="1:30" x14ac:dyDescent="0.25">
      <c r="B10" s="19" t="s">
        <v>909</v>
      </c>
      <c r="C10" s="117">
        <v>1.37</v>
      </c>
      <c r="D10" s="26">
        <v>5.26</v>
      </c>
      <c r="E10" s="26">
        <v>8.5299999999999994</v>
      </c>
      <c r="F10" s="118">
        <v>1.37</v>
      </c>
      <c r="G10" s="155">
        <f t="shared" si="3"/>
        <v>3.3796666666666666</v>
      </c>
      <c r="H10" s="149">
        <f t="shared" si="4"/>
        <v>2.6636666666666668</v>
      </c>
      <c r="I10" s="26">
        <f t="shared" si="0"/>
        <v>8.5299999999999994</v>
      </c>
      <c r="J10" s="19">
        <f t="shared" si="1"/>
        <v>1.37</v>
      </c>
      <c r="K10">
        <f>IF(SMALL(C10:E10,1)=C10,D10,E10)</f>
        <v>5.26</v>
      </c>
      <c r="L10" s="7">
        <f>IF(E10&lt;D10,E10,D10)</f>
        <v>5.26</v>
      </c>
      <c r="M10" s="32">
        <f>D10</f>
        <v>5.26</v>
      </c>
      <c r="N10" s="32">
        <f>C10</f>
        <v>1.37</v>
      </c>
      <c r="O10" s="25" t="str">
        <f t="shared" si="2"/>
        <v>TOTEENHAM /SOUTHAMPTON</v>
      </c>
      <c r="P10" s="112" t="s">
        <v>23</v>
      </c>
      <c r="Q10" s="112" t="s">
        <v>201</v>
      </c>
      <c r="R10" s="112" t="s">
        <v>201</v>
      </c>
      <c r="S10" s="71" t="s">
        <v>201</v>
      </c>
      <c r="T10" s="71" t="s">
        <v>201</v>
      </c>
      <c r="U10" s="71" t="s">
        <v>23</v>
      </c>
      <c r="V10" s="71" t="s">
        <v>201</v>
      </c>
      <c r="W10" s="125" t="s">
        <v>201</v>
      </c>
      <c r="X10" s="71" t="s">
        <v>201</v>
      </c>
      <c r="Y10" s="71" t="s">
        <v>23</v>
      </c>
      <c r="Z10" s="112" t="s">
        <v>202</v>
      </c>
      <c r="AA10" s="71" t="s">
        <v>201</v>
      </c>
      <c r="AB10" s="125" t="s">
        <v>201</v>
      </c>
      <c r="AC10" s="71" t="s">
        <v>202</v>
      </c>
      <c r="AD10" s="71" t="s">
        <v>201</v>
      </c>
    </row>
    <row r="11" spans="1:30" x14ac:dyDescent="0.25">
      <c r="B11" s="19" t="s">
        <v>908</v>
      </c>
      <c r="C11" s="117">
        <v>10.35</v>
      </c>
      <c r="D11" s="26">
        <v>6.25</v>
      </c>
      <c r="E11" s="26">
        <v>1.29</v>
      </c>
      <c r="F11" s="118">
        <v>6.25</v>
      </c>
      <c r="G11" s="155">
        <f t="shared" si="3"/>
        <v>3.1106666666666669</v>
      </c>
      <c r="H11" s="149">
        <f t="shared" si="4"/>
        <v>4.0166666666666675</v>
      </c>
      <c r="I11" s="26">
        <f t="shared" si="0"/>
        <v>1.29</v>
      </c>
      <c r="J11" s="19">
        <f t="shared" si="1"/>
        <v>10.35</v>
      </c>
      <c r="K11" s="1">
        <f>IF(E11=C11,D11,E11)</f>
        <v>1.29</v>
      </c>
      <c r="L11" s="7">
        <f>IF(C11&lt;3.55,C11,D11)</f>
        <v>6.25</v>
      </c>
      <c r="M11" s="32">
        <f>D11</f>
        <v>6.25</v>
      </c>
      <c r="N11" s="32">
        <f>C11</f>
        <v>10.35</v>
      </c>
      <c r="O11" s="65" t="str">
        <f t="shared" si="2"/>
        <v>FULHAM LIVERPOOL</v>
      </c>
      <c r="P11" s="112" t="s">
        <v>201</v>
      </c>
      <c r="Q11" s="112" t="s">
        <v>201</v>
      </c>
      <c r="R11" s="112" t="s">
        <v>202</v>
      </c>
      <c r="S11" s="106" t="s">
        <v>201</v>
      </c>
      <c r="T11" s="106" t="s">
        <v>23</v>
      </c>
      <c r="U11" s="106" t="s">
        <v>201</v>
      </c>
      <c r="V11" s="106" t="s">
        <v>201</v>
      </c>
      <c r="W11" s="109" t="s">
        <v>201</v>
      </c>
      <c r="X11" s="106" t="s">
        <v>23</v>
      </c>
      <c r="Y11" s="106" t="s">
        <v>201</v>
      </c>
      <c r="Z11" s="110" t="s">
        <v>201</v>
      </c>
      <c r="AA11" s="106" t="s">
        <v>23</v>
      </c>
      <c r="AB11" s="109" t="s">
        <v>201</v>
      </c>
      <c r="AC11" s="106" t="s">
        <v>23</v>
      </c>
      <c r="AD11" s="106" t="s">
        <v>202</v>
      </c>
    </row>
    <row r="12" spans="1:30" ht="15.75" thickBot="1" x14ac:dyDescent="0.3">
      <c r="B12" s="19" t="s">
        <v>910</v>
      </c>
      <c r="C12" s="117">
        <v>4.63</v>
      </c>
      <c r="D12" s="26">
        <v>3.59</v>
      </c>
      <c r="E12" s="26">
        <v>1.84</v>
      </c>
      <c r="F12" s="118">
        <v>1.84</v>
      </c>
      <c r="G12" s="156">
        <f t="shared" si="3"/>
        <v>1.8606666666666665</v>
      </c>
      <c r="H12" s="157">
        <f t="shared" si="4"/>
        <v>2.1396666666666668</v>
      </c>
      <c r="I12" s="26">
        <f t="shared" si="0"/>
        <v>1.84</v>
      </c>
      <c r="J12" s="19">
        <f t="shared" si="1"/>
        <v>4.63</v>
      </c>
      <c r="K12">
        <f>IF(SMALL(C12:E12,1)=C12,D12,E12)</f>
        <v>1.84</v>
      </c>
      <c r="L12" s="7">
        <f>IF(E12&lt;D12,E12,D12)</f>
        <v>1.84</v>
      </c>
      <c r="M12" s="32">
        <f>D12</f>
        <v>3.59</v>
      </c>
      <c r="N12" s="32">
        <f>C12</f>
        <v>4.63</v>
      </c>
      <c r="O12" s="27" t="str">
        <f t="shared" si="2"/>
        <v>CRYSTAL PALACE ARESENAL</v>
      </c>
      <c r="P12" s="112" t="s">
        <v>23</v>
      </c>
      <c r="Q12" s="112" t="s">
        <v>201</v>
      </c>
      <c r="R12" s="112" t="s">
        <v>201</v>
      </c>
      <c r="S12" s="71" t="s">
        <v>201</v>
      </c>
      <c r="T12" s="71" t="s">
        <v>23</v>
      </c>
      <c r="U12" s="71" t="s">
        <v>201</v>
      </c>
      <c r="V12" s="71" t="s">
        <v>23</v>
      </c>
      <c r="W12" s="125" t="s">
        <v>23</v>
      </c>
      <c r="X12" s="71" t="s">
        <v>23</v>
      </c>
      <c r="Y12" s="71" t="s">
        <v>202</v>
      </c>
      <c r="Z12" s="112" t="s">
        <v>202</v>
      </c>
      <c r="AA12" s="71" t="s">
        <v>202</v>
      </c>
      <c r="AB12" s="125" t="s">
        <v>201</v>
      </c>
      <c r="AC12" s="71" t="s">
        <v>23</v>
      </c>
      <c r="AD12" s="71" t="s">
        <v>201</v>
      </c>
    </row>
    <row r="13" spans="1:30" ht="15.75" thickBot="1" x14ac:dyDescent="0.3">
      <c r="B13" s="29" t="s">
        <v>911</v>
      </c>
      <c r="C13" s="75"/>
      <c r="D13" s="75"/>
      <c r="E13" s="75"/>
      <c r="F13" s="11"/>
      <c r="G13" s="18">
        <f>PRODUCT(G3:G12)</f>
        <v>4035.7375101083653</v>
      </c>
      <c r="H13" s="53">
        <f>PRODUCT(H3:H12)</f>
        <v>4957.9053591391294</v>
      </c>
      <c r="I13" s="5">
        <f t="shared" ref="I13:N13" si="5">PRODUCT(I3:I12)</f>
        <v>32506.522995650685</v>
      </c>
      <c r="J13" s="5">
        <f t="shared" si="5"/>
        <v>180041.60284691583</v>
      </c>
      <c r="K13" s="5">
        <f t="shared" si="5"/>
        <v>20031.039898558971</v>
      </c>
      <c r="L13" s="5">
        <f t="shared" si="5"/>
        <v>146381.23780443493</v>
      </c>
      <c r="M13" s="5">
        <f t="shared" si="5"/>
        <v>1147081.5277278007</v>
      </c>
      <c r="N13" s="5">
        <f t="shared" si="5"/>
        <v>21836.076245898046</v>
      </c>
      <c r="O13" s="65"/>
      <c r="P13" s="4"/>
      <c r="Q13" s="4"/>
      <c r="R13" s="6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6"/>
    </row>
    <row r="14" spans="1:30" ht="15.75" thickBot="1" x14ac:dyDescent="0.3">
      <c r="C14" s="172"/>
      <c r="D14" s="161">
        <f>(PRODUCT(D3:D12)+PRODUCT(C3:C12))/300</f>
        <v>6392.7881210097812</v>
      </c>
      <c r="E14" s="174">
        <f>(PRODUCT(E3:E12)+PRODUCT(D3:D12))/300</f>
        <v>5901.0045215055643</v>
      </c>
      <c r="F14" s="188">
        <f>F3*F5*F7*F9*F11</f>
        <v>266.67201749999998</v>
      </c>
      <c r="G14" s="171">
        <f>G13/2</f>
        <v>2017.8687550541827</v>
      </c>
      <c r="H14" s="171">
        <f>H13/2</f>
        <v>2478.9526795695647</v>
      </c>
      <c r="I14" s="193">
        <f>I3*I5*I7*I9*I11</f>
        <v>106.00931039999999</v>
      </c>
      <c r="J14" s="165">
        <f t="shared" ref="I14:L15" si="6">J3*J5*J7*J9*J11</f>
        <v>924.43542885900001</v>
      </c>
      <c r="K14" s="163">
        <f>K3*K5*K7*K9*K11</f>
        <v>106.00931039999999</v>
      </c>
      <c r="L14" s="163">
        <f>L3*L5*L7*L9*L11</f>
        <v>329.37867600000004</v>
      </c>
      <c r="M14" s="170"/>
      <c r="N14" s="164">
        <f>N3*N5*N7*N9*N11</f>
        <v>220.25379599999999</v>
      </c>
      <c r="O14" s="65"/>
      <c r="P14" s="159">
        <f>D3*E4*C5*C6*C7</f>
        <v>1004.4488035392001</v>
      </c>
      <c r="Q14" s="158">
        <f>C3*E4*C5*C6*E7</f>
        <v>745.3023475199999</v>
      </c>
      <c r="R14" s="162">
        <f>C3*C4*C5*C6*E7</f>
        <v>352.55723791999998</v>
      </c>
      <c r="S14" s="139">
        <f>C3*E5*D7*D9*C11</f>
        <v>5591.7250076159999</v>
      </c>
      <c r="T14" s="139">
        <f>E3*D5*C7*C9*E11</f>
        <v>43.986824028000001</v>
      </c>
      <c r="U14" s="140">
        <f>D3*D5*C7*C9*C11</f>
        <v>1333.5241394069999</v>
      </c>
      <c r="V14" s="139">
        <f>E3*E5*C7*C9*C11</f>
        <v>441.60886097999997</v>
      </c>
      <c r="W14" s="141">
        <f>C3*C5*C7*E9*E11</f>
        <v>444.93563381160004</v>
      </c>
      <c r="X14" s="139">
        <f>C3*C5*C7*C9*E11</f>
        <v>115.21948823460001</v>
      </c>
      <c r="Y14" s="139">
        <f>C3*C5*D7*C9*C11</f>
        <v>811.4744911680001</v>
      </c>
      <c r="Z14" s="139">
        <f>C3*C5*C7*C9*C11</f>
        <v>924.43542885900001</v>
      </c>
      <c r="AA14" s="139">
        <f>C3*C5*C7*C9*E11</f>
        <v>115.21948823460001</v>
      </c>
      <c r="AB14" s="141">
        <f>C3*E5*D7*E9*C11</f>
        <v>8414.9979281279993</v>
      </c>
      <c r="AC14" s="139">
        <f>C3*E5*C7*E9*E11</f>
        <v>1194.8271514715998</v>
      </c>
      <c r="AD14" s="138">
        <f>C3*C5*E7*D9*D11</f>
        <v>714.43860000000006</v>
      </c>
    </row>
    <row r="15" spans="1:30" ht="15.75" thickBot="1" x14ac:dyDescent="0.3">
      <c r="C15" s="44"/>
      <c r="D15" s="177">
        <f>(C3*D4*C5*D6*C7*D8*C9*D10*C11*D12)/10+(D3*C4*D5*C6*D7*C8*D9*C12)/300</f>
        <v>88704.782316737415</v>
      </c>
      <c r="E15" s="34">
        <f>(D3*E4*D5*E6*D7*E8*D9*E10*D11*E12)/10+(E3*D4*E5*D6*E7*D8*E9*D12)/300</f>
        <v>55669.560943629062</v>
      </c>
      <c r="F15" s="189">
        <f>F4*F6*F8*F10*F12</f>
        <v>35.633151561600002</v>
      </c>
      <c r="G15" s="80">
        <f>SUM(G13:G14)</f>
        <v>6053.606265162548</v>
      </c>
      <c r="H15" s="80">
        <f>SUM(H13:H14)</f>
        <v>7436.858038708694</v>
      </c>
      <c r="I15" s="193">
        <f t="shared" si="6"/>
        <v>306.63837801599999</v>
      </c>
      <c r="J15" s="164">
        <f t="shared" si="6"/>
        <v>194.75844091039997</v>
      </c>
      <c r="K15" s="164">
        <f t="shared" si="6"/>
        <v>188.95547780640004</v>
      </c>
      <c r="L15" s="165">
        <f t="shared" si="6"/>
        <v>444.41625542399993</v>
      </c>
      <c r="M15" s="169"/>
      <c r="N15" s="169"/>
      <c r="O15" s="65"/>
      <c r="P15" s="160">
        <f>C8*C9*E10*C11*E12</f>
        <v>630.22286347199997</v>
      </c>
      <c r="Q15" s="146">
        <f>C8*D9*C10*C11*C12</f>
        <v>653.56968139199989</v>
      </c>
      <c r="R15" s="147">
        <f>E8*D9*C10*D11*C12</f>
        <v>493.3346024999999</v>
      </c>
      <c r="S15" s="142">
        <f>C4*C6*E8*C10*C12</f>
        <v>243.44805113799998</v>
      </c>
      <c r="T15" s="139">
        <f>D4*C6*C8*C10*E12</f>
        <v>147.9797122176</v>
      </c>
      <c r="U15" s="142">
        <f>E4*C6*D8*E10*D12</f>
        <v>2745.2451909983993</v>
      </c>
      <c r="V15" s="139">
        <f>D4*C6*C8*C10*E12</f>
        <v>147.9797122176</v>
      </c>
      <c r="W15" s="141">
        <f>D4*C6*D8*C10*D12</f>
        <v>398.76669465480001</v>
      </c>
      <c r="X15" s="139">
        <f>D4*C6*C8*C10*E12</f>
        <v>147.9797122176</v>
      </c>
      <c r="Y15" s="139">
        <f>E4*C6*D8*E10*D12</f>
        <v>2745.2451909983993</v>
      </c>
      <c r="Z15" s="139">
        <f>E4*C6*C8*E10*D12</f>
        <v>1987.6552718207993</v>
      </c>
      <c r="AA15" s="139">
        <f>D4*C6*D8*C10*D12</f>
        <v>398.76669465480001</v>
      </c>
      <c r="AB15" s="141">
        <f>C4*C6*C8*C10*C12</f>
        <v>194.75844091039997</v>
      </c>
      <c r="AC15" s="139">
        <f>C4*E6*C8*D10*E12</f>
        <v>71.556708409599992</v>
      </c>
      <c r="AD15" s="138">
        <f>C4*C6*E8*C10*C12</f>
        <v>243.44805113799998</v>
      </c>
    </row>
    <row r="16" spans="1:30" ht="15.75" thickBot="1" x14ac:dyDescent="0.3">
      <c r="C16" s="37" t="s">
        <v>914</v>
      </c>
      <c r="D16" s="175">
        <f>(SMALL(D15:E15,2)-SMALL(D15:E15,1)+SMALL(D14:E14,2)-SMALL(D14:E14,1))/10+G17/4</f>
        <v>3459.0287644605273</v>
      </c>
      <c r="E16" s="176">
        <f>SMALL(D15:E15,2)-SMALL(D15:E15,1)+SMALL(D14:E14,2)-SMALL(D14:E14,1)</f>
        <v>33527.004972612573</v>
      </c>
      <c r="F16" s="190">
        <f>F3*F4*F5*F6*F7</f>
        <v>155.46274203599998</v>
      </c>
      <c r="G16" s="178">
        <f>PRODUCT(H3:H12)+PRODUCT(G3:G12)</f>
        <v>8993.6428692474947</v>
      </c>
      <c r="H16" s="25" t="s">
        <v>916</v>
      </c>
      <c r="I16" s="79">
        <f>I14*I15</f>
        <v>32506.522995650677</v>
      </c>
      <c r="J16" s="18">
        <f>J14*J15</f>
        <v>180041.6028469158</v>
      </c>
      <c r="K16" s="18">
        <f>K14*K15</f>
        <v>20031.039898558971</v>
      </c>
      <c r="L16" s="164">
        <f>PRODUCT(L3:L7)</f>
        <v>499.00496532480003</v>
      </c>
      <c r="M16" s="166"/>
      <c r="N16" s="169"/>
      <c r="O16" s="27"/>
      <c r="S16" s="129">
        <f>S14*S15</f>
        <v>1361294.5556037333</v>
      </c>
      <c r="T16" s="129">
        <f t="shared" ref="T16:AD16" si="7">T14*T15</f>
        <v>6509.1575610296532</v>
      </c>
      <c r="U16" s="129">
        <f t="shared" si="7"/>
        <v>3660850.7307873452</v>
      </c>
      <c r="V16" s="129">
        <f t="shared" si="7"/>
        <v>65349.152160562524</v>
      </c>
      <c r="W16" s="129">
        <f t="shared" si="7"/>
        <v>177425.51202919023</v>
      </c>
      <c r="X16" s="129">
        <f t="shared" si="7"/>
        <v>17050.146710815257</v>
      </c>
      <c r="Y16" s="129">
        <f t="shared" si="7"/>
        <v>2227696.4444968253</v>
      </c>
      <c r="Z16" s="129">
        <f t="shared" si="7"/>
        <v>1837458.9536295128</v>
      </c>
      <c r="AA16" s="129">
        <f t="shared" si="7"/>
        <v>45945.69448312906</v>
      </c>
      <c r="AB16" s="129">
        <f t="shared" si="7"/>
        <v>1638891.8767464552</v>
      </c>
      <c r="AC16" s="129">
        <f t="shared" si="7"/>
        <v>85497.898077726233</v>
      </c>
      <c r="AD16" s="129">
        <f t="shared" si="7"/>
        <v>173928.68482776114</v>
      </c>
    </row>
    <row r="17" spans="1:30" ht="15.75" thickBot="1" x14ac:dyDescent="0.3">
      <c r="A17" s="2"/>
      <c r="C17" s="25"/>
      <c r="D17" s="80">
        <f>D14+D15</f>
        <v>95097.570437747199</v>
      </c>
      <c r="E17" s="16">
        <f>E14+E15</f>
        <v>61570.565465134627</v>
      </c>
      <c r="F17" s="191">
        <f>F8*F9*F10*F11*F12</f>
        <v>61.123098000000006</v>
      </c>
      <c r="G17" s="179">
        <f>(G3*H4*G5*H6*G7*H8*G9*H10*G11*H12)/10+(H3*G4*H5*G6*H7*G8*H9*G12)/10</f>
        <v>425.31306879708143</v>
      </c>
      <c r="H17" s="65"/>
      <c r="I17" s="194"/>
      <c r="J17" s="166"/>
      <c r="K17" s="166"/>
      <c r="L17" s="165">
        <f>PRODUCT(L8:L12)</f>
        <v>293.34625499999999</v>
      </c>
      <c r="M17" s="166"/>
      <c r="N17" s="169"/>
      <c r="O17" s="27"/>
      <c r="P17" s="131">
        <f>P14*P15</f>
        <v>633026.60117749905</v>
      </c>
      <c r="Q17" s="13">
        <f>Q14*Q15</f>
        <v>487107.01780935592</v>
      </c>
      <c r="R17" s="128">
        <f>R14*R15</f>
        <v>173928.68482776108</v>
      </c>
      <c r="V17" s="127"/>
      <c r="W17" s="132"/>
      <c r="X17" s="127"/>
      <c r="Y17" s="127"/>
      <c r="Z17" s="127"/>
      <c r="AA17" s="127"/>
      <c r="AB17" s="132"/>
    </row>
    <row r="18" spans="1:30" ht="15.75" thickBot="1" x14ac:dyDescent="0.3">
      <c r="C18" s="2"/>
      <c r="D18" s="65"/>
      <c r="E18" s="65"/>
      <c r="F18" s="191">
        <f>F3*F4*F10*F11*F12</f>
        <v>81.390330000000006</v>
      </c>
      <c r="G18" s="187">
        <f>G16-G17</f>
        <v>8568.329800450414</v>
      </c>
      <c r="H18" s="65"/>
      <c r="I18" s="193">
        <f>I3*I4*I10*I11*I12</f>
        <v>115.64976729599999</v>
      </c>
      <c r="J18" s="166"/>
      <c r="K18" s="166"/>
      <c r="L18" s="169"/>
      <c r="M18" s="166"/>
      <c r="N18" s="164">
        <f>N3*N4*N10*N11*N12</f>
        <v>374.99899751999999</v>
      </c>
      <c r="O18" s="25"/>
      <c r="P18" s="130"/>
      <c r="R18" s="136"/>
      <c r="S18" s="136">
        <v>1012.86</v>
      </c>
      <c r="T18" s="137">
        <v>41314.99</v>
      </c>
      <c r="U18" s="83">
        <v>91251.62</v>
      </c>
      <c r="V18" s="134">
        <v>5112.3599999999997</v>
      </c>
      <c r="W18" s="134">
        <v>6087.2</v>
      </c>
      <c r="X18" s="134">
        <v>1187.53</v>
      </c>
      <c r="Y18" s="134">
        <v>5554.43</v>
      </c>
      <c r="Z18" s="134">
        <v>1907.99</v>
      </c>
      <c r="AA18" s="134">
        <v>50086.239999999998</v>
      </c>
      <c r="AB18" s="134">
        <v>18363.830000000002</v>
      </c>
      <c r="AC18" s="134">
        <v>61558.32</v>
      </c>
      <c r="AD18" s="134">
        <v>6260</v>
      </c>
    </row>
    <row r="19" spans="1:30" ht="15.75" thickBot="1" x14ac:dyDescent="0.3">
      <c r="C19" s="2"/>
      <c r="E19" s="65"/>
      <c r="F19" s="191">
        <f>F4*F5*F6*F7*F8</f>
        <v>270.9493504056</v>
      </c>
      <c r="G19" s="184">
        <f>(G16-G17)/3</f>
        <v>2856.1099334834712</v>
      </c>
      <c r="H19" s="65"/>
      <c r="I19" s="194"/>
      <c r="J19" s="166"/>
      <c r="K19" s="166"/>
      <c r="L19" s="169"/>
      <c r="M19" s="164">
        <f>M4*M5*M6*M7*M8</f>
        <v>302.6907716696</v>
      </c>
      <c r="N19" s="169"/>
      <c r="O19" s="27"/>
      <c r="P19" s="83">
        <v>3187.77</v>
      </c>
      <c r="Q19" s="83">
        <v>2793.17</v>
      </c>
      <c r="R19" s="136">
        <v>6260</v>
      </c>
      <c r="V19" s="134"/>
      <c r="W19" s="135"/>
      <c r="X19" s="66"/>
      <c r="Y19" s="66"/>
      <c r="Z19" s="66"/>
      <c r="AA19" s="66"/>
      <c r="AB19" s="66"/>
      <c r="AC19" s="135"/>
      <c r="AD19" s="66"/>
    </row>
    <row r="20" spans="1:30" ht="15.75" thickBot="1" x14ac:dyDescent="0.3">
      <c r="C20" s="2"/>
      <c r="D20" s="65"/>
      <c r="E20" s="65"/>
      <c r="F20" s="191">
        <f>F5*F6*F7*F8*F9</f>
        <v>116.7505331016</v>
      </c>
      <c r="G20" s="184">
        <f>G17*2</f>
        <v>850.62613759416286</v>
      </c>
      <c r="H20" s="25"/>
      <c r="I20" s="167"/>
      <c r="J20" s="166"/>
      <c r="K20" s="166"/>
      <c r="L20" s="166"/>
      <c r="M20" s="164">
        <f>M5*M6*M7*M8*M9</f>
        <v>639.88515461759994</v>
      </c>
      <c r="N20" s="169"/>
      <c r="O20" s="27"/>
      <c r="P20" s="6">
        <v>2018</v>
      </c>
      <c r="Q20" s="15">
        <v>2018</v>
      </c>
      <c r="R20" s="3">
        <v>2018</v>
      </c>
      <c r="S20" s="143">
        <v>2017</v>
      </c>
      <c r="T20" s="143">
        <v>2017</v>
      </c>
      <c r="U20" s="143">
        <v>2017</v>
      </c>
      <c r="V20" s="143">
        <v>2017</v>
      </c>
      <c r="W20" s="144">
        <v>2016</v>
      </c>
      <c r="X20" s="145">
        <v>2018</v>
      </c>
      <c r="Y20" s="145">
        <v>2018</v>
      </c>
      <c r="Z20" s="145">
        <v>2018</v>
      </c>
      <c r="AA20" s="144">
        <v>2016</v>
      </c>
      <c r="AB20" s="144">
        <v>2016</v>
      </c>
      <c r="AC20" s="143">
        <v>2017</v>
      </c>
      <c r="AD20" s="145">
        <v>2018</v>
      </c>
    </row>
    <row r="21" spans="1:30" ht="15.75" thickBot="1" x14ac:dyDescent="0.3">
      <c r="C21" s="2"/>
      <c r="D21" s="65"/>
      <c r="E21" s="65"/>
      <c r="F21" s="192">
        <f>F6*F7*F8*F9*F10</f>
        <v>33.461972876400004</v>
      </c>
      <c r="G21" s="187">
        <f>G16+G17</f>
        <v>9418.9559380445753</v>
      </c>
      <c r="H21" s="196"/>
      <c r="I21" s="195">
        <f>I6*I7*I8*I9*I10</f>
        <v>501.58771339999993</v>
      </c>
      <c r="J21" s="168"/>
      <c r="K21" s="168"/>
      <c r="L21" s="168"/>
      <c r="M21" s="168"/>
      <c r="N21" s="168"/>
      <c r="O21" s="27"/>
      <c r="P21" s="6" t="s">
        <v>913</v>
      </c>
      <c r="Q21" s="6" t="s">
        <v>207</v>
      </c>
      <c r="R21" s="133" t="s">
        <v>230</v>
      </c>
      <c r="S21" s="3" t="s">
        <v>8</v>
      </c>
      <c r="T21" s="4" t="s">
        <v>199</v>
      </c>
      <c r="U21" s="6" t="s">
        <v>205</v>
      </c>
      <c r="V21" s="15" t="s">
        <v>208</v>
      </c>
      <c r="W21" s="15" t="s">
        <v>210</v>
      </c>
      <c r="X21" s="15" t="s">
        <v>216</v>
      </c>
      <c r="Y21" s="15" t="s">
        <v>218</v>
      </c>
      <c r="Z21" s="15" t="s">
        <v>221</v>
      </c>
      <c r="AA21" s="15" t="s">
        <v>223</v>
      </c>
      <c r="AB21" s="122" t="s">
        <v>224</v>
      </c>
      <c r="AC21" s="126" t="s">
        <v>228</v>
      </c>
      <c r="AD21" s="15" t="s">
        <v>230</v>
      </c>
    </row>
    <row r="22" spans="1:30" ht="15.75" thickBot="1" x14ac:dyDescent="0.3">
      <c r="C22" s="2"/>
      <c r="D22" s="65"/>
      <c r="E22" s="65"/>
      <c r="F22" s="34">
        <f>F14*F15</f>
        <v>9502.3644168151477</v>
      </c>
      <c r="G22" s="184">
        <f>G21*3</f>
        <v>28256.867814133726</v>
      </c>
      <c r="H22" s="25"/>
      <c r="I22" s="186"/>
      <c r="J22" s="186">
        <f>J16/1000</f>
        <v>180.04160284691579</v>
      </c>
      <c r="K22" s="186">
        <f>K16/1000</f>
        <v>20.031039898558969</v>
      </c>
      <c r="L22" s="186">
        <f>L16/1000</f>
        <v>0.49900496532480004</v>
      </c>
      <c r="P22" s="2"/>
    </row>
    <row r="23" spans="1:30" x14ac:dyDescent="0.25">
      <c r="D23" s="65"/>
      <c r="E23" s="65"/>
      <c r="F23" s="2"/>
      <c r="G23" s="181">
        <f>(G16-G17)/6</f>
        <v>1428.0549667417356</v>
      </c>
      <c r="J23" s="7"/>
      <c r="K23" s="7"/>
      <c r="L23" s="7"/>
      <c r="P23" s="54"/>
      <c r="Q23" s="28"/>
      <c r="R23" s="54"/>
    </row>
    <row r="24" spans="1:30" x14ac:dyDescent="0.25">
      <c r="D24" s="65"/>
      <c r="E24" s="65"/>
      <c r="F24" s="65"/>
      <c r="G24" s="184">
        <f>(G16+G17)*4</f>
        <v>37675.823752178301</v>
      </c>
      <c r="H24" s="2"/>
      <c r="P24" s="27"/>
      <c r="Q24" s="27"/>
      <c r="R24" s="27"/>
    </row>
    <row r="25" spans="1:30" ht="15.75" thickBot="1" x14ac:dyDescent="0.3">
      <c r="C25" s="2"/>
      <c r="D25" s="173"/>
      <c r="E25" s="173"/>
      <c r="F25" s="54"/>
      <c r="G25" s="182">
        <f>(G16+G17)*2</f>
        <v>18837.911876089151</v>
      </c>
      <c r="H25" s="2"/>
      <c r="I25" s="54"/>
      <c r="M25" s="2"/>
      <c r="P25" s="54"/>
    </row>
    <row r="26" spans="1:30" ht="15.75" thickBot="1" x14ac:dyDescent="0.3">
      <c r="C26" s="54"/>
      <c r="D26" s="25"/>
      <c r="F26" s="27"/>
      <c r="G26" s="187">
        <f>(G16+G17)*2+G17</f>
        <v>19263.224944886231</v>
      </c>
      <c r="I26" s="150"/>
    </row>
    <row r="27" spans="1:30" ht="15.75" thickBot="1" x14ac:dyDescent="0.3">
      <c r="C27" s="2"/>
      <c r="D27" s="65"/>
      <c r="E27" s="65"/>
      <c r="F27" s="27"/>
      <c r="G27" s="183">
        <f>(G16+G17)/2</f>
        <v>4709.4779690222877</v>
      </c>
      <c r="I27" s="150"/>
      <c r="P27" s="54"/>
      <c r="Q27" s="54"/>
      <c r="R27" s="27"/>
    </row>
    <row r="28" spans="1:30" ht="15.75" thickBot="1" x14ac:dyDescent="0.3">
      <c r="C28" s="2"/>
      <c r="D28" s="65"/>
      <c r="E28" s="65"/>
      <c r="F28" s="151"/>
      <c r="G28" s="180">
        <f>G17*4</f>
        <v>1701.2522751883257</v>
      </c>
      <c r="I28" s="150"/>
      <c r="P28" s="27"/>
      <c r="Q28" s="27"/>
      <c r="R28" s="27"/>
    </row>
    <row r="29" spans="1:30" ht="15.75" thickBot="1" x14ac:dyDescent="0.3">
      <c r="D29" s="2"/>
      <c r="G29" s="187">
        <f>(G16+G17)*6-(G16+G17)/6</f>
        <v>54943.909638593359</v>
      </c>
    </row>
    <row r="30" spans="1:30" ht="15.75" thickBot="1" x14ac:dyDescent="0.3">
      <c r="B30" s="27"/>
      <c r="E30" s="2"/>
      <c r="G30" s="177">
        <f>G16/10+G17/5-G17</f>
        <v>559.1138318870843</v>
      </c>
      <c r="H30" s="2"/>
    </row>
    <row r="31" spans="1:30" x14ac:dyDescent="0.25">
      <c r="B31" s="27"/>
      <c r="G31" s="57">
        <f>(G16+G17)*18-(G16+G17)/2</f>
        <v>164831.72891578006</v>
      </c>
    </row>
    <row r="32" spans="1:30" x14ac:dyDescent="0.25">
      <c r="B32" s="27"/>
      <c r="F32" s="2"/>
    </row>
    <row r="33" spans="1:30" x14ac:dyDescent="0.25">
      <c r="B33" s="27"/>
    </row>
    <row r="34" spans="1:30" x14ac:dyDescent="0.25">
      <c r="B34" s="27"/>
      <c r="I34"/>
    </row>
    <row r="35" spans="1:30" x14ac:dyDescent="0.25">
      <c r="B35" s="27"/>
    </row>
    <row r="36" spans="1:30" x14ac:dyDescent="0.25">
      <c r="B36" s="27"/>
      <c r="I36"/>
    </row>
    <row r="37" spans="1:30" ht="15.75" thickBot="1" x14ac:dyDescent="0.3">
      <c r="A37" t="s">
        <v>254</v>
      </c>
      <c r="B37" s="27"/>
      <c r="I37"/>
    </row>
    <row r="38" spans="1:30" ht="15.75" thickBot="1" x14ac:dyDescent="0.3">
      <c r="A38" s="15" t="s">
        <v>232</v>
      </c>
      <c r="B38" s="3" t="s">
        <v>0</v>
      </c>
      <c r="C38" s="4" t="s">
        <v>201</v>
      </c>
      <c r="D38" s="5" t="s">
        <v>202</v>
      </c>
      <c r="E38" s="5" t="s">
        <v>23</v>
      </c>
      <c r="F38" s="75" t="s">
        <v>232</v>
      </c>
      <c r="G38" s="6" t="s">
        <v>901</v>
      </c>
      <c r="H38" s="6" t="s">
        <v>902</v>
      </c>
      <c r="I38" s="239" t="s">
        <v>899</v>
      </c>
      <c r="J38" s="240"/>
      <c r="K38" s="240"/>
      <c r="L38" s="240"/>
      <c r="M38" s="240"/>
      <c r="N38" s="241"/>
      <c r="O38" s="76"/>
      <c r="P38" s="6" t="s">
        <v>240</v>
      </c>
      <c r="Q38" s="6" t="s">
        <v>241</v>
      </c>
      <c r="R38" s="4" t="s">
        <v>279</v>
      </c>
      <c r="S38" s="4" t="s">
        <v>242</v>
      </c>
      <c r="T38" s="5" t="s">
        <v>243</v>
      </c>
      <c r="U38" s="4" t="s">
        <v>283</v>
      </c>
      <c r="V38" s="5" t="s">
        <v>893</v>
      </c>
      <c r="W38" s="123" t="s">
        <v>894</v>
      </c>
      <c r="X38" s="4" t="s">
        <v>895</v>
      </c>
      <c r="Y38" s="4" t="s">
        <v>309</v>
      </c>
      <c r="Z38" s="6" t="s">
        <v>896</v>
      </c>
      <c r="AA38" s="4" t="s">
        <v>310</v>
      </c>
      <c r="AB38" s="123" t="s">
        <v>897</v>
      </c>
      <c r="AC38" s="5" t="s">
        <v>898</v>
      </c>
      <c r="AD38" s="5" t="s">
        <v>900</v>
      </c>
    </row>
    <row r="39" spans="1:30" x14ac:dyDescent="0.25">
      <c r="A39" s="185" t="s">
        <v>945</v>
      </c>
      <c r="B39" s="102" t="s">
        <v>928</v>
      </c>
      <c r="C39" s="113">
        <v>1.84</v>
      </c>
      <c r="D39" s="114">
        <v>3.62</v>
      </c>
      <c r="E39" s="114">
        <v>4.67</v>
      </c>
      <c r="F39" s="119">
        <f>C39</f>
        <v>1.84</v>
      </c>
      <c r="G39" s="152">
        <f>((C39+D39+E39)/3+(C39+D39)/2+E39)/5</f>
        <v>2.1553333333333335</v>
      </c>
      <c r="H39" s="153">
        <f>((C39+D39+E39)/3+(D39+E39)/2+C39)/5</f>
        <v>1.8723333333333332</v>
      </c>
      <c r="I39" s="26">
        <f t="shared" ref="I39:I48" si="8">IF(E39=C39,D39,E39)</f>
        <v>4.67</v>
      </c>
      <c r="J39" s="19">
        <f t="shared" ref="J39:J48" si="9">IF(AVERAGE(C39:D39)&gt;(D39+E39)/3,C39,IF(AVERAGE(D39:E39)&lt;1,E39,C39))</f>
        <v>1.84</v>
      </c>
      <c r="K39" s="1">
        <f>IF(E39=C39,D39,E39)</f>
        <v>4.67</v>
      </c>
      <c r="L39" s="7">
        <f>IF(C39&lt;3.55,C39,D39)</f>
        <v>1.84</v>
      </c>
      <c r="M39" s="32">
        <f>C39</f>
        <v>1.84</v>
      </c>
      <c r="N39" s="32">
        <f>E39</f>
        <v>4.67</v>
      </c>
      <c r="O39" s="65" t="str">
        <f t="shared" ref="O39:O48" si="10">B39</f>
        <v>ASTON VILLA /EVERTON</v>
      </c>
      <c r="P39" s="154" t="s">
        <v>202</v>
      </c>
      <c r="Q39" s="154" t="s">
        <v>201</v>
      </c>
      <c r="R39" s="154" t="s">
        <v>201</v>
      </c>
      <c r="S39" s="106" t="s">
        <v>201</v>
      </c>
      <c r="T39" s="106" t="s">
        <v>23</v>
      </c>
      <c r="U39" s="106" t="s">
        <v>202</v>
      </c>
      <c r="V39" s="106" t="s">
        <v>23</v>
      </c>
      <c r="W39" s="109" t="s">
        <v>23</v>
      </c>
      <c r="X39" s="106" t="s">
        <v>201</v>
      </c>
      <c r="Y39" s="106" t="s">
        <v>201</v>
      </c>
      <c r="Z39" s="110" t="s">
        <v>201</v>
      </c>
      <c r="AA39" s="106" t="s">
        <v>201</v>
      </c>
      <c r="AB39" s="109" t="s">
        <v>201</v>
      </c>
      <c r="AC39" s="106" t="s">
        <v>201</v>
      </c>
      <c r="AD39" s="106" t="s">
        <v>201</v>
      </c>
    </row>
    <row r="40" spans="1:30" x14ac:dyDescent="0.25">
      <c r="A40" t="s">
        <v>944</v>
      </c>
      <c r="B40" s="104" t="s">
        <v>929</v>
      </c>
      <c r="C40" s="115">
        <v>1.49</v>
      </c>
      <c r="D40" s="105">
        <v>4.67</v>
      </c>
      <c r="E40" s="105">
        <v>6.87</v>
      </c>
      <c r="F40" s="120">
        <f>C40</f>
        <v>1.49</v>
      </c>
      <c r="G40" s="155">
        <f t="shared" ref="G40:G48" si="11">((C40+D40+E40)/3+(C40+D40)/2+E40)/5</f>
        <v>2.8586666666666667</v>
      </c>
      <c r="H40" s="149">
        <f t="shared" ref="H40:H48" si="12">((C40+D40+E40)/3+(D40+E40)/2+C40)/5</f>
        <v>2.3206666666666669</v>
      </c>
      <c r="I40" s="26">
        <f t="shared" si="8"/>
        <v>6.87</v>
      </c>
      <c r="J40" s="19">
        <f t="shared" si="9"/>
        <v>1.49</v>
      </c>
      <c r="K40">
        <f>IF(SMALL(C40:E40,1)=C40,D40,E40)</f>
        <v>4.67</v>
      </c>
      <c r="L40" s="7">
        <f>IF(E40&lt;D40,E40,D40)</f>
        <v>4.67</v>
      </c>
      <c r="M40" s="32">
        <f>C40</f>
        <v>1.49</v>
      </c>
      <c r="N40" s="32">
        <f>E40</f>
        <v>6.87</v>
      </c>
      <c r="O40" s="65" t="str">
        <f t="shared" si="10"/>
        <v>ARSENAL /LECEISTER</v>
      </c>
      <c r="P40" s="111" t="s">
        <v>23</v>
      </c>
      <c r="Q40" s="111" t="s">
        <v>23</v>
      </c>
      <c r="R40" s="111" t="s">
        <v>201</v>
      </c>
      <c r="S40" s="71" t="s">
        <v>201</v>
      </c>
      <c r="T40" s="71" t="s">
        <v>202</v>
      </c>
      <c r="U40" s="71" t="s">
        <v>23</v>
      </c>
      <c r="V40" s="71" t="s">
        <v>202</v>
      </c>
      <c r="W40" s="125" t="s">
        <v>202</v>
      </c>
      <c r="X40" s="71" t="s">
        <v>202</v>
      </c>
      <c r="Y40" s="71" t="s">
        <v>23</v>
      </c>
      <c r="Z40" s="112" t="s">
        <v>23</v>
      </c>
      <c r="AA40" s="71" t="s">
        <v>202</v>
      </c>
      <c r="AB40" s="125" t="s">
        <v>201</v>
      </c>
      <c r="AC40" s="71" t="s">
        <v>201</v>
      </c>
      <c r="AD40" s="71" t="s">
        <v>201</v>
      </c>
    </row>
    <row r="41" spans="1:30" x14ac:dyDescent="0.25">
      <c r="A41" t="s">
        <v>942</v>
      </c>
      <c r="B41" s="102" t="s">
        <v>930</v>
      </c>
      <c r="C41" s="116">
        <v>2.4900000000000002</v>
      </c>
      <c r="D41" s="103">
        <v>3.3</v>
      </c>
      <c r="E41" s="103">
        <v>3.04</v>
      </c>
      <c r="F41" s="121">
        <f>D41</f>
        <v>3.3</v>
      </c>
      <c r="G41" s="155">
        <f t="shared" si="11"/>
        <v>1.7756666666666667</v>
      </c>
      <c r="H41" s="149">
        <f t="shared" si="12"/>
        <v>1.7206666666666668</v>
      </c>
      <c r="I41" s="26">
        <f t="shared" si="8"/>
        <v>3.04</v>
      </c>
      <c r="J41" s="19">
        <f t="shared" si="9"/>
        <v>2.4900000000000002</v>
      </c>
      <c r="K41" s="1">
        <f>IF(E41=C41,D41,E41)</f>
        <v>3.04</v>
      </c>
      <c r="L41" s="7">
        <f>IF(C41&lt;3.55,C41,D41)</f>
        <v>2.4900000000000002</v>
      </c>
      <c r="M41" s="32">
        <f>C41</f>
        <v>2.4900000000000002</v>
      </c>
      <c r="N41" s="32">
        <f>E41</f>
        <v>3.04</v>
      </c>
      <c r="O41" s="65" t="str">
        <f t="shared" si="10"/>
        <v>BRIGHTEON/ NEW CASTLE</v>
      </c>
      <c r="P41" s="110" t="s">
        <v>201</v>
      </c>
      <c r="Q41" s="110" t="s">
        <v>201</v>
      </c>
      <c r="R41" s="110" t="s">
        <v>201</v>
      </c>
      <c r="S41" s="107" t="s">
        <v>23</v>
      </c>
      <c r="T41" s="107" t="s">
        <v>202</v>
      </c>
      <c r="U41" s="107" t="s">
        <v>202</v>
      </c>
      <c r="V41" s="107" t="s">
        <v>23</v>
      </c>
      <c r="W41" s="124" t="s">
        <v>23</v>
      </c>
      <c r="X41" s="107" t="s">
        <v>201</v>
      </c>
      <c r="Y41" s="107" t="s">
        <v>201</v>
      </c>
      <c r="Z41" s="111" t="s">
        <v>201</v>
      </c>
      <c r="AA41" s="107" t="s">
        <v>201</v>
      </c>
      <c r="AB41" s="124" t="s">
        <v>23</v>
      </c>
      <c r="AC41" s="107" t="s">
        <v>23</v>
      </c>
      <c r="AD41" s="107" t="s">
        <v>201</v>
      </c>
    </row>
    <row r="42" spans="1:30" x14ac:dyDescent="0.25">
      <c r="A42" t="s">
        <v>941</v>
      </c>
      <c r="B42" s="104" t="s">
        <v>931</v>
      </c>
      <c r="C42" s="115">
        <v>1.08</v>
      </c>
      <c r="D42" s="105">
        <v>12.7</v>
      </c>
      <c r="E42" s="105">
        <v>38.86</v>
      </c>
      <c r="F42" s="120">
        <f>C42</f>
        <v>1.08</v>
      </c>
      <c r="G42" s="155">
        <f t="shared" si="11"/>
        <v>12.659333333333333</v>
      </c>
      <c r="H42" s="149">
        <f t="shared" si="12"/>
        <v>8.881333333333334</v>
      </c>
      <c r="I42" s="26">
        <f t="shared" si="8"/>
        <v>38.86</v>
      </c>
      <c r="J42" s="19">
        <f t="shared" si="9"/>
        <v>1.08</v>
      </c>
      <c r="K42">
        <f>IF(SMALL(C42:E42,1)=C42,D42,E42)</f>
        <v>12.7</v>
      </c>
      <c r="L42" s="7">
        <f>IF(C42&lt;D42,E42,D42)</f>
        <v>38.86</v>
      </c>
      <c r="M42" s="32">
        <f>C42</f>
        <v>1.08</v>
      </c>
      <c r="N42" s="32">
        <f>E42</f>
        <v>38.86</v>
      </c>
      <c r="O42" s="65" t="str">
        <f t="shared" si="10"/>
        <v>MANCITY/BOURN</v>
      </c>
      <c r="P42" s="111" t="s">
        <v>201</v>
      </c>
      <c r="Q42" s="111" t="s">
        <v>201</v>
      </c>
      <c r="R42" s="111" t="s">
        <v>201</v>
      </c>
      <c r="S42" s="71" t="s">
        <v>201</v>
      </c>
      <c r="T42" s="71" t="s">
        <v>201</v>
      </c>
      <c r="U42" s="71" t="s">
        <v>201</v>
      </c>
      <c r="V42" s="71" t="s">
        <v>201</v>
      </c>
      <c r="W42" s="125" t="s">
        <v>201</v>
      </c>
      <c r="X42" s="71" t="s">
        <v>201</v>
      </c>
      <c r="Y42" s="71" t="s">
        <v>201</v>
      </c>
      <c r="Z42" s="112" t="s">
        <v>201</v>
      </c>
      <c r="AA42" s="71" t="s">
        <v>201</v>
      </c>
      <c r="AB42" s="125" t="s">
        <v>201</v>
      </c>
      <c r="AC42" s="71" t="s">
        <v>23</v>
      </c>
      <c r="AD42" s="71" t="s">
        <v>201</v>
      </c>
    </row>
    <row r="43" spans="1:30" x14ac:dyDescent="0.25">
      <c r="A43" t="s">
        <v>943</v>
      </c>
      <c r="B43" s="102" t="s">
        <v>932</v>
      </c>
      <c r="C43" s="116">
        <v>2.2799999999999998</v>
      </c>
      <c r="D43" s="103">
        <v>3.56</v>
      </c>
      <c r="E43" s="103">
        <v>3.18</v>
      </c>
      <c r="F43" s="121">
        <f>D43</f>
        <v>3.56</v>
      </c>
      <c r="G43" s="155">
        <f t="shared" si="11"/>
        <v>1.821333333333333</v>
      </c>
      <c r="H43" s="149">
        <f t="shared" si="12"/>
        <v>1.7313333333333332</v>
      </c>
      <c r="I43" s="26">
        <f t="shared" si="8"/>
        <v>3.18</v>
      </c>
      <c r="J43" s="19">
        <f t="shared" si="9"/>
        <v>2.2799999999999998</v>
      </c>
      <c r="K43" s="1">
        <f>IF(E43=C43,D43,E43)</f>
        <v>3.18</v>
      </c>
      <c r="L43" s="7">
        <f>IF(C43&lt;3.55,C43,D43)</f>
        <v>2.2799999999999998</v>
      </c>
      <c r="M43" s="32">
        <f>C43</f>
        <v>2.2799999999999998</v>
      </c>
      <c r="N43" s="32">
        <f>E43</f>
        <v>3.18</v>
      </c>
      <c r="O43" s="65" t="str">
        <f t="shared" si="10"/>
        <v>SOUTHAMPTION LEEDS</v>
      </c>
      <c r="P43" s="110" t="s">
        <v>201</v>
      </c>
      <c r="Q43" s="110" t="s">
        <v>23</v>
      </c>
      <c r="R43" s="110" t="s">
        <v>23</v>
      </c>
      <c r="S43" s="106" t="s">
        <v>202</v>
      </c>
      <c r="T43" s="106" t="s">
        <v>201</v>
      </c>
      <c r="U43" s="106" t="s">
        <v>201</v>
      </c>
      <c r="V43" s="106" t="s">
        <v>201</v>
      </c>
      <c r="W43" s="109" t="s">
        <v>23</v>
      </c>
      <c r="X43" s="106" t="s">
        <v>201</v>
      </c>
      <c r="Y43" s="106" t="s">
        <v>202</v>
      </c>
      <c r="Z43" s="110" t="s">
        <v>201</v>
      </c>
      <c r="AA43" s="106" t="s">
        <v>201</v>
      </c>
      <c r="AB43" s="109" t="s">
        <v>202</v>
      </c>
      <c r="AC43" s="106" t="s">
        <v>201</v>
      </c>
      <c r="AD43" s="106" t="s">
        <v>23</v>
      </c>
    </row>
    <row r="44" spans="1:30" x14ac:dyDescent="0.25">
      <c r="A44" t="s">
        <v>942</v>
      </c>
      <c r="B44" s="19" t="s">
        <v>933</v>
      </c>
      <c r="C44" s="117">
        <v>2.37</v>
      </c>
      <c r="D44" s="26">
        <v>3.34</v>
      </c>
      <c r="E44" s="26">
        <v>3.19</v>
      </c>
      <c r="F44" s="120">
        <f>D44</f>
        <v>3.34</v>
      </c>
      <c r="G44" s="155">
        <f t="shared" si="11"/>
        <v>1.8023333333333333</v>
      </c>
      <c r="H44" s="149">
        <f t="shared" si="12"/>
        <v>1.7203333333333333</v>
      </c>
      <c r="I44" s="26">
        <f t="shared" si="8"/>
        <v>3.19</v>
      </c>
      <c r="J44" s="19">
        <f t="shared" si="9"/>
        <v>2.37</v>
      </c>
      <c r="K44">
        <f>IF(SMALL(C44:E44,1)=C44,D44,E44)</f>
        <v>3.34</v>
      </c>
      <c r="L44" s="7">
        <f>IF(E44&lt;D44,E44,D44)</f>
        <v>3.19</v>
      </c>
      <c r="M44" s="32">
        <f>D44</f>
        <v>3.34</v>
      </c>
      <c r="N44" s="32">
        <f>C44</f>
        <v>2.37</v>
      </c>
      <c r="O44" s="25" t="str">
        <f t="shared" si="10"/>
        <v>WOLVES/FULHAM</v>
      </c>
      <c r="P44" s="112" t="s">
        <v>201</v>
      </c>
      <c r="Q44" s="112" t="s">
        <v>201</v>
      </c>
      <c r="R44" s="112" t="s">
        <v>23</v>
      </c>
      <c r="S44" s="71" t="s">
        <v>202</v>
      </c>
      <c r="T44" s="71" t="s">
        <v>201</v>
      </c>
      <c r="U44" s="71" t="s">
        <v>202</v>
      </c>
      <c r="V44" s="71" t="s">
        <v>201</v>
      </c>
      <c r="W44" s="125" t="s">
        <v>202</v>
      </c>
      <c r="X44" s="71" t="s">
        <v>201</v>
      </c>
      <c r="Y44" s="71" t="s">
        <v>202</v>
      </c>
      <c r="Z44" s="112" t="s">
        <v>201</v>
      </c>
      <c r="AA44" s="71" t="s">
        <v>202</v>
      </c>
      <c r="AB44" s="125" t="s">
        <v>201</v>
      </c>
      <c r="AC44" s="71" t="s">
        <v>201</v>
      </c>
      <c r="AD44" s="71" t="s">
        <v>23</v>
      </c>
    </row>
    <row r="45" spans="1:30" x14ac:dyDescent="0.25">
      <c r="A45" t="s">
        <v>941</v>
      </c>
      <c r="B45" s="19" t="s">
        <v>934</v>
      </c>
      <c r="C45" s="117">
        <v>3.87</v>
      </c>
      <c r="D45" s="26">
        <v>3.6</v>
      </c>
      <c r="E45" s="26">
        <v>2.0099999999999998</v>
      </c>
      <c r="F45" s="148">
        <f>C45</f>
        <v>3.87</v>
      </c>
      <c r="G45" s="155">
        <f t="shared" si="11"/>
        <v>1.7810000000000001</v>
      </c>
      <c r="H45" s="149">
        <f t="shared" si="12"/>
        <v>1.9670000000000001</v>
      </c>
      <c r="I45" s="26">
        <f t="shared" si="8"/>
        <v>2.0099999999999998</v>
      </c>
      <c r="J45" s="19">
        <f t="shared" si="9"/>
        <v>3.87</v>
      </c>
      <c r="K45" s="1">
        <f>IF(E45=C45,D45,E45)</f>
        <v>2.0099999999999998</v>
      </c>
      <c r="L45" s="7">
        <f>IF(C45&lt;3.55,C45,D45)</f>
        <v>3.6</v>
      </c>
      <c r="M45" s="32">
        <f>D45</f>
        <v>3.6</v>
      </c>
      <c r="N45" s="32">
        <f>C45</f>
        <v>3.87</v>
      </c>
      <c r="O45" s="65" t="str">
        <f t="shared" si="10"/>
        <v>BRENTFORD/MAN UNITED</v>
      </c>
      <c r="P45" s="112" t="s">
        <v>201</v>
      </c>
      <c r="Q45" s="112" t="s">
        <v>202</v>
      </c>
      <c r="R45" s="112" t="s">
        <v>202</v>
      </c>
      <c r="S45" s="107" t="s">
        <v>202</v>
      </c>
      <c r="T45" s="107" t="s">
        <v>201</v>
      </c>
      <c r="U45" s="107" t="s">
        <v>201</v>
      </c>
      <c r="V45" s="107" t="s">
        <v>201</v>
      </c>
      <c r="W45" s="124" t="s">
        <v>201</v>
      </c>
      <c r="X45" s="107" t="s">
        <v>201</v>
      </c>
      <c r="Y45" s="107" t="s">
        <v>201</v>
      </c>
      <c r="Z45" s="111" t="s">
        <v>201</v>
      </c>
      <c r="AA45" s="107" t="s">
        <v>201</v>
      </c>
      <c r="AB45" s="124" t="s">
        <v>23</v>
      </c>
      <c r="AC45" s="107" t="s">
        <v>23</v>
      </c>
      <c r="AD45" s="107" t="s">
        <v>202</v>
      </c>
    </row>
    <row r="46" spans="1:30" x14ac:dyDescent="0.25">
      <c r="A46" t="s">
        <v>939</v>
      </c>
      <c r="B46" s="19" t="s">
        <v>935</v>
      </c>
      <c r="C46" s="117">
        <v>4.29</v>
      </c>
      <c r="D46" s="26">
        <v>3.64</v>
      </c>
      <c r="E46" s="26">
        <v>1.9</v>
      </c>
      <c r="F46" s="118">
        <f>C46</f>
        <v>4.29</v>
      </c>
      <c r="G46" s="155">
        <f t="shared" si="11"/>
        <v>1.8283333333333336</v>
      </c>
      <c r="H46" s="149">
        <f t="shared" si="12"/>
        <v>2.067333333333333</v>
      </c>
      <c r="I46" s="26">
        <f t="shared" si="8"/>
        <v>1.9</v>
      </c>
      <c r="J46" s="19">
        <f t="shared" si="9"/>
        <v>4.29</v>
      </c>
      <c r="K46">
        <f>IF(SMALL(C46:E46,1)=C46,D46,E46)</f>
        <v>1.9</v>
      </c>
      <c r="L46" s="7">
        <f>IF(E46&lt;D46,E46,D46)</f>
        <v>1.9</v>
      </c>
      <c r="M46" s="32">
        <f>D46</f>
        <v>3.64</v>
      </c>
      <c r="N46" s="32">
        <f>C46</f>
        <v>4.29</v>
      </c>
      <c r="O46" s="25" t="str">
        <f t="shared" si="10"/>
        <v>NOTINHAMOREST/WESTHAM</v>
      </c>
      <c r="P46" s="112" t="s">
        <v>23</v>
      </c>
      <c r="Q46" s="112" t="s">
        <v>201</v>
      </c>
      <c r="R46" s="112" t="s">
        <v>201</v>
      </c>
      <c r="S46" s="71" t="s">
        <v>201</v>
      </c>
      <c r="T46" s="71" t="s">
        <v>201</v>
      </c>
      <c r="U46" s="71" t="s">
        <v>23</v>
      </c>
      <c r="V46" s="71" t="s">
        <v>201</v>
      </c>
      <c r="W46" s="125" t="s">
        <v>201</v>
      </c>
      <c r="X46" s="71" t="s">
        <v>201</v>
      </c>
      <c r="Y46" s="71" t="s">
        <v>23</v>
      </c>
      <c r="Z46" s="112" t="s">
        <v>202</v>
      </c>
      <c r="AA46" s="71" t="s">
        <v>201</v>
      </c>
      <c r="AB46" s="125" t="s">
        <v>201</v>
      </c>
      <c r="AC46" s="71" t="s">
        <v>202</v>
      </c>
      <c r="AD46" s="71" t="s">
        <v>201</v>
      </c>
    </row>
    <row r="47" spans="1:30" x14ac:dyDescent="0.25">
      <c r="A47" t="s">
        <v>940</v>
      </c>
      <c r="B47" s="19" t="s">
        <v>936</v>
      </c>
      <c r="C47" s="117">
        <v>2.2999999999999998</v>
      </c>
      <c r="D47" s="26">
        <v>3.48</v>
      </c>
      <c r="E47" s="26">
        <v>3.23</v>
      </c>
      <c r="F47" s="118">
        <f>D47</f>
        <v>3.48</v>
      </c>
      <c r="G47" s="155">
        <f t="shared" si="11"/>
        <v>1.8246666666666667</v>
      </c>
      <c r="H47" s="149">
        <f t="shared" si="12"/>
        <v>1.7316666666666667</v>
      </c>
      <c r="I47" s="26">
        <f t="shared" si="8"/>
        <v>3.23</v>
      </c>
      <c r="J47" s="19">
        <f t="shared" si="9"/>
        <v>2.2999999999999998</v>
      </c>
      <c r="K47" s="1">
        <f>IF(E47=C47,D47,E47)</f>
        <v>3.23</v>
      </c>
      <c r="L47" s="7">
        <f>IF(C47&lt;3.55,C47,D47)</f>
        <v>2.2999999999999998</v>
      </c>
      <c r="M47" s="32">
        <f>D47</f>
        <v>3.48</v>
      </c>
      <c r="N47" s="32">
        <f>C47</f>
        <v>2.2999999999999998</v>
      </c>
      <c r="O47" s="65" t="str">
        <f t="shared" si="10"/>
        <v>CHELSEA/TOTENHAM</v>
      </c>
      <c r="P47" s="112" t="s">
        <v>201</v>
      </c>
      <c r="Q47" s="112" t="s">
        <v>201</v>
      </c>
      <c r="R47" s="112" t="s">
        <v>202</v>
      </c>
      <c r="S47" s="106" t="s">
        <v>201</v>
      </c>
      <c r="T47" s="106" t="s">
        <v>23</v>
      </c>
      <c r="U47" s="106" t="s">
        <v>201</v>
      </c>
      <c r="V47" s="106" t="s">
        <v>201</v>
      </c>
      <c r="W47" s="109" t="s">
        <v>201</v>
      </c>
      <c r="X47" s="106" t="s">
        <v>23</v>
      </c>
      <c r="Y47" s="106" t="s">
        <v>201</v>
      </c>
      <c r="Z47" s="110" t="s">
        <v>201</v>
      </c>
      <c r="AA47" s="106" t="s">
        <v>23</v>
      </c>
      <c r="AB47" s="109" t="s">
        <v>201</v>
      </c>
      <c r="AC47" s="106" t="s">
        <v>23</v>
      </c>
      <c r="AD47" s="106" t="s">
        <v>202</v>
      </c>
    </row>
    <row r="48" spans="1:30" ht="15.75" thickBot="1" x14ac:dyDescent="0.3">
      <c r="A48" t="s">
        <v>938</v>
      </c>
      <c r="B48" s="19" t="s">
        <v>937</v>
      </c>
      <c r="C48" s="117">
        <v>1.21</v>
      </c>
      <c r="D48" s="26">
        <v>6.87</v>
      </c>
      <c r="E48" s="26">
        <v>16.36</v>
      </c>
      <c r="F48" s="118">
        <f>D48</f>
        <v>6.87</v>
      </c>
      <c r="G48" s="156">
        <f t="shared" si="11"/>
        <v>5.7093333333333334</v>
      </c>
      <c r="H48" s="157">
        <f t="shared" si="12"/>
        <v>4.1943333333333337</v>
      </c>
      <c r="I48" s="26">
        <f t="shared" si="8"/>
        <v>16.36</v>
      </c>
      <c r="J48" s="19">
        <f t="shared" si="9"/>
        <v>1.21</v>
      </c>
      <c r="K48">
        <f>IF(SMALL(C48:E48,1)=C48,D48,E48)</f>
        <v>6.87</v>
      </c>
      <c r="L48" s="7">
        <f>IF(E48&lt;D48,E48,D48)</f>
        <v>6.87</v>
      </c>
      <c r="M48" s="32">
        <f>D48</f>
        <v>6.87</v>
      </c>
      <c r="N48" s="32">
        <f>C48</f>
        <v>1.21</v>
      </c>
      <c r="O48" s="27" t="str">
        <f t="shared" si="10"/>
        <v>LIVERPOOL/CRYSTAL PALACE</v>
      </c>
      <c r="P48" s="112" t="s">
        <v>23</v>
      </c>
      <c r="Q48" s="112" t="s">
        <v>201</v>
      </c>
      <c r="R48" s="112" t="s">
        <v>201</v>
      </c>
      <c r="S48" s="71" t="s">
        <v>201</v>
      </c>
      <c r="T48" s="71" t="s">
        <v>23</v>
      </c>
      <c r="U48" s="71" t="s">
        <v>201</v>
      </c>
      <c r="V48" s="71" t="s">
        <v>23</v>
      </c>
      <c r="W48" s="125" t="s">
        <v>23</v>
      </c>
      <c r="X48" s="71" t="s">
        <v>23</v>
      </c>
      <c r="Y48" s="71" t="s">
        <v>202</v>
      </c>
      <c r="Z48" s="112" t="s">
        <v>202</v>
      </c>
      <c r="AA48" s="71" t="s">
        <v>202</v>
      </c>
      <c r="AB48" s="125" t="s">
        <v>201</v>
      </c>
      <c r="AC48" s="71" t="s">
        <v>23</v>
      </c>
      <c r="AD48" s="71" t="s">
        <v>201</v>
      </c>
    </row>
    <row r="49" spans="1:30" ht="15.75" thickBot="1" x14ac:dyDescent="0.3">
      <c r="B49" s="29" t="s">
        <v>911</v>
      </c>
      <c r="C49" s="75"/>
      <c r="D49" s="75"/>
      <c r="E49" s="75"/>
      <c r="F49" s="11"/>
      <c r="G49" s="18">
        <f>PRODUCT(G39:G48)</f>
        <v>15422.79287269272</v>
      </c>
      <c r="H49" s="53">
        <f>PRODUCT(H39:H48)</f>
        <v>5841.2561357259528</v>
      </c>
      <c r="I49" s="5">
        <f t="shared" ref="I49:N49" si="13">PRODUCT(I39:I48)</f>
        <v>7758955.8486827901</v>
      </c>
      <c r="J49" s="5">
        <f t="shared" si="13"/>
        <v>1840.7374600823275</v>
      </c>
      <c r="K49" s="5">
        <f t="shared" si="13"/>
        <v>757868.00057404628</v>
      </c>
      <c r="L49" s="5">
        <f t="shared" si="13"/>
        <v>653586.46785313915</v>
      </c>
      <c r="M49" s="5">
        <f t="shared" si="13"/>
        <v>17589.292589204364</v>
      </c>
      <c r="N49" s="5">
        <f t="shared" si="13"/>
        <v>1319796.3623927429</v>
      </c>
      <c r="O49" s="65"/>
      <c r="P49" s="4"/>
      <c r="Q49" s="4"/>
      <c r="R49" s="6"/>
      <c r="S49" s="3"/>
      <c r="T49" s="4"/>
      <c r="U49" s="4"/>
      <c r="V49" s="4"/>
      <c r="W49" s="4"/>
      <c r="X49" s="4"/>
      <c r="Y49" s="4"/>
      <c r="Z49" s="4"/>
      <c r="AA49" s="4"/>
      <c r="AB49" s="4"/>
      <c r="AC49" s="4"/>
      <c r="AD49" s="6"/>
    </row>
    <row r="50" spans="1:30" ht="15.75" thickBot="1" x14ac:dyDescent="0.3">
      <c r="C50" s="172"/>
      <c r="D50" s="161">
        <f>(PRODUCT(D39:D48)+PRODUCT(C39:C48))/300</f>
        <v>8803.6137501941103</v>
      </c>
      <c r="E50" s="174">
        <f>(PRODUCT(E39:E48)+PRODUCT(D39:D48))/300</f>
        <v>34660.664120936468</v>
      </c>
      <c r="F50" s="188">
        <f>F39*F41*F43*F45*F47</f>
        <v>291.11995123200001</v>
      </c>
      <c r="G50" s="171">
        <f>G49/2</f>
        <v>7711.3964363463601</v>
      </c>
      <c r="H50" s="171">
        <f>H49/2</f>
        <v>2920.6280678629764</v>
      </c>
      <c r="I50" s="193">
        <f t="shared" ref="I50:L51" si="14">I39*I41*I43*I45*I47</f>
        <v>293.10023315519999</v>
      </c>
      <c r="J50" s="165">
        <f t="shared" si="14"/>
        <v>92.980273248000003</v>
      </c>
      <c r="K50" s="163">
        <f t="shared" si="14"/>
        <v>293.10023315519999</v>
      </c>
      <c r="L50" s="163">
        <f t="shared" si="14"/>
        <v>86.49327744</v>
      </c>
      <c r="M50" s="170"/>
      <c r="N50" s="164">
        <f>N39*N41*N43*N45*N47</f>
        <v>401.84297942400002</v>
      </c>
      <c r="O50" s="65"/>
      <c r="P50" s="159">
        <f>D39*E40*C41*C42*C43</f>
        <v>152.48364229440003</v>
      </c>
      <c r="Q50" s="158">
        <f>C39*E40*C41*C42*E43</f>
        <v>108.09977316480001</v>
      </c>
      <c r="R50" s="162">
        <f>C39*C40*C41*C42*E43</f>
        <v>23.445220089600003</v>
      </c>
      <c r="S50" s="139">
        <f>C39*E41*D43*D45*C47</f>
        <v>164.88142848000001</v>
      </c>
      <c r="T50" s="139">
        <f>E39*D41*C43*C45*E47</f>
        <v>439.21701370800002</v>
      </c>
      <c r="U50" s="140">
        <f>D39*D41*C43*C45*C47</f>
        <v>242.43546887999995</v>
      </c>
      <c r="V50" s="139">
        <f>E39*E41*C43*C45*C47</f>
        <v>288.11383430399991</v>
      </c>
      <c r="W50" s="141">
        <f>C39*C41*C43*E45*E47</f>
        <v>67.818877430399994</v>
      </c>
      <c r="X50" s="139">
        <f>C39*C41*C43*C45*E47</f>
        <v>130.57664460480001</v>
      </c>
      <c r="Y50" s="139">
        <f>C39*C41*D43*C45*C47</f>
        <v>145.17972489600004</v>
      </c>
      <c r="Z50" s="139">
        <f>C39*C41*C43*C45*C47</f>
        <v>92.980273248000003</v>
      </c>
      <c r="AA50" s="139">
        <f>C39*C41*C43*C45*E47</f>
        <v>130.57664460480001</v>
      </c>
      <c r="AB50" s="141">
        <f>C39*E41*D43*E45*C47</f>
        <v>92.058797568000003</v>
      </c>
      <c r="AC50" s="139">
        <f>C39*E41*C43*E45*E47</f>
        <v>82.798950758399997</v>
      </c>
      <c r="AD50" s="138">
        <f>C39*C41*E43*D45*D47</f>
        <v>182.52654566400005</v>
      </c>
    </row>
    <row r="51" spans="1:30" ht="15.75" thickBot="1" x14ac:dyDescent="0.3">
      <c r="C51" s="44"/>
      <c r="D51" s="177">
        <f>(C39*D40*C41*D42*C43*D44*C45*D46*C47*D48)/10+(D39*C40*D41*C42*D43*C44*D45*C48)/300</f>
        <v>46061.514387975833</v>
      </c>
      <c r="E51" s="34">
        <f>(D39*E40*D41*E42*D43*E44*D45*E46*D47*E48)/10+(E39*D40*E41*D42*E43*D44*E45*D48)/300</f>
        <v>1410808.6200045187</v>
      </c>
      <c r="F51" s="189">
        <f>F40*F42*F44*F46*F48</f>
        <v>158.40559603439999</v>
      </c>
      <c r="G51" s="80">
        <f>SUM(G49:G50)</f>
        <v>23134.18930903908</v>
      </c>
      <c r="H51" s="80">
        <f>SUM(H49:H50)</f>
        <v>8761.8842035889284</v>
      </c>
      <c r="I51" s="193">
        <f t="shared" si="14"/>
        <v>26472.022096872002</v>
      </c>
      <c r="J51" s="164">
        <f t="shared" si="14"/>
        <v>19.797075183600004</v>
      </c>
      <c r="K51" s="164">
        <f t="shared" si="14"/>
        <v>2585.6956591799994</v>
      </c>
      <c r="L51" s="165">
        <f t="shared" si="14"/>
        <v>7556.5001951339991</v>
      </c>
      <c r="M51" s="169"/>
      <c r="N51" s="169"/>
      <c r="O51" s="65"/>
      <c r="P51" s="160">
        <f>C44*C45*E46*C47*E48</f>
        <v>655.72848107999994</v>
      </c>
      <c r="Q51" s="146">
        <f>C44*D45*C46*C47*C48</f>
        <v>101.86414524</v>
      </c>
      <c r="R51" s="147">
        <f>E44*D45*C46*D47*C48</f>
        <v>207.45078868799999</v>
      </c>
      <c r="S51" s="142">
        <f>C40*C42*E44*C46*C48</f>
        <v>26.646696133200003</v>
      </c>
      <c r="T51" s="139">
        <f>D40*C42*C44*C46*E48</f>
        <v>838.93743442080006</v>
      </c>
      <c r="U51" s="142">
        <f>E40*C42*D44*E46*D48</f>
        <v>323.47244959200003</v>
      </c>
      <c r="V51" s="139">
        <f>D40*C42*C44*C46*E48</f>
        <v>838.93743442080006</v>
      </c>
      <c r="W51" s="141">
        <f>D40*C42*D44*C46*D48</f>
        <v>496.47928421520004</v>
      </c>
      <c r="X51" s="139">
        <f>D40*C42*C44*C46*E48</f>
        <v>838.93743442080006</v>
      </c>
      <c r="Y51" s="139">
        <f>E40*C42*D44*E46*D48</f>
        <v>323.47244959200003</v>
      </c>
      <c r="Z51" s="139">
        <f>E40*C42*C44*E46*D48</f>
        <v>229.52985195600002</v>
      </c>
      <c r="AA51" s="139">
        <f>D40*C42*D44*C46*D48</f>
        <v>496.47928421520004</v>
      </c>
      <c r="AB51" s="141">
        <f>C40*C42*C44*C46*C48</f>
        <v>19.797075183600004</v>
      </c>
      <c r="AC51" s="139">
        <f>C40*E42*C44*D46*E48</f>
        <v>8171.8821274271995</v>
      </c>
      <c r="AD51" s="138">
        <f>C40*C42*E44*C46*C48</f>
        <v>26.646696133200003</v>
      </c>
    </row>
    <row r="52" spans="1:30" ht="15.75" thickBot="1" x14ac:dyDescent="0.3">
      <c r="C52" s="37" t="s">
        <v>914</v>
      </c>
      <c r="D52" s="175">
        <f>(SMALL(D51:E51,2)-SMALL(D51:E51,1)+SMALL(D50:E50,2)-SMALL(D50:E50,1))/10+G53/4</f>
        <v>139336.66896707757</v>
      </c>
      <c r="E52" s="176">
        <f>SMALL(D51:E51,2)-SMALL(D51:E51,1)+SMALL(D50:E50,2)-SMALL(D50:E50,1)</f>
        <v>1390604.1559872851</v>
      </c>
      <c r="F52" s="190">
        <f>F39*F40*F41*F42*F43</f>
        <v>34.784982143999997</v>
      </c>
      <c r="G52" s="178">
        <f>PRODUCT(H39:H48)+PRODUCT(G39:G48)</f>
        <v>21264.049008418675</v>
      </c>
      <c r="H52" s="25" t="s">
        <v>916</v>
      </c>
      <c r="I52" s="79">
        <f>I50*I51</f>
        <v>7758955.8486827901</v>
      </c>
      <c r="J52" s="18">
        <f>J50*J51</f>
        <v>1840.7374600823282</v>
      </c>
      <c r="K52" s="18">
        <f>K50*K51</f>
        <v>757868.0005740464</v>
      </c>
      <c r="L52" s="164">
        <f>PRODUCT(L39:L43)</f>
        <v>1895.7090960575999</v>
      </c>
      <c r="M52" s="166"/>
      <c r="N52" s="169"/>
      <c r="O52" s="27"/>
      <c r="S52" s="129">
        <f>S50*S51</f>
        <v>4393.545322714509</v>
      </c>
      <c r="T52" s="129">
        <f t="shared" ref="T52:AD52" si="15">T50*T51</f>
        <v>368475.59463415493</v>
      </c>
      <c r="U52" s="129">
        <f t="shared" si="15"/>
        <v>78421.194986598668</v>
      </c>
      <c r="V52" s="129">
        <f t="shared" si="15"/>
        <v>241709.48097213719</v>
      </c>
      <c r="W52" s="129">
        <f t="shared" si="15"/>
        <v>33670.667722923376</v>
      </c>
      <c r="X52" s="129">
        <f t="shared" si="15"/>
        <v>109545.63522002753</v>
      </c>
      <c r="Y52" s="129">
        <f t="shared" si="15"/>
        <v>46961.641243201804</v>
      </c>
      <c r="Z52" s="129">
        <f t="shared" si="15"/>
        <v>21341.748353441868</v>
      </c>
      <c r="AA52" s="129">
        <f t="shared" si="15"/>
        <v>64828.599048613672</v>
      </c>
      <c r="AB52" s="129">
        <f t="shared" si="15"/>
        <v>1822.4949367655092</v>
      </c>
      <c r="AC52" s="129">
        <f t="shared" si="15"/>
        <v>676623.26587229373</v>
      </c>
      <c r="AD52" s="129">
        <f t="shared" si="15"/>
        <v>4863.7293985512642</v>
      </c>
    </row>
    <row r="53" spans="1:30" ht="15.75" thickBot="1" x14ac:dyDescent="0.3">
      <c r="A53" s="2"/>
      <c r="C53" s="25"/>
      <c r="D53" s="80">
        <f>D50+D51</f>
        <v>54865.128138169945</v>
      </c>
      <c r="E53" s="16">
        <f>E50+E51</f>
        <v>1445469.2841254552</v>
      </c>
      <c r="F53" s="191">
        <f>F44*F45*F46*F47*F48</f>
        <v>1325.7166325832002</v>
      </c>
      <c r="G53" s="179">
        <f>(G39*H40*G41*H42*G43*H44*G45*H46*G47*H48)/10+(H39*G40*H41*G42*H43*G44*H45*G48)/10</f>
        <v>1105.0134733961381</v>
      </c>
      <c r="H53" s="65"/>
      <c r="I53" s="194"/>
      <c r="J53" s="166"/>
      <c r="K53" s="166"/>
      <c r="L53" s="165">
        <f>PRODUCT(L44:L48)</f>
        <v>344.77149959999997</v>
      </c>
      <c r="M53" s="166"/>
      <c r="N53" s="169"/>
      <c r="O53" s="27"/>
      <c r="P53" s="131">
        <f>P50*P51</f>
        <v>99987.867151252969</v>
      </c>
      <c r="Q53" s="13">
        <f>Q50*Q51</f>
        <v>11011.490994070244</v>
      </c>
      <c r="R53" s="128">
        <f>R50*R51</f>
        <v>4863.7293985512624</v>
      </c>
      <c r="V53" s="127"/>
      <c r="W53" s="132"/>
      <c r="X53" s="127"/>
      <c r="Y53" s="127"/>
      <c r="Z53" s="127"/>
      <c r="AA53" s="127"/>
      <c r="AB53" s="132"/>
    </row>
    <row r="54" spans="1:30" ht="15.75" thickBot="1" x14ac:dyDescent="0.3">
      <c r="C54" s="2"/>
      <c r="D54" s="65"/>
      <c r="E54" s="65"/>
      <c r="F54" s="191">
        <f>F39*F40*F46*F47*F48</f>
        <v>281.18837672640001</v>
      </c>
      <c r="G54" s="187">
        <f>G52-G53</f>
        <v>20159.035535022536</v>
      </c>
      <c r="H54" s="65"/>
      <c r="I54" s="193">
        <f>I39*I40*I46*I47*I48</f>
        <v>3221.165509428</v>
      </c>
      <c r="J54" s="166"/>
      <c r="K54" s="166"/>
      <c r="L54" s="169"/>
      <c r="M54" s="166"/>
      <c r="N54" s="164">
        <f>N39*N40*N46*N47*N48</f>
        <v>383.03998890300005</v>
      </c>
      <c r="O54" s="25"/>
      <c r="P54" s="130"/>
      <c r="R54" s="136"/>
      <c r="S54" s="136">
        <v>1012.86</v>
      </c>
      <c r="T54" s="137">
        <v>41314.99</v>
      </c>
      <c r="U54" s="83">
        <v>91251.62</v>
      </c>
      <c r="V54" s="134">
        <v>5112.3599999999997</v>
      </c>
      <c r="W54" s="134">
        <v>6087.2</v>
      </c>
      <c r="X54" s="134">
        <v>1187.53</v>
      </c>
      <c r="Y54" s="134">
        <v>5554.43</v>
      </c>
      <c r="Z54" s="134">
        <v>1907.99</v>
      </c>
      <c r="AA54" s="134">
        <v>50086.239999999998</v>
      </c>
      <c r="AB54" s="134">
        <v>18363.830000000002</v>
      </c>
      <c r="AC54" s="134">
        <v>61558.32</v>
      </c>
      <c r="AD54" s="134">
        <v>6260</v>
      </c>
    </row>
    <row r="55" spans="1:30" ht="15.75" thickBot="1" x14ac:dyDescent="0.3">
      <c r="C55" s="2"/>
      <c r="E55" s="65"/>
      <c r="F55" s="191">
        <f>F40*F41*F42*F43*F44</f>
        <v>63.142304543999998</v>
      </c>
      <c r="G55" s="184">
        <f>(G52-G53)/3</f>
        <v>6719.6785116741785</v>
      </c>
      <c r="H55" s="65"/>
      <c r="I55" s="194"/>
      <c r="J55" s="166"/>
      <c r="K55" s="166"/>
      <c r="L55" s="169"/>
      <c r="M55" s="164">
        <f>M40*M41*M42*M43*M44</f>
        <v>30.513405801599998</v>
      </c>
      <c r="N55" s="169"/>
      <c r="O55" s="27"/>
      <c r="P55" s="83">
        <v>3187.77</v>
      </c>
      <c r="Q55" s="83">
        <v>2793.17</v>
      </c>
      <c r="R55" s="136">
        <v>6260</v>
      </c>
      <c r="V55" s="134"/>
      <c r="W55" s="135"/>
      <c r="X55" s="66"/>
      <c r="Y55" s="66"/>
      <c r="Z55" s="66"/>
      <c r="AA55" s="66"/>
      <c r="AB55" s="66"/>
      <c r="AC55" s="135"/>
      <c r="AD55" s="66"/>
    </row>
    <row r="56" spans="1:30" ht="15.75" thickBot="1" x14ac:dyDescent="0.3">
      <c r="C56" s="2"/>
      <c r="D56" s="65"/>
      <c r="E56" s="65"/>
      <c r="F56" s="191">
        <f>F41*F42*F43*F44*F45</f>
        <v>164.000482272</v>
      </c>
      <c r="G56" s="184">
        <f>G53*2</f>
        <v>2210.0269467922762</v>
      </c>
      <c r="H56" s="25"/>
      <c r="I56" s="167"/>
      <c r="J56" s="166"/>
      <c r="K56" s="166"/>
      <c r="L56" s="166"/>
      <c r="M56" s="164">
        <f>M41*M42*M43*M44*M45</f>
        <v>73.723665023999999</v>
      </c>
      <c r="N56" s="169"/>
      <c r="O56" s="27"/>
      <c r="P56" s="6">
        <v>2018</v>
      </c>
      <c r="Q56" s="15">
        <v>2018</v>
      </c>
      <c r="R56" s="3">
        <v>2018</v>
      </c>
      <c r="S56" s="143">
        <v>2017</v>
      </c>
      <c r="T56" s="143">
        <v>2017</v>
      </c>
      <c r="U56" s="143">
        <v>2017</v>
      </c>
      <c r="V56" s="143">
        <v>2017</v>
      </c>
      <c r="W56" s="144">
        <v>2016</v>
      </c>
      <c r="X56" s="145">
        <v>2018</v>
      </c>
      <c r="Y56" s="145">
        <v>2018</v>
      </c>
      <c r="Z56" s="145">
        <v>2018</v>
      </c>
      <c r="AA56" s="144">
        <v>2016</v>
      </c>
      <c r="AB56" s="144">
        <v>2016</v>
      </c>
      <c r="AC56" s="143">
        <v>2017</v>
      </c>
      <c r="AD56" s="145">
        <v>2018</v>
      </c>
    </row>
    <row r="57" spans="1:30" ht="15.75" thickBot="1" x14ac:dyDescent="0.3">
      <c r="C57" s="2"/>
      <c r="D57" s="65"/>
      <c r="E57" s="65"/>
      <c r="F57" s="192">
        <f>F42*F43*F44*F45*F46</f>
        <v>213.20062695360002</v>
      </c>
      <c r="G57" s="184">
        <f>G52+G53</f>
        <v>22369.062481814814</v>
      </c>
      <c r="H57" s="196"/>
      <c r="I57" s="195">
        <f>I42*I43*I44*I45*I46</f>
        <v>1505.4635942279999</v>
      </c>
      <c r="J57" s="168"/>
      <c r="K57" s="168"/>
      <c r="L57" s="168"/>
      <c r="M57" s="168"/>
      <c r="N57" s="168"/>
      <c r="O57" s="27"/>
      <c r="P57" s="6" t="s">
        <v>913</v>
      </c>
      <c r="Q57" s="6" t="s">
        <v>207</v>
      </c>
      <c r="R57" s="133" t="s">
        <v>230</v>
      </c>
      <c r="S57" s="3" t="s">
        <v>8</v>
      </c>
      <c r="T57" s="4" t="s">
        <v>199</v>
      </c>
      <c r="U57" s="6" t="s">
        <v>205</v>
      </c>
      <c r="V57" s="15" t="s">
        <v>208</v>
      </c>
      <c r="W57" s="15" t="s">
        <v>210</v>
      </c>
      <c r="X57" s="15" t="s">
        <v>216</v>
      </c>
      <c r="Y57" s="15" t="s">
        <v>218</v>
      </c>
      <c r="Z57" s="15" t="s">
        <v>221</v>
      </c>
      <c r="AA57" s="15" t="s">
        <v>223</v>
      </c>
      <c r="AB57" s="122" t="s">
        <v>224</v>
      </c>
      <c r="AC57" s="126" t="s">
        <v>228</v>
      </c>
      <c r="AD57" s="15" t="s">
        <v>230</v>
      </c>
    </row>
    <row r="58" spans="1:30" ht="15.75" thickBot="1" x14ac:dyDescent="0.3">
      <c r="C58" s="2"/>
      <c r="D58" s="65"/>
      <c r="E58" s="65"/>
      <c r="F58" s="34">
        <f>F50*F51</f>
        <v>46115.029392410419</v>
      </c>
      <c r="G58" s="184">
        <f>G57*3</f>
        <v>67107.187445444433</v>
      </c>
      <c r="H58" s="25"/>
      <c r="I58" s="186"/>
      <c r="J58" s="186">
        <f>J52/1000</f>
        <v>1.8407374600823283</v>
      </c>
      <c r="K58" s="186">
        <f>K52/1000</f>
        <v>757.86800057404639</v>
      </c>
      <c r="L58" s="186">
        <f>L52/1000</f>
        <v>1.8957090960576</v>
      </c>
      <c r="P58" s="2"/>
    </row>
    <row r="59" spans="1:30" x14ac:dyDescent="0.25">
      <c r="D59" s="65"/>
      <c r="E59" s="65"/>
      <c r="F59" s="2"/>
      <c r="G59" s="181">
        <f>(G52-G53)/6</f>
        <v>3359.8392558370892</v>
      </c>
      <c r="J59" s="7"/>
      <c r="K59" s="7"/>
      <c r="L59" s="7"/>
      <c r="P59" s="54"/>
      <c r="Q59" s="28"/>
      <c r="R59" s="54"/>
    </row>
    <row r="60" spans="1:30" x14ac:dyDescent="0.25">
      <c r="D60" s="65"/>
      <c r="E60" s="65"/>
      <c r="F60" s="65"/>
      <c r="G60" s="184">
        <f>(G52+G53)*4</f>
        <v>89476.249927259254</v>
      </c>
      <c r="H60" s="2"/>
      <c r="P60" s="27"/>
      <c r="Q60" s="27"/>
      <c r="R60" s="27"/>
    </row>
    <row r="61" spans="1:30" ht="15.75" thickBot="1" x14ac:dyDescent="0.3">
      <c r="C61" s="2"/>
      <c r="D61" s="173"/>
      <c r="E61" s="173"/>
      <c r="F61" s="54"/>
      <c r="G61" s="182">
        <f>(G52+G53)*2</f>
        <v>44738.124963629627</v>
      </c>
      <c r="H61" s="2"/>
      <c r="I61" s="54"/>
      <c r="M61" s="2"/>
      <c r="P61" s="54"/>
    </row>
    <row r="62" spans="1:30" ht="15.75" thickBot="1" x14ac:dyDescent="0.3">
      <c r="C62" s="54"/>
      <c r="D62" s="25"/>
      <c r="F62" s="27"/>
      <c r="G62" s="187">
        <f>(G52+G53)*2+G53</f>
        <v>45843.138437025766</v>
      </c>
      <c r="I62" s="150"/>
    </row>
    <row r="63" spans="1:30" ht="15.75" thickBot="1" x14ac:dyDescent="0.3">
      <c r="C63" s="2"/>
      <c r="D63" s="65"/>
      <c r="E63" s="65"/>
      <c r="F63" s="27"/>
      <c r="G63" s="183">
        <f>(G52+G53)/2</f>
        <v>11184.531240907407</v>
      </c>
      <c r="I63" s="150"/>
      <c r="P63" s="54"/>
      <c r="Q63" s="54"/>
      <c r="R63" s="27"/>
    </row>
    <row r="64" spans="1:30" ht="15.75" thickBot="1" x14ac:dyDescent="0.3">
      <c r="C64" s="2"/>
      <c r="D64" s="65"/>
      <c r="E64" s="65"/>
      <c r="F64" s="151"/>
      <c r="G64" s="180">
        <f>G53*4</f>
        <v>4420.0538935845525</v>
      </c>
      <c r="I64" s="150"/>
      <c r="P64" s="27"/>
      <c r="Q64" s="27"/>
      <c r="R64" s="27"/>
    </row>
    <row r="65" spans="1:30" ht="15.75" thickBot="1" x14ac:dyDescent="0.3">
      <c r="D65" s="2"/>
      <c r="G65" s="187">
        <f>(G52+G53)*6-(G52+G53)/6</f>
        <v>130486.1978105864</v>
      </c>
    </row>
    <row r="66" spans="1:30" ht="15.75" thickBot="1" x14ac:dyDescent="0.3">
      <c r="B66" s="27"/>
      <c r="E66" s="2"/>
      <c r="G66" s="177">
        <f>G52/10+G53/5-G53</f>
        <v>1242.394122124957</v>
      </c>
      <c r="H66" s="2"/>
    </row>
    <row r="67" spans="1:30" x14ac:dyDescent="0.25">
      <c r="B67" s="27"/>
      <c r="G67" s="57">
        <f>(G52+G53)*18-(G52+G53)/2</f>
        <v>391458.59343175928</v>
      </c>
    </row>
    <row r="68" spans="1:30" x14ac:dyDescent="0.25">
      <c r="B68" s="27"/>
      <c r="F68" s="2"/>
    </row>
    <row r="69" spans="1:30" x14ac:dyDescent="0.25">
      <c r="B69" s="27"/>
    </row>
    <row r="70" spans="1:30" x14ac:dyDescent="0.25">
      <c r="B70" s="27"/>
      <c r="I70"/>
    </row>
    <row r="71" spans="1:30" ht="15.75" thickBot="1" x14ac:dyDescent="0.3">
      <c r="A71" t="s">
        <v>280</v>
      </c>
      <c r="G71" t="s">
        <v>912</v>
      </c>
      <c r="H71" t="s">
        <v>915</v>
      </c>
    </row>
    <row r="72" spans="1:30" ht="15.75" thickBot="1" x14ac:dyDescent="0.3">
      <c r="A72" s="15" t="s">
        <v>232</v>
      </c>
      <c r="B72" s="3" t="s">
        <v>0</v>
      </c>
      <c r="C72" s="4" t="s">
        <v>201</v>
      </c>
      <c r="D72" s="5" t="s">
        <v>202</v>
      </c>
      <c r="E72" s="5" t="s">
        <v>23</v>
      </c>
      <c r="F72" s="75" t="s">
        <v>232</v>
      </c>
      <c r="G72" s="6" t="s">
        <v>901</v>
      </c>
      <c r="H72" s="6" t="s">
        <v>902</v>
      </c>
      <c r="I72" s="239" t="s">
        <v>899</v>
      </c>
      <c r="J72" s="240"/>
      <c r="K72" s="240"/>
      <c r="L72" s="240"/>
      <c r="M72" s="240"/>
      <c r="N72" s="241"/>
      <c r="O72" s="76"/>
      <c r="P72" s="6" t="s">
        <v>240</v>
      </c>
      <c r="Q72" s="6" t="s">
        <v>241</v>
      </c>
      <c r="R72" s="4" t="s">
        <v>279</v>
      </c>
      <c r="S72" s="4" t="s">
        <v>242</v>
      </c>
      <c r="T72" s="5" t="s">
        <v>243</v>
      </c>
      <c r="U72" s="4" t="s">
        <v>283</v>
      </c>
      <c r="V72" s="5" t="s">
        <v>893</v>
      </c>
      <c r="W72" s="123" t="s">
        <v>894</v>
      </c>
      <c r="X72" s="4" t="s">
        <v>895</v>
      </c>
      <c r="Y72" s="4" t="s">
        <v>309</v>
      </c>
      <c r="Z72" s="6" t="s">
        <v>896</v>
      </c>
      <c r="AA72" s="4" t="s">
        <v>310</v>
      </c>
      <c r="AB72" s="123" t="s">
        <v>897</v>
      </c>
      <c r="AC72" s="5" t="s">
        <v>898</v>
      </c>
      <c r="AD72" s="5" t="s">
        <v>900</v>
      </c>
    </row>
    <row r="73" spans="1:30" x14ac:dyDescent="0.25">
      <c r="A73" s="185"/>
      <c r="B73" s="102" t="s">
        <v>947</v>
      </c>
      <c r="C73" s="113">
        <v>1.38</v>
      </c>
      <c r="D73" s="114">
        <v>5.17</v>
      </c>
      <c r="E73" s="114">
        <v>8.5500000000000007</v>
      </c>
      <c r="F73" s="119"/>
      <c r="G73" s="152">
        <f>((C73+D73+E73)/3+(C73+D73)/2+E73)/5</f>
        <v>3.371666666666667</v>
      </c>
      <c r="H73" s="153">
        <f>((C73+D73+E73)/3+(D73+E73)/2+C73)/5</f>
        <v>2.6546666666666665</v>
      </c>
      <c r="I73" s="26">
        <f t="shared" ref="I73:I82" si="16">IF(E73=C73,D73,E73)</f>
        <v>8.5500000000000007</v>
      </c>
      <c r="J73" s="19">
        <f t="shared" ref="J73:J82" si="17">IF(AVERAGE(C73:D73)&gt;(D73+E73)/3,C73,IF(AVERAGE(D73:E73)&lt;1,E73,C73))</f>
        <v>1.38</v>
      </c>
      <c r="K73" s="1">
        <f>IF(E73=C73,D73,E73)</f>
        <v>8.5500000000000007</v>
      </c>
      <c r="L73" s="7">
        <f>IF(C73&lt;3.55,C73,D73)</f>
        <v>1.38</v>
      </c>
      <c r="M73" s="32">
        <f>C73</f>
        <v>1.38</v>
      </c>
      <c r="N73" s="32">
        <f>E73</f>
        <v>8.5500000000000007</v>
      </c>
      <c r="O73" s="65" t="str">
        <f t="shared" ref="O73:O82" si="18">B73</f>
        <v>TOTENHAM /WOLVES</v>
      </c>
      <c r="P73" s="154" t="s">
        <v>202</v>
      </c>
      <c r="Q73" s="154" t="s">
        <v>201</v>
      </c>
      <c r="R73" s="154" t="s">
        <v>201</v>
      </c>
      <c r="S73" s="106" t="s">
        <v>201</v>
      </c>
      <c r="T73" s="106" t="s">
        <v>23</v>
      </c>
      <c r="U73" s="106" t="s">
        <v>202</v>
      </c>
      <c r="V73" s="106" t="s">
        <v>23</v>
      </c>
      <c r="W73" s="109" t="s">
        <v>23</v>
      </c>
      <c r="X73" s="106" t="s">
        <v>201</v>
      </c>
      <c r="Y73" s="106" t="s">
        <v>201</v>
      </c>
      <c r="Z73" s="110" t="s">
        <v>201</v>
      </c>
      <c r="AA73" s="106" t="s">
        <v>201</v>
      </c>
      <c r="AB73" s="109" t="s">
        <v>201</v>
      </c>
      <c r="AC73" s="106" t="s">
        <v>201</v>
      </c>
      <c r="AD73" s="106" t="s">
        <v>201</v>
      </c>
    </row>
    <row r="74" spans="1:30" x14ac:dyDescent="0.25">
      <c r="B74" s="104" t="s">
        <v>948</v>
      </c>
      <c r="C74" s="115">
        <v>2.5299999999999998</v>
      </c>
      <c r="D74" s="105">
        <v>3.34</v>
      </c>
      <c r="E74" s="105">
        <v>2.95</v>
      </c>
      <c r="F74" s="120"/>
      <c r="G74" s="155">
        <f t="shared" ref="G74:G82" si="19">((C74+D74+E74)/3+(C74+D74)/2+E74)/5</f>
        <v>1.7649999999999999</v>
      </c>
      <c r="H74" s="149">
        <f t="shared" ref="H74:H82" si="20">((C74+D74+E74)/3+(D74+E74)/2+C74)/5</f>
        <v>1.7230000000000001</v>
      </c>
      <c r="I74" s="26">
        <f t="shared" si="16"/>
        <v>2.95</v>
      </c>
      <c r="J74" s="19">
        <f t="shared" si="17"/>
        <v>2.5299999999999998</v>
      </c>
      <c r="K74">
        <f>IF(SMALL(C74:E74,1)=C74,D74,E74)</f>
        <v>3.34</v>
      </c>
      <c r="L74" s="7">
        <f>IF(E74&lt;D74,E74,D74)</f>
        <v>2.95</v>
      </c>
      <c r="M74" s="32">
        <f>C74</f>
        <v>2.5299999999999998</v>
      </c>
      <c r="N74" s="32">
        <f>E74</f>
        <v>2.95</v>
      </c>
      <c r="O74" s="65" t="str">
        <f t="shared" si="18"/>
        <v>CRYSTAL PALACE/ASTON VILLA</v>
      </c>
      <c r="P74" s="111" t="s">
        <v>23</v>
      </c>
      <c r="Q74" s="111" t="s">
        <v>23</v>
      </c>
      <c r="R74" s="111" t="s">
        <v>201</v>
      </c>
      <c r="S74" s="247" t="s">
        <v>201</v>
      </c>
      <c r="T74" s="71" t="s">
        <v>202</v>
      </c>
      <c r="U74" s="71" t="s">
        <v>23</v>
      </c>
      <c r="V74" s="71" t="s">
        <v>202</v>
      </c>
      <c r="W74" s="125" t="s">
        <v>202</v>
      </c>
      <c r="X74" s="71" t="s">
        <v>202</v>
      </c>
      <c r="Y74" s="71" t="s">
        <v>23</v>
      </c>
      <c r="Z74" s="112" t="s">
        <v>23</v>
      </c>
      <c r="AA74" s="71" t="s">
        <v>202</v>
      </c>
      <c r="AB74" s="125" t="s">
        <v>201</v>
      </c>
      <c r="AC74" s="71" t="s">
        <v>201</v>
      </c>
      <c r="AD74" s="71" t="s">
        <v>201</v>
      </c>
    </row>
    <row r="75" spans="1:30" x14ac:dyDescent="0.25">
      <c r="B75" s="102" t="s">
        <v>949</v>
      </c>
      <c r="C75" s="116">
        <v>1.95</v>
      </c>
      <c r="D75" s="103">
        <v>3.6</v>
      </c>
      <c r="E75" s="103">
        <v>4.1100000000000003</v>
      </c>
      <c r="F75" s="121"/>
      <c r="G75" s="155">
        <f t="shared" si="19"/>
        <v>2.0209999999999999</v>
      </c>
      <c r="H75" s="149">
        <f t="shared" si="20"/>
        <v>1.8050000000000002</v>
      </c>
      <c r="I75" s="26">
        <f t="shared" si="16"/>
        <v>4.1100000000000003</v>
      </c>
      <c r="J75" s="19">
        <f t="shared" si="17"/>
        <v>1.95</v>
      </c>
      <c r="K75" s="1">
        <f>IF(E75=C75,D75,E75)</f>
        <v>4.1100000000000003</v>
      </c>
      <c r="L75" s="7">
        <f>IF(C75&lt;3.55,C75,D75)</f>
        <v>1.95</v>
      </c>
      <c r="M75" s="32">
        <f>C75</f>
        <v>1.95</v>
      </c>
      <c r="N75" s="32">
        <f>E75</f>
        <v>4.1100000000000003</v>
      </c>
      <c r="O75" s="65" t="str">
        <f t="shared" si="18"/>
        <v>EVERTON/NOTINHAM</v>
      </c>
      <c r="P75" s="110" t="s">
        <v>201</v>
      </c>
      <c r="Q75" s="110" t="s">
        <v>201</v>
      </c>
      <c r="R75" s="110" t="s">
        <v>201</v>
      </c>
      <c r="S75" s="107" t="s">
        <v>23</v>
      </c>
      <c r="T75" s="107" t="s">
        <v>202</v>
      </c>
      <c r="U75" s="107" t="s">
        <v>202</v>
      </c>
      <c r="V75" s="107" t="s">
        <v>23</v>
      </c>
      <c r="W75" s="124" t="s">
        <v>23</v>
      </c>
      <c r="X75" s="107" t="s">
        <v>201</v>
      </c>
      <c r="Y75" s="107" t="s">
        <v>201</v>
      </c>
      <c r="Z75" s="111" t="s">
        <v>201</v>
      </c>
      <c r="AA75" s="107" t="s">
        <v>201</v>
      </c>
      <c r="AB75" s="124" t="s">
        <v>23</v>
      </c>
      <c r="AC75" s="107" t="s">
        <v>23</v>
      </c>
      <c r="AD75" s="107" t="s">
        <v>201</v>
      </c>
    </row>
    <row r="76" spans="1:30" x14ac:dyDescent="0.25">
      <c r="B76" s="104" t="s">
        <v>950</v>
      </c>
      <c r="C76" s="115">
        <v>2.48</v>
      </c>
      <c r="D76" s="105">
        <v>3.44</v>
      </c>
      <c r="E76" s="105">
        <v>2.94</v>
      </c>
      <c r="F76" s="120"/>
      <c r="G76" s="155">
        <f t="shared" si="19"/>
        <v>1.7706666666666666</v>
      </c>
      <c r="H76" s="149">
        <f t="shared" si="20"/>
        <v>1.7246666666666666</v>
      </c>
      <c r="I76" s="26">
        <f t="shared" si="16"/>
        <v>2.94</v>
      </c>
      <c r="J76" s="19">
        <f t="shared" si="17"/>
        <v>2.48</v>
      </c>
      <c r="K76">
        <f>IF(SMALL(C76:E76,1)=C76,D76,E76)</f>
        <v>3.44</v>
      </c>
      <c r="L76" s="7">
        <f>IF(C76&lt;D76,E76,D76)</f>
        <v>2.94</v>
      </c>
      <c r="M76" s="32">
        <f>C76</f>
        <v>2.48</v>
      </c>
      <c r="N76" s="32">
        <f>E76</f>
        <v>2.94</v>
      </c>
      <c r="O76" s="65" t="str">
        <f t="shared" si="18"/>
        <v>FULHAM/BRENTFORD</v>
      </c>
      <c r="P76" s="111" t="s">
        <v>201</v>
      </c>
      <c r="Q76" s="111" t="s">
        <v>201</v>
      </c>
      <c r="R76" s="111" t="s">
        <v>201</v>
      </c>
      <c r="S76" s="247" t="s">
        <v>201</v>
      </c>
      <c r="T76" s="71" t="s">
        <v>201</v>
      </c>
      <c r="U76" s="71" t="s">
        <v>201</v>
      </c>
      <c r="V76" s="71" t="s">
        <v>201</v>
      </c>
      <c r="W76" s="125" t="s">
        <v>201</v>
      </c>
      <c r="X76" s="71" t="s">
        <v>201</v>
      </c>
      <c r="Y76" s="71" t="s">
        <v>201</v>
      </c>
      <c r="Z76" s="112" t="s">
        <v>201</v>
      </c>
      <c r="AA76" s="71" t="s">
        <v>201</v>
      </c>
      <c r="AB76" s="125" t="s">
        <v>201</v>
      </c>
      <c r="AC76" s="71" t="s">
        <v>23</v>
      </c>
      <c r="AD76" s="71" t="s">
        <v>201</v>
      </c>
    </row>
    <row r="77" spans="1:30" x14ac:dyDescent="0.25">
      <c r="B77" s="102" t="s">
        <v>951</v>
      </c>
      <c r="C77" s="116">
        <v>1.85</v>
      </c>
      <c r="D77" s="103">
        <v>4.03</v>
      </c>
      <c r="E77" s="103">
        <v>4.0999999999999996</v>
      </c>
      <c r="F77" s="121"/>
      <c r="G77" s="155">
        <f t="shared" si="19"/>
        <v>2.0733333333333333</v>
      </c>
      <c r="H77" s="149">
        <f t="shared" si="20"/>
        <v>1.8483333333333332</v>
      </c>
      <c r="I77" s="26">
        <f t="shared" si="16"/>
        <v>4.0999999999999996</v>
      </c>
      <c r="J77" s="19">
        <f t="shared" si="17"/>
        <v>1.85</v>
      </c>
      <c r="K77" s="1">
        <f>IF(E77=C77,D77,E77)</f>
        <v>4.0999999999999996</v>
      </c>
      <c r="L77" s="7">
        <f>IF(C77&lt;3.55,C77,D77)</f>
        <v>1.85</v>
      </c>
      <c r="M77" s="32">
        <f>C77</f>
        <v>1.85</v>
      </c>
      <c r="N77" s="32">
        <f>E77</f>
        <v>4.0999999999999996</v>
      </c>
      <c r="O77" s="65" t="str">
        <f t="shared" si="18"/>
        <v>LEICESTER/SOUTHAMPTON</v>
      </c>
      <c r="P77" s="110" t="s">
        <v>201</v>
      </c>
      <c r="Q77" s="110" t="s">
        <v>23</v>
      </c>
      <c r="R77" s="110" t="s">
        <v>23</v>
      </c>
      <c r="S77" s="106" t="s">
        <v>202</v>
      </c>
      <c r="T77" s="106" t="s">
        <v>201</v>
      </c>
      <c r="U77" s="106" t="s">
        <v>201</v>
      </c>
      <c r="V77" s="106" t="s">
        <v>201</v>
      </c>
      <c r="W77" s="109" t="s">
        <v>23</v>
      </c>
      <c r="X77" s="106" t="s">
        <v>201</v>
      </c>
      <c r="Y77" s="106" t="s">
        <v>202</v>
      </c>
      <c r="Z77" s="110" t="s">
        <v>201</v>
      </c>
      <c r="AA77" s="106" t="s">
        <v>201</v>
      </c>
      <c r="AB77" s="109" t="s">
        <v>202</v>
      </c>
      <c r="AC77" s="106" t="s">
        <v>201</v>
      </c>
      <c r="AD77" s="106" t="s">
        <v>23</v>
      </c>
    </row>
    <row r="78" spans="1:30" x14ac:dyDescent="0.25">
      <c r="B78" s="19" t="s">
        <v>952</v>
      </c>
      <c r="C78" s="117">
        <v>7.8</v>
      </c>
      <c r="D78" s="26">
        <v>4.03</v>
      </c>
      <c r="E78" s="26">
        <v>4.0999999999999996</v>
      </c>
      <c r="F78" s="120"/>
      <c r="G78" s="155">
        <f t="shared" si="19"/>
        <v>3.0649999999999999</v>
      </c>
      <c r="H78" s="149">
        <f t="shared" si="20"/>
        <v>3.4350000000000001</v>
      </c>
      <c r="I78" s="26">
        <f t="shared" si="16"/>
        <v>4.0999999999999996</v>
      </c>
      <c r="J78" s="19">
        <f t="shared" si="17"/>
        <v>7.8</v>
      </c>
      <c r="K78">
        <f>IF(SMALL(C78:E78,1)=C78,D78,E78)</f>
        <v>4.0999999999999996</v>
      </c>
      <c r="L78" s="7">
        <f>IF(E78&lt;D78,E78,D78)</f>
        <v>4.03</v>
      </c>
      <c r="M78" s="32">
        <f>D78</f>
        <v>4.03</v>
      </c>
      <c r="N78" s="32">
        <f>C78</f>
        <v>7.8</v>
      </c>
      <c r="O78" s="25" t="str">
        <f t="shared" si="18"/>
        <v>BOUNEMOUNT/ARESENAL</v>
      </c>
      <c r="P78" s="112" t="s">
        <v>201</v>
      </c>
      <c r="Q78" s="112" t="s">
        <v>201</v>
      </c>
      <c r="R78" s="112" t="s">
        <v>23</v>
      </c>
      <c r="S78" s="247" t="s">
        <v>202</v>
      </c>
      <c r="T78" s="71" t="s">
        <v>201</v>
      </c>
      <c r="U78" s="71" t="s">
        <v>202</v>
      </c>
      <c r="V78" s="71" t="s">
        <v>201</v>
      </c>
      <c r="W78" s="125" t="s">
        <v>202</v>
      </c>
      <c r="X78" s="71" t="s">
        <v>201</v>
      </c>
      <c r="Y78" s="71" t="s">
        <v>202</v>
      </c>
      <c r="Z78" s="112" t="s">
        <v>201</v>
      </c>
      <c r="AA78" s="71" t="s">
        <v>202</v>
      </c>
      <c r="AB78" s="125" t="s">
        <v>201</v>
      </c>
      <c r="AC78" s="71" t="s">
        <v>201</v>
      </c>
      <c r="AD78" s="71" t="s">
        <v>23</v>
      </c>
    </row>
    <row r="79" spans="1:30" x14ac:dyDescent="0.25">
      <c r="B79" s="19" t="s">
        <v>953</v>
      </c>
      <c r="C79" s="117">
        <v>5.73</v>
      </c>
      <c r="D79" s="26">
        <v>4.47</v>
      </c>
      <c r="E79" s="26">
        <v>1.57</v>
      </c>
      <c r="F79" s="148"/>
      <c r="G79" s="155">
        <f t="shared" si="19"/>
        <v>2.1186666666666669</v>
      </c>
      <c r="H79" s="149">
        <f t="shared" si="20"/>
        <v>2.5346666666666668</v>
      </c>
      <c r="I79" s="26">
        <f t="shared" si="16"/>
        <v>1.57</v>
      </c>
      <c r="J79" s="19">
        <f t="shared" si="17"/>
        <v>5.73</v>
      </c>
      <c r="K79" s="1">
        <f>IF(E79=C79,D79,E79)</f>
        <v>1.57</v>
      </c>
      <c r="L79" s="7">
        <f>IF(C79&lt;3.55,C79,D79)</f>
        <v>4.47</v>
      </c>
      <c r="M79" s="32">
        <f>D79</f>
        <v>4.47</v>
      </c>
      <c r="N79" s="32">
        <f>C79</f>
        <v>5.73</v>
      </c>
      <c r="O79" s="65" t="str">
        <f t="shared" si="18"/>
        <v>LEEDS /CHELSEA</v>
      </c>
      <c r="P79" s="112" t="s">
        <v>201</v>
      </c>
      <c r="Q79" s="112" t="s">
        <v>202</v>
      </c>
      <c r="R79" s="112" t="s">
        <v>202</v>
      </c>
      <c r="S79" s="107" t="s">
        <v>202</v>
      </c>
      <c r="T79" s="107" t="s">
        <v>201</v>
      </c>
      <c r="U79" s="107" t="s">
        <v>201</v>
      </c>
      <c r="V79" s="107" t="s">
        <v>201</v>
      </c>
      <c r="W79" s="124" t="s">
        <v>201</v>
      </c>
      <c r="X79" s="107" t="s">
        <v>201</v>
      </c>
      <c r="Y79" s="107" t="s">
        <v>201</v>
      </c>
      <c r="Z79" s="111" t="s">
        <v>201</v>
      </c>
      <c r="AA79" s="107" t="s">
        <v>201</v>
      </c>
      <c r="AB79" s="124" t="s">
        <v>23</v>
      </c>
      <c r="AC79" s="107" t="s">
        <v>23</v>
      </c>
      <c r="AD79" s="107" t="s">
        <v>202</v>
      </c>
    </row>
    <row r="80" spans="1:30" x14ac:dyDescent="0.25">
      <c r="B80" s="19" t="s">
        <v>268</v>
      </c>
      <c r="C80" s="117">
        <v>2.29</v>
      </c>
      <c r="D80" s="26">
        <v>3.47</v>
      </c>
      <c r="E80" s="26">
        <v>3.23</v>
      </c>
      <c r="F80" s="118"/>
      <c r="G80" s="155">
        <f t="shared" si="19"/>
        <v>1.8213333333333335</v>
      </c>
      <c r="H80" s="149">
        <f t="shared" si="20"/>
        <v>1.7273333333333334</v>
      </c>
      <c r="I80" s="26">
        <f t="shared" si="16"/>
        <v>3.23</v>
      </c>
      <c r="J80" s="19">
        <f t="shared" si="17"/>
        <v>2.29</v>
      </c>
      <c r="K80">
        <f>IF(SMALL(C80:E80,1)=C80,D80,E80)</f>
        <v>3.47</v>
      </c>
      <c r="L80" s="7">
        <f>IF(E80&lt;D80,E80,D80)</f>
        <v>3.23</v>
      </c>
      <c r="M80" s="32">
        <f>D80</f>
        <v>3.47</v>
      </c>
      <c r="N80" s="32">
        <f>C80</f>
        <v>2.29</v>
      </c>
      <c r="O80" s="25" t="str">
        <f t="shared" si="18"/>
        <v>WESTHAM/BRIGHTON</v>
      </c>
      <c r="P80" s="112" t="s">
        <v>23</v>
      </c>
      <c r="Q80" s="112" t="s">
        <v>201</v>
      </c>
      <c r="R80" s="112" t="s">
        <v>201</v>
      </c>
      <c r="S80" s="247" t="s">
        <v>201</v>
      </c>
      <c r="T80" s="71" t="s">
        <v>201</v>
      </c>
      <c r="U80" s="71" t="s">
        <v>23</v>
      </c>
      <c r="V80" s="71" t="s">
        <v>201</v>
      </c>
      <c r="W80" s="125" t="s">
        <v>201</v>
      </c>
      <c r="X80" s="71" t="s">
        <v>201</v>
      </c>
      <c r="Y80" s="71" t="s">
        <v>23</v>
      </c>
      <c r="Z80" s="112" t="s">
        <v>202</v>
      </c>
      <c r="AA80" s="71" t="s">
        <v>201</v>
      </c>
      <c r="AB80" s="125" t="s">
        <v>201</v>
      </c>
      <c r="AC80" s="71" t="s">
        <v>202</v>
      </c>
      <c r="AD80" s="71" t="s">
        <v>201</v>
      </c>
    </row>
    <row r="81" spans="1:30" x14ac:dyDescent="0.25">
      <c r="B81" s="19" t="s">
        <v>954</v>
      </c>
      <c r="C81" s="117">
        <v>8.4499999999999993</v>
      </c>
      <c r="D81" s="26">
        <v>5.09</v>
      </c>
      <c r="E81" s="26">
        <v>1.39</v>
      </c>
      <c r="F81" s="118"/>
      <c r="G81" s="155">
        <f t="shared" si="19"/>
        <v>2.6273333333333335</v>
      </c>
      <c r="H81" s="149">
        <f t="shared" si="20"/>
        <v>3.333333333333333</v>
      </c>
      <c r="I81" s="26">
        <f t="shared" si="16"/>
        <v>1.39</v>
      </c>
      <c r="J81" s="19">
        <f t="shared" si="17"/>
        <v>8.4499999999999993</v>
      </c>
      <c r="K81" s="1">
        <f>IF(E81=C81,D81,E81)</f>
        <v>1.39</v>
      </c>
      <c r="L81" s="7">
        <f>IF(C81&lt;3.55,C81,D81)</f>
        <v>5.09</v>
      </c>
      <c r="M81" s="32">
        <f>D81</f>
        <v>5.09</v>
      </c>
      <c r="N81" s="32">
        <f>C81</f>
        <v>8.4499999999999993</v>
      </c>
      <c r="O81" s="65" t="str">
        <f t="shared" si="18"/>
        <v>NEWCASTLE/MANCITY</v>
      </c>
      <c r="P81" s="112" t="s">
        <v>201</v>
      </c>
      <c r="Q81" s="112" t="s">
        <v>201</v>
      </c>
      <c r="R81" s="112" t="s">
        <v>202</v>
      </c>
      <c r="S81" s="106" t="s">
        <v>201</v>
      </c>
      <c r="T81" s="106" t="s">
        <v>23</v>
      </c>
      <c r="U81" s="106" t="s">
        <v>201</v>
      </c>
      <c r="V81" s="106" t="s">
        <v>201</v>
      </c>
      <c r="W81" s="109" t="s">
        <v>201</v>
      </c>
      <c r="X81" s="106" t="s">
        <v>23</v>
      </c>
      <c r="Y81" s="106" t="s">
        <v>201</v>
      </c>
      <c r="Z81" s="110" t="s">
        <v>201</v>
      </c>
      <c r="AA81" s="106" t="s">
        <v>23</v>
      </c>
      <c r="AB81" s="109" t="s">
        <v>201</v>
      </c>
      <c r="AC81" s="106" t="s">
        <v>23</v>
      </c>
      <c r="AD81" s="106" t="s">
        <v>202</v>
      </c>
    </row>
    <row r="82" spans="1:30" ht="15.75" thickBot="1" x14ac:dyDescent="0.3">
      <c r="B82" s="19" t="s">
        <v>955</v>
      </c>
      <c r="C82" s="117">
        <v>5.38</v>
      </c>
      <c r="D82" s="26">
        <v>4.4400000000000004</v>
      </c>
      <c r="E82" s="26">
        <v>1.59</v>
      </c>
      <c r="F82" s="118"/>
      <c r="G82" s="156">
        <f t="shared" si="19"/>
        <v>2.0606666666666666</v>
      </c>
      <c r="H82" s="157">
        <f t="shared" si="20"/>
        <v>2.4396666666666667</v>
      </c>
      <c r="I82" s="26">
        <f t="shared" si="16"/>
        <v>1.59</v>
      </c>
      <c r="J82" s="19">
        <f t="shared" si="17"/>
        <v>5.38</v>
      </c>
      <c r="K82">
        <f>IF(SMALL(C82:E82,1)=C82,D82,E82)</f>
        <v>1.59</v>
      </c>
      <c r="L82" s="7">
        <f>IF(E82&lt;D82,E82,D82)</f>
        <v>1.59</v>
      </c>
      <c r="M82" s="32">
        <f>D82</f>
        <v>4.4400000000000004</v>
      </c>
      <c r="N82" s="32">
        <f>C82</f>
        <v>5.38</v>
      </c>
      <c r="O82" s="27" t="str">
        <f t="shared" si="18"/>
        <v>MAN UNITED/LIVERPOOL</v>
      </c>
      <c r="P82" s="112" t="s">
        <v>23</v>
      </c>
      <c r="Q82" s="112" t="s">
        <v>201</v>
      </c>
      <c r="R82" s="112" t="s">
        <v>201</v>
      </c>
      <c r="S82" s="247" t="s">
        <v>201</v>
      </c>
      <c r="T82" s="71" t="s">
        <v>23</v>
      </c>
      <c r="U82" s="71" t="s">
        <v>201</v>
      </c>
      <c r="V82" s="71" t="s">
        <v>23</v>
      </c>
      <c r="W82" s="125" t="s">
        <v>23</v>
      </c>
      <c r="X82" s="71" t="s">
        <v>23</v>
      </c>
      <c r="Y82" s="71" t="s">
        <v>202</v>
      </c>
      <c r="Z82" s="112" t="s">
        <v>202</v>
      </c>
      <c r="AA82" s="71" t="s">
        <v>202</v>
      </c>
      <c r="AB82" s="125" t="s">
        <v>201</v>
      </c>
      <c r="AC82" s="71" t="s">
        <v>23</v>
      </c>
      <c r="AD82" s="71" t="s">
        <v>201</v>
      </c>
    </row>
    <row r="83" spans="1:30" ht="15.75" thickBot="1" x14ac:dyDescent="0.3">
      <c r="B83" s="29" t="s">
        <v>911</v>
      </c>
      <c r="C83" s="75"/>
      <c r="D83" s="75"/>
      <c r="E83" s="75"/>
      <c r="F83" s="11"/>
      <c r="G83" s="18">
        <f>PRODUCT(G73:G82)</f>
        <v>2827.2685856599819</v>
      </c>
      <c r="H83" s="53">
        <f>PRODUCT(H73:H82)</f>
        <v>3218.7773178515317</v>
      </c>
      <c r="I83" s="5">
        <f t="shared" ref="I83:N83" si="21">PRODUCT(I73:I82)</f>
        <v>57419.45892666142</v>
      </c>
      <c r="J83" s="5">
        <f t="shared" si="21"/>
        <v>145338.71623370057</v>
      </c>
      <c r="K83" s="5">
        <f t="shared" si="21"/>
        <v>81718.730490757531</v>
      </c>
      <c r="L83" s="5">
        <f t="shared" si="21"/>
        <v>20332.218622707849</v>
      </c>
      <c r="M83" s="5">
        <f t="shared" si="21"/>
        <v>44126.595812354826</v>
      </c>
      <c r="N83" s="5">
        <f t="shared" si="21"/>
        <v>5814131.248459016</v>
      </c>
      <c r="O83" s="65"/>
      <c r="P83" s="4"/>
      <c r="Q83" s="4"/>
      <c r="R83" s="6"/>
      <c r="S83" s="3"/>
      <c r="T83" s="4"/>
      <c r="U83" s="4"/>
      <c r="V83" s="4"/>
      <c r="W83" s="4"/>
      <c r="X83" s="4"/>
      <c r="Y83" s="4"/>
      <c r="Z83" s="4"/>
      <c r="AA83" s="4"/>
      <c r="AB83" s="4"/>
      <c r="AC83" s="4"/>
      <c r="AD83" s="6"/>
    </row>
    <row r="84" spans="1:30" ht="15.75" thickBot="1" x14ac:dyDescent="0.3">
      <c r="C84" s="172"/>
      <c r="D84" s="161">
        <f>(PRODUCT(D73:D82)+PRODUCT(C73:C82))/300</f>
        <v>4542.5791735872408</v>
      </c>
      <c r="E84" s="174">
        <f>(PRODUCT(E73:E82)+PRODUCT(D73:D82))/300</f>
        <v>4249.5149825637773</v>
      </c>
      <c r="F84" s="188">
        <f>F73*F75*F77*F79*F81</f>
        <v>0</v>
      </c>
      <c r="G84" s="171">
        <f>G83/2</f>
        <v>1413.634292829991</v>
      </c>
      <c r="H84" s="171">
        <f>H83/2</f>
        <v>1609.3886589257659</v>
      </c>
      <c r="I84" s="193">
        <f t="shared" ref="I84:L85" si="22">I73*I75*I77*I79*I81</f>
        <v>314.417163915</v>
      </c>
      <c r="J84" s="165">
        <f t="shared" si="22"/>
        <v>241.04423947500001</v>
      </c>
      <c r="K84" s="163">
        <f t="shared" si="22"/>
        <v>314.417163915</v>
      </c>
      <c r="L84" s="163">
        <f t="shared" si="22"/>
        <v>113.26891270499999</v>
      </c>
      <c r="M84" s="170"/>
      <c r="N84" s="164">
        <f>N73*N75*N77*N79*N81</f>
        <v>6975.9462269250007</v>
      </c>
      <c r="O84" s="65"/>
      <c r="P84" s="159">
        <f>D73*E74*C75*C76*C77</f>
        <v>136.44906990000001</v>
      </c>
      <c r="Q84" s="158">
        <f>C73*E74*C75*C76*E77</f>
        <v>80.718159599999979</v>
      </c>
      <c r="R84" s="162">
        <f>C73*C74*C75*C76*E77</f>
        <v>69.226082639999987</v>
      </c>
      <c r="S84" s="139">
        <f>C73*E75*D77*D79*C81</f>
        <v>863.35654661099989</v>
      </c>
      <c r="T84" s="139">
        <f>E73*D75*C77*C79*E81</f>
        <v>453.53391210000012</v>
      </c>
      <c r="U84" s="140">
        <f>D73*D75*C77*C79*C81</f>
        <v>1667.1554757000001</v>
      </c>
      <c r="V84" s="139">
        <f>E73*E75*C77*C79*C81</f>
        <v>3147.6830536125003</v>
      </c>
      <c r="W84" s="141">
        <f>C73*C75*C77*E79*E81</f>
        <v>10.864253204999999</v>
      </c>
      <c r="X84" s="139">
        <f>C73*C75*C77*C79*E81</f>
        <v>39.651064245000001</v>
      </c>
      <c r="Y84" s="139">
        <f>C73*C75*D77*C79*C81</f>
        <v>525.08555950499999</v>
      </c>
      <c r="Z84" s="139">
        <f>C73*C75*C77*C79*C81</f>
        <v>241.04423947500001</v>
      </c>
      <c r="AA84" s="139">
        <f>C73*C75*C77*C79*E81</f>
        <v>39.651064245000001</v>
      </c>
      <c r="AB84" s="141">
        <f>C73*E75*D77*E79*C81</f>
        <v>303.23708684100001</v>
      </c>
      <c r="AC84" s="139">
        <f>C73*E75*C77*E79*E81</f>
        <v>22.898502909000005</v>
      </c>
      <c r="AD84" s="138">
        <f>C73*C75*E77*D79*D81</f>
        <v>251.02840112999996</v>
      </c>
    </row>
    <row r="85" spans="1:30" ht="15.75" thickBot="1" x14ac:dyDescent="0.3">
      <c r="C85" s="44"/>
      <c r="D85" s="177">
        <f>(C73*D74*C75*D76*C77*D78*C79*D80*C81*D82)/10+(D73*C74*D75*C76*D77*C78*D79*C82)/300</f>
        <v>17489.93369288513</v>
      </c>
      <c r="E85" s="34">
        <f>(D73*E74*D75*E76*D77*E78*D79*E80*D81*E82)/10+(E73*D74*E75*D76*E77*D78*E79*D82)/300</f>
        <v>31320.665242105344</v>
      </c>
      <c r="F85" s="189">
        <f>F74*F76*F78*F80*F82</f>
        <v>0</v>
      </c>
      <c r="G85" s="80">
        <f>SUM(G83:G84)</f>
        <v>4240.9028784899729</v>
      </c>
      <c r="H85" s="80">
        <f>SUM(H83:H84)</f>
        <v>4828.1659767772981</v>
      </c>
      <c r="I85" s="193">
        <f t="shared" si="22"/>
        <v>182.62189701</v>
      </c>
      <c r="J85" s="164">
        <f t="shared" si="22"/>
        <v>602.95453046399996</v>
      </c>
      <c r="K85" s="164">
        <f t="shared" si="22"/>
        <v>259.905437328</v>
      </c>
      <c r="L85" s="165">
        <f t="shared" si="22"/>
        <v>179.503962183</v>
      </c>
      <c r="M85" s="169"/>
      <c r="N85" s="169"/>
      <c r="O85" s="65"/>
      <c r="P85" s="160">
        <f>C78*C79*E80*C81*E82</f>
        <v>1939.5705455100001</v>
      </c>
      <c r="Q85" s="146">
        <f>C78*D79*C80*C81*C82</f>
        <v>3629.7489875399997</v>
      </c>
      <c r="R85" s="147">
        <f>E78*D79*C80*D81*C82</f>
        <v>1149.282834486</v>
      </c>
      <c r="S85" s="142">
        <f>C74*C76*E78*C80*C82</f>
        <v>316.93763780799992</v>
      </c>
      <c r="T85" s="139">
        <f>D74*C76*C78*C80*E82</f>
        <v>235.24768425599999</v>
      </c>
      <c r="U85" s="142">
        <f>E74*C76*D78*E80*D82</f>
        <v>422.82848337600012</v>
      </c>
      <c r="V85" s="139">
        <f>D74*C76*C78*C80*E82</f>
        <v>235.24768425599999</v>
      </c>
      <c r="W85" s="141">
        <f>D74*C76*D78*C80*D82</f>
        <v>339.40766520960005</v>
      </c>
      <c r="X85" s="139">
        <f>D74*C76*C78*C80*E82</f>
        <v>235.24768425599999</v>
      </c>
      <c r="Y85" s="139">
        <f>E74*C76*D78*E80*D82</f>
        <v>422.82848337600012</v>
      </c>
      <c r="Z85" s="139">
        <f>E74*C76*C78*E80*D82</f>
        <v>818.37770976000013</v>
      </c>
      <c r="AA85" s="139">
        <f>D74*C76*D78*C80*D82</f>
        <v>339.40766520960005</v>
      </c>
      <c r="AB85" s="141">
        <f>C74*C76*C78*C80*C82</f>
        <v>602.95453046399996</v>
      </c>
      <c r="AC85" s="139">
        <f>C74*E76*C78*D80*E82</f>
        <v>320.102490708</v>
      </c>
      <c r="AD85" s="138">
        <f>C74*C76*E78*C80*C82</f>
        <v>316.93763780799992</v>
      </c>
    </row>
    <row r="86" spans="1:30" ht="15.75" thickBot="1" x14ac:dyDescent="0.3">
      <c r="C86" s="37" t="s">
        <v>914</v>
      </c>
      <c r="D86" s="175">
        <f>(SMALL(D85:E85,2)-SMALL(D85:E85,1)+SMALL(D84:E84,2)-SMALL(D84:E84,1))/10+G87/4</f>
        <v>1508.0282871964698</v>
      </c>
      <c r="E86" s="176">
        <f>SMALL(D85:E85,2)-SMALL(D85:E85,1)+SMALL(D84:E84,2)-SMALL(D84:E84,1)</f>
        <v>14123.795740243677</v>
      </c>
      <c r="F86" s="190">
        <f>F73*F74*F75*F76*F77</f>
        <v>0</v>
      </c>
      <c r="G86" s="178">
        <f>PRODUCT(H73:H82)+PRODUCT(G73:G82)</f>
        <v>6046.0459035115136</v>
      </c>
      <c r="H86" s="25" t="s">
        <v>916</v>
      </c>
      <c r="I86" s="79">
        <f>I84*I85</f>
        <v>57419.45892666142</v>
      </c>
      <c r="J86" s="18">
        <f>J84*J85</f>
        <v>145338.7162337006</v>
      </c>
      <c r="K86" s="18">
        <f>K84*K85</f>
        <v>81718.730490757531</v>
      </c>
      <c r="L86" s="164">
        <f>PRODUCT(L73:L77)</f>
        <v>43.177229549999993</v>
      </c>
      <c r="M86" s="166"/>
      <c r="N86" s="169"/>
      <c r="O86" s="27"/>
      <c r="S86" s="129">
        <f>S84*S85</f>
        <v>273630.18446896266</v>
      </c>
      <c r="T86" s="129">
        <f t="shared" ref="T86:AC86" si="23">T84*T85</f>
        <v>106692.80255308928</v>
      </c>
      <c r="U86" s="129">
        <f>U84*U85</f>
        <v>704920.82134222507</v>
      </c>
      <c r="V86" s="129">
        <f t="shared" si="23"/>
        <v>740485.14913419529</v>
      </c>
      <c r="W86" s="129">
        <f t="shared" si="23"/>
        <v>3687.410814554964</v>
      </c>
      <c r="X86" s="129">
        <f t="shared" si="23"/>
        <v>9327.8210419221305</v>
      </c>
      <c r="Y86" s="129">
        <f t="shared" si="23"/>
        <v>222021.13076813761</v>
      </c>
      <c r="Z86" s="129">
        <f t="shared" si="23"/>
        <v>197265.23265239154</v>
      </c>
      <c r="AA86" s="129">
        <f t="shared" si="23"/>
        <v>13457.875138471303</v>
      </c>
      <c r="AB86" s="129">
        <f t="shared" si="23"/>
        <v>182838.17531548633</v>
      </c>
      <c r="AC86" s="129">
        <f t="shared" si="23"/>
        <v>7329.8678146552847</v>
      </c>
      <c r="AD86" s="129">
        <f>AD84*AD85</f>
        <v>79560.34847686124</v>
      </c>
    </row>
    <row r="87" spans="1:30" ht="15.75" thickBot="1" x14ac:dyDescent="0.3">
      <c r="A87" s="2"/>
      <c r="C87" s="25"/>
      <c r="D87" s="80">
        <f>D84+D85</f>
        <v>22032.512866472371</v>
      </c>
      <c r="E87" s="16">
        <f>E84+E85</f>
        <v>35570.180224669122</v>
      </c>
      <c r="F87" s="191">
        <f>F78*F79*F80*F81*F82</f>
        <v>0</v>
      </c>
      <c r="G87" s="179">
        <f>(G73*H74*G75*H76*G77*H78*G79*H80*G81*H82)/10+(H73*G74*H75*G76*H77*G78*H79*G82)/10</f>
        <v>382.59485268840814</v>
      </c>
      <c r="H87" s="65"/>
      <c r="I87" s="194"/>
      <c r="J87" s="166"/>
      <c r="K87" s="166"/>
      <c r="L87" s="165">
        <f>PRODUCT(L78:L82)</f>
        <v>470.90141805330001</v>
      </c>
      <c r="M87" s="166"/>
      <c r="N87" s="169"/>
      <c r="O87" s="27"/>
      <c r="P87" s="131">
        <f>P84*P85</f>
        <v>264652.59694027517</v>
      </c>
      <c r="Q87" s="13">
        <f>Q84*Q85</f>
        <v>292986.65808419202</v>
      </c>
      <c r="R87" s="128">
        <f>R84*R85</f>
        <v>79560.348476861254</v>
      </c>
      <c r="V87" s="127"/>
      <c r="W87" s="132"/>
      <c r="X87" s="127"/>
      <c r="Y87" s="127"/>
      <c r="Z87" s="127"/>
      <c r="AA87" s="127"/>
      <c r="AB87" s="132"/>
    </row>
    <row r="88" spans="1:30" ht="15.75" thickBot="1" x14ac:dyDescent="0.3">
      <c r="C88" s="2"/>
      <c r="D88" s="65"/>
      <c r="E88" s="65"/>
      <c r="F88" s="191">
        <f>F73*F74*F80*F81*F82</f>
        <v>0</v>
      </c>
      <c r="G88" s="187">
        <f>G86-G87</f>
        <v>5663.4510508231051</v>
      </c>
      <c r="H88" s="65"/>
      <c r="I88" s="193">
        <f>I73*I74*I80*I81*I82</f>
        <v>180.05391861749999</v>
      </c>
      <c r="J88" s="166"/>
      <c r="K88" s="166"/>
      <c r="L88" s="169"/>
      <c r="M88" s="166"/>
      <c r="N88" s="164">
        <f>N73*N74*N80*N81*N82</f>
        <v>2625.8057660250001</v>
      </c>
      <c r="O88" s="25"/>
      <c r="P88" s="130"/>
      <c r="R88" s="136"/>
      <c r="S88" s="136">
        <v>1012.86</v>
      </c>
      <c r="T88" s="137">
        <v>41314.99</v>
      </c>
      <c r="U88" s="83">
        <v>91251.62</v>
      </c>
      <c r="V88" s="134">
        <v>5112.3599999999997</v>
      </c>
      <c r="W88" s="134">
        <v>6087.2</v>
      </c>
      <c r="X88" s="134">
        <v>1187.53</v>
      </c>
      <c r="Y88" s="134">
        <v>5554.43</v>
      </c>
      <c r="Z88" s="134">
        <v>1907.99</v>
      </c>
      <c r="AA88" s="134">
        <v>50086.239999999998</v>
      </c>
      <c r="AB88" s="134">
        <v>18363.830000000002</v>
      </c>
      <c r="AC88" s="134">
        <v>61558.32</v>
      </c>
      <c r="AD88" s="134">
        <v>6260</v>
      </c>
    </row>
    <row r="89" spans="1:30" ht="15.75" thickBot="1" x14ac:dyDescent="0.3">
      <c r="C89" s="2"/>
      <c r="E89" s="65"/>
      <c r="F89" s="191">
        <f>F74*F75*F76*F77*F78</f>
        <v>0</v>
      </c>
      <c r="G89" s="184">
        <f>(G86-G87)/3</f>
        <v>1887.817016941035</v>
      </c>
      <c r="H89" s="65"/>
      <c r="I89" s="194"/>
      <c r="J89" s="166"/>
      <c r="K89" s="166"/>
      <c r="L89" s="169"/>
      <c r="M89" s="164">
        <f>M74*M75*M76*M77*M78</f>
        <v>91.218638939999991</v>
      </c>
      <c r="N89" s="169"/>
      <c r="O89" s="27"/>
      <c r="P89" s="83">
        <v>3187.77</v>
      </c>
      <c r="Q89" s="83">
        <v>2793.17</v>
      </c>
      <c r="R89" s="136">
        <v>6260</v>
      </c>
      <c r="V89" s="134"/>
      <c r="W89" s="135"/>
      <c r="X89" s="66"/>
      <c r="Y89" s="66"/>
      <c r="Z89" s="66"/>
      <c r="AA89" s="66"/>
      <c r="AB89" s="66"/>
      <c r="AC89" s="135"/>
      <c r="AD89" s="66"/>
    </row>
    <row r="90" spans="1:30" ht="15.75" thickBot="1" x14ac:dyDescent="0.3">
      <c r="C90" s="2"/>
      <c r="D90" s="65"/>
      <c r="E90" s="65"/>
      <c r="F90" s="191">
        <f>F75*F76*F77*F78*F79</f>
        <v>0</v>
      </c>
      <c r="G90" s="184">
        <f>G87*2</f>
        <v>765.18970537681628</v>
      </c>
      <c r="H90" s="25"/>
      <c r="I90" s="167"/>
      <c r="J90" s="166"/>
      <c r="K90" s="166"/>
      <c r="L90" s="166"/>
      <c r="M90" s="164">
        <f>M75*M76*M77*M78*M79</f>
        <v>161.16494706</v>
      </c>
      <c r="N90" s="169"/>
      <c r="O90" s="27"/>
      <c r="P90" s="6">
        <v>2018</v>
      </c>
      <c r="Q90" s="15">
        <v>2018</v>
      </c>
      <c r="R90" s="3">
        <v>2018</v>
      </c>
      <c r="S90" s="143">
        <v>2017</v>
      </c>
      <c r="T90" s="143">
        <v>2017</v>
      </c>
      <c r="U90" s="143">
        <v>2017</v>
      </c>
      <c r="V90" s="143">
        <v>2017</v>
      </c>
      <c r="W90" s="144">
        <v>2016</v>
      </c>
      <c r="X90" s="145">
        <v>2018</v>
      </c>
      <c r="Y90" s="145">
        <v>2018</v>
      </c>
      <c r="Z90" s="145">
        <v>2018</v>
      </c>
      <c r="AA90" s="144">
        <v>2016</v>
      </c>
      <c r="AB90" s="144">
        <v>2016</v>
      </c>
      <c r="AC90" s="143">
        <v>2017</v>
      </c>
      <c r="AD90" s="145">
        <v>2018</v>
      </c>
    </row>
    <row r="91" spans="1:30" ht="15.75" thickBot="1" x14ac:dyDescent="0.3">
      <c r="C91" s="2"/>
      <c r="D91" s="65"/>
      <c r="E91" s="65"/>
      <c r="F91" s="192">
        <f>F76*F77*F78*F79*F80</f>
        <v>0</v>
      </c>
      <c r="G91" s="187">
        <f>G86+G87</f>
        <v>6428.6407561999222</v>
      </c>
      <c r="H91" s="196"/>
      <c r="I91" s="195">
        <f>I76*I77*I78*I79*I80</f>
        <v>250.62086153999996</v>
      </c>
      <c r="J91" s="168"/>
      <c r="K91" s="168"/>
      <c r="L91" s="168"/>
      <c r="M91" s="168"/>
      <c r="N91" s="168"/>
      <c r="O91" s="27"/>
      <c r="P91" s="6" t="s">
        <v>913</v>
      </c>
      <c r="Q91" s="6" t="s">
        <v>207</v>
      </c>
      <c r="R91" s="133" t="s">
        <v>230</v>
      </c>
      <c r="S91" s="3" t="s">
        <v>8</v>
      </c>
      <c r="T91" s="4" t="s">
        <v>199</v>
      </c>
      <c r="U91" s="6" t="s">
        <v>205</v>
      </c>
      <c r="V91" s="15" t="s">
        <v>208</v>
      </c>
      <c r="W91" s="15" t="s">
        <v>210</v>
      </c>
      <c r="X91" s="15" t="s">
        <v>216</v>
      </c>
      <c r="Y91" s="15" t="s">
        <v>218</v>
      </c>
      <c r="Z91" s="15" t="s">
        <v>221</v>
      </c>
      <c r="AA91" s="15" t="s">
        <v>223</v>
      </c>
      <c r="AB91" s="122" t="s">
        <v>224</v>
      </c>
      <c r="AC91" s="126" t="s">
        <v>228</v>
      </c>
      <c r="AD91" s="15" t="s">
        <v>230</v>
      </c>
    </row>
    <row r="92" spans="1:30" ht="15.75" thickBot="1" x14ac:dyDescent="0.3">
      <c r="C92" s="2"/>
      <c r="D92" s="65"/>
      <c r="E92" s="65"/>
      <c r="F92" s="34">
        <f>F84*F85</f>
        <v>0</v>
      </c>
      <c r="G92" s="184">
        <f>G91*3</f>
        <v>19285.922268599767</v>
      </c>
      <c r="H92" s="25"/>
      <c r="I92" s="186"/>
      <c r="J92" s="186">
        <f>J86/1000</f>
        <v>145.33871623370061</v>
      </c>
      <c r="K92" s="186">
        <f>K86/1000</f>
        <v>81.718730490757537</v>
      </c>
      <c r="L92" s="186">
        <f>L86/1000</f>
        <v>4.3177229549999994E-2</v>
      </c>
      <c r="P92" s="2"/>
    </row>
    <row r="93" spans="1:30" x14ac:dyDescent="0.25">
      <c r="D93" s="65"/>
      <c r="E93" s="65"/>
      <c r="F93" s="2"/>
      <c r="G93" s="181">
        <f>(G86-G87)/6</f>
        <v>943.90850847051752</v>
      </c>
      <c r="J93" s="7"/>
      <c r="K93" s="7"/>
      <c r="L93" s="7"/>
      <c r="P93" s="54"/>
      <c r="Q93" s="28"/>
      <c r="R93" s="54"/>
    </row>
    <row r="94" spans="1:30" x14ac:dyDescent="0.25">
      <c r="D94" s="65"/>
      <c r="E94" s="65"/>
      <c r="F94" s="65"/>
      <c r="G94" s="184">
        <f>(G86+G87)*4</f>
        <v>25714.563024799689</v>
      </c>
      <c r="H94" s="2"/>
      <c r="P94" s="27"/>
      <c r="Q94" s="27"/>
      <c r="R94" s="27"/>
    </row>
    <row r="95" spans="1:30" ht="15.75" thickBot="1" x14ac:dyDescent="0.3">
      <c r="C95" s="2"/>
      <c r="D95" s="173"/>
      <c r="E95" s="173"/>
      <c r="F95" s="54"/>
      <c r="G95" s="182">
        <f>(G86+G87)*2</f>
        <v>12857.281512399844</v>
      </c>
      <c r="H95" s="2"/>
      <c r="I95" s="54"/>
      <c r="M95" s="2"/>
      <c r="P95" s="54"/>
    </row>
    <row r="96" spans="1:30" ht="15.75" thickBot="1" x14ac:dyDescent="0.3">
      <c r="C96" s="54"/>
      <c r="D96" s="25"/>
      <c r="F96" s="27"/>
      <c r="G96" s="187">
        <f>(G86+G87)*2+G87</f>
        <v>13239.876365088252</v>
      </c>
      <c r="I96" s="150"/>
    </row>
    <row r="97" spans="2:18" ht="15.75" thickBot="1" x14ac:dyDescent="0.3">
      <c r="C97" s="2"/>
      <c r="D97" s="65"/>
      <c r="E97" s="65"/>
      <c r="F97" s="27"/>
      <c r="G97" s="183">
        <f>(G86+G87)/2</f>
        <v>3214.3203780999611</v>
      </c>
      <c r="I97" s="150"/>
      <c r="P97" s="54"/>
      <c r="Q97" s="54"/>
      <c r="R97" s="27"/>
    </row>
    <row r="98" spans="2:18" ht="15.75" thickBot="1" x14ac:dyDescent="0.3">
      <c r="C98" s="2"/>
      <c r="D98" s="65"/>
      <c r="E98" s="65"/>
      <c r="F98" s="151"/>
      <c r="G98" s="180">
        <f>G87*4</f>
        <v>1530.3794107536326</v>
      </c>
      <c r="I98" s="150"/>
      <c r="P98" s="27"/>
      <c r="Q98" s="27"/>
      <c r="R98" s="27"/>
    </row>
    <row r="99" spans="2:18" ht="15.75" thickBot="1" x14ac:dyDescent="0.3">
      <c r="D99" s="2"/>
      <c r="G99" s="187">
        <f>(G86+G87)*6-(G86+G87)/6</f>
        <v>37500.404411166215</v>
      </c>
    </row>
    <row r="100" spans="2:18" ht="15.75" thickBot="1" x14ac:dyDescent="0.3">
      <c r="B100" s="27"/>
      <c r="E100" s="2"/>
      <c r="G100" s="177">
        <f>G86/10+G87/5-G87</f>
        <v>298.52870820042489</v>
      </c>
      <c r="H100" s="2"/>
    </row>
    <row r="101" spans="2:18" x14ac:dyDescent="0.25">
      <c r="B101" s="27"/>
      <c r="G101" s="57">
        <f>(G86+G87)*18-(G86+G87)/2</f>
        <v>112501.21323349864</v>
      </c>
    </row>
    <row r="102" spans="2:18" x14ac:dyDescent="0.25">
      <c r="B102" s="27"/>
      <c r="F102" s="2"/>
    </row>
    <row r="103" spans="2:18" x14ac:dyDescent="0.25">
      <c r="B103" s="27"/>
    </row>
    <row r="104" spans="2:18" x14ac:dyDescent="0.25">
      <c r="B104" s="27"/>
      <c r="I104"/>
    </row>
    <row r="105" spans="2:18" x14ac:dyDescent="0.25">
      <c r="B105" s="27"/>
    </row>
    <row r="106" spans="2:18" x14ac:dyDescent="0.25">
      <c r="B106" s="27"/>
      <c r="I106"/>
    </row>
  </sheetData>
  <mergeCells count="3">
    <mergeCell ref="I2:N2"/>
    <mergeCell ref="I38:N38"/>
    <mergeCell ref="I72:N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workbookViewId="0">
      <selection activeCell="H7" sqref="H7"/>
    </sheetView>
  </sheetViews>
  <sheetFormatPr defaultRowHeight="15" x14ac:dyDescent="0.25"/>
  <cols>
    <col min="1" max="1" width="12.5703125" bestFit="1" customWidth="1"/>
    <col min="2" max="2" width="25.140625" customWidth="1"/>
    <col min="3" max="3" width="17" customWidth="1"/>
    <col min="4" max="4" width="15.140625" style="1" bestFit="1" customWidth="1"/>
    <col min="5" max="5" width="9.5703125" style="1" bestFit="1" customWidth="1"/>
    <col min="6" max="6" width="11.5703125" style="1" bestFit="1" customWidth="1"/>
    <col min="7" max="9" width="13.28515625" bestFit="1" customWidth="1"/>
    <col min="10" max="10" width="14.28515625" bestFit="1" customWidth="1"/>
    <col min="11" max="11" width="10.5703125" bestFit="1" customWidth="1"/>
  </cols>
  <sheetData>
    <row r="1" spans="1:11" ht="15.75" thickBot="1" x14ac:dyDescent="0.3"/>
    <row r="2" spans="1:11" ht="15.75" thickBot="1" x14ac:dyDescent="0.3">
      <c r="A2" t="s">
        <v>307</v>
      </c>
      <c r="B2" s="3" t="s">
        <v>0</v>
      </c>
      <c r="C2" s="4" t="s">
        <v>201</v>
      </c>
      <c r="D2" s="5" t="s">
        <v>202</v>
      </c>
      <c r="E2" s="5" t="s">
        <v>23</v>
      </c>
      <c r="F2" s="1" t="s">
        <v>232</v>
      </c>
      <c r="G2" s="79">
        <f>G3*G4</f>
        <v>2546.3979113135347</v>
      </c>
      <c r="H2" s="79">
        <f t="shared" ref="H2:K2" si="0">H3*H4</f>
        <v>2425.140867917652</v>
      </c>
      <c r="I2" s="79">
        <f t="shared" si="0"/>
        <v>23319.446549040204</v>
      </c>
      <c r="J2" s="79">
        <f>J3*J4</f>
        <v>120111.43215235761</v>
      </c>
      <c r="K2" s="79">
        <f t="shared" si="0"/>
        <v>1462.6256358721203</v>
      </c>
    </row>
    <row r="3" spans="1:11" ht="15.75" thickBot="1" x14ac:dyDescent="0.3">
      <c r="B3" t="s">
        <v>261</v>
      </c>
      <c r="C3" s="8">
        <v>3.32</v>
      </c>
      <c r="D3" s="1">
        <v>3.19</v>
      </c>
      <c r="E3" s="1">
        <v>2.39</v>
      </c>
      <c r="F3" s="1">
        <v>3.32</v>
      </c>
      <c r="G3" s="30">
        <f>(PRODUCT(C8:C12)+PRODUCT(D8:D12)+PRODUCT(E8:E12))/60</f>
        <v>53.984389383659995</v>
      </c>
      <c r="H3" s="30">
        <f>(PRODUCT(C3:C7)+PRODUCT(D3:D7)+PRODUCT(E3:E7))/60</f>
        <v>47.169152793720009</v>
      </c>
      <c r="I3" s="16">
        <f>(PRODUCT(C3:E3)+PRODUCT(C4:E4)+PRODUCT(C5:E5)+PRODUCT(C6:E6)+PRODUCT(C7:E7)+PRODUCT(C8:E8)+PRODUCT(C9:E9)+PRODUCT(C10:E10)+PRODUCT(C11:E11)+PRODUCT(C12:E12))/40</f>
        <v>14.398882600000002</v>
      </c>
      <c r="J3" s="16">
        <f>G3*H3</f>
        <v>2546.3979113135347</v>
      </c>
      <c r="K3" s="18">
        <f>F3*F5*F7*F9*F11</f>
        <v>14.585468620800002</v>
      </c>
    </row>
    <row r="4" spans="1:11" ht="15.75" thickBot="1" x14ac:dyDescent="0.3">
      <c r="B4" t="s">
        <v>262</v>
      </c>
      <c r="C4" s="8">
        <v>2.06</v>
      </c>
      <c r="D4" s="1">
        <v>3.26</v>
      </c>
      <c r="E4" s="1">
        <v>4.13</v>
      </c>
      <c r="F4" s="1">
        <v>2.06</v>
      </c>
      <c r="G4" s="246">
        <f>(PRODUCT(C3:C7)+PRODUCT(D3:D7)+PRODUCT(E3:E7))/60</f>
        <v>47.169152793720009</v>
      </c>
      <c r="H4" s="30">
        <f>(PRODUCT(C8:C12)+PRODUCT(D8:D12)+PRODUCT(E8:E12))/63</f>
        <v>51.41370417491428</v>
      </c>
      <c r="I4" s="30">
        <f>(PRODUCT(C8:C12)+PRODUCT(D8:D12)+PRODUCT(E8:E12))/2</f>
        <v>1619.5316815097999</v>
      </c>
      <c r="J4" s="246">
        <f>(PRODUCT(C3:C7)+PRODUCT(D3:D7)+PRODUCT(E3:E7))/60</f>
        <v>47.169152793720009</v>
      </c>
      <c r="K4" s="18">
        <f>F4*F6*F8*F10*F12</f>
        <v>100.27964640000002</v>
      </c>
    </row>
    <row r="5" spans="1:11" x14ac:dyDescent="0.25">
      <c r="B5" t="s">
        <v>263</v>
      </c>
      <c r="C5" s="8">
        <v>1.28</v>
      </c>
      <c r="D5" s="1">
        <v>6.07</v>
      </c>
      <c r="E5" s="1">
        <v>12.36</v>
      </c>
      <c r="F5" s="1">
        <v>1.28</v>
      </c>
      <c r="H5" s="2"/>
    </row>
    <row r="6" spans="1:11" x14ac:dyDescent="0.25">
      <c r="B6" t="s">
        <v>264</v>
      </c>
      <c r="C6" s="8">
        <v>2.12</v>
      </c>
      <c r="D6" s="1">
        <v>3.44</v>
      </c>
      <c r="E6" s="1">
        <v>3.69</v>
      </c>
      <c r="F6" s="1">
        <v>2.12</v>
      </c>
    </row>
    <row r="7" spans="1:11" x14ac:dyDescent="0.25">
      <c r="B7" t="s">
        <v>260</v>
      </c>
      <c r="C7" s="8">
        <v>1.87</v>
      </c>
      <c r="D7" s="1">
        <v>3.71</v>
      </c>
      <c r="E7" s="1">
        <v>4.42</v>
      </c>
      <c r="F7" s="1">
        <v>1.87</v>
      </c>
    </row>
    <row r="8" spans="1:11" x14ac:dyDescent="0.25">
      <c r="B8" t="s">
        <v>265</v>
      </c>
      <c r="C8" s="8">
        <v>1.88</v>
      </c>
      <c r="D8" s="1">
        <v>3.58</v>
      </c>
      <c r="E8" s="1">
        <v>4.45</v>
      </c>
      <c r="F8" s="1">
        <v>4.45</v>
      </c>
    </row>
    <row r="9" spans="1:11" x14ac:dyDescent="0.25">
      <c r="B9" t="s">
        <v>266</v>
      </c>
      <c r="C9" s="8">
        <v>1.1399999999999999</v>
      </c>
      <c r="D9" s="1">
        <v>9.3000000000000007</v>
      </c>
      <c r="E9" s="1">
        <v>21.57</v>
      </c>
      <c r="F9" s="1">
        <v>1.1399999999999999</v>
      </c>
    </row>
    <row r="10" spans="1:11" x14ac:dyDescent="0.25">
      <c r="B10" t="s">
        <v>267</v>
      </c>
      <c r="C10" s="8">
        <v>2.33</v>
      </c>
      <c r="D10" s="1">
        <v>3.44</v>
      </c>
      <c r="E10" s="1">
        <v>3.18</v>
      </c>
      <c r="F10" s="1">
        <v>3.44</v>
      </c>
    </row>
    <row r="11" spans="1:11" x14ac:dyDescent="0.25">
      <c r="B11" t="s">
        <v>268</v>
      </c>
      <c r="C11" s="8">
        <v>5.76</v>
      </c>
      <c r="D11" s="1">
        <v>4.26</v>
      </c>
      <c r="E11" s="1">
        <v>1.61</v>
      </c>
      <c r="F11" s="1">
        <v>1.61</v>
      </c>
    </row>
    <row r="12" spans="1:11" ht="15.75" thickBot="1" x14ac:dyDescent="0.3">
      <c r="B12" t="s">
        <v>269</v>
      </c>
      <c r="C12" s="8">
        <v>6.41</v>
      </c>
      <c r="D12" s="1">
        <v>4.75</v>
      </c>
      <c r="E12" s="1">
        <v>1.5</v>
      </c>
      <c r="F12" s="1">
        <v>1.5</v>
      </c>
    </row>
    <row r="13" spans="1:11" ht="15.75" thickBot="1" x14ac:dyDescent="0.3">
      <c r="C13" s="80">
        <f>SUM(C3:E12)/30</f>
        <v>4.4156666666666666</v>
      </c>
    </row>
    <row r="14" spans="1:11" ht="15.75" thickBot="1" x14ac:dyDescent="0.3">
      <c r="G14" s="1"/>
    </row>
    <row r="15" spans="1:11" ht="15.75" thickBot="1" x14ac:dyDescent="0.3">
      <c r="C15" s="80" t="e">
        <f>SUM(#REF!)/30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4"/>
  <sheetViews>
    <sheetView topLeftCell="A368" workbookViewId="0">
      <selection activeCell="D371" sqref="D371:G380"/>
    </sheetView>
  </sheetViews>
  <sheetFormatPr defaultRowHeight="15" x14ac:dyDescent="0.25"/>
  <cols>
    <col min="3" max="3" width="20.85546875" customWidth="1"/>
    <col min="4" max="4" width="6.42578125" style="73" customWidth="1"/>
    <col min="5" max="5" width="6.7109375" style="31" customWidth="1"/>
    <col min="6" max="6" width="6" style="74" bestFit="1" customWidth="1"/>
    <col min="7" max="7" width="9.140625" style="27"/>
    <col min="8" max="8" width="5.85546875" customWidth="1"/>
    <col min="9" max="9" width="3.28515625" style="100" customWidth="1"/>
    <col min="10" max="10" width="3.140625" style="100" customWidth="1"/>
    <col min="11" max="11" width="3.140625" customWidth="1"/>
    <col min="12" max="12" width="15.42578125" style="1" customWidth="1"/>
  </cols>
  <sheetData>
    <row r="1" spans="1:13" x14ac:dyDescent="0.25">
      <c r="A1" t="s">
        <v>313</v>
      </c>
      <c r="B1">
        <v>1</v>
      </c>
      <c r="C1" t="s">
        <v>710</v>
      </c>
      <c r="D1" s="67">
        <v>2.34</v>
      </c>
      <c r="E1" s="67">
        <v>3.23</v>
      </c>
      <c r="F1" s="67">
        <v>3.41</v>
      </c>
      <c r="G1" s="67">
        <v>2.34</v>
      </c>
      <c r="H1" s="7" t="s">
        <v>201</v>
      </c>
      <c r="I1" s="100">
        <v>1.9517958758606007</v>
      </c>
      <c r="J1" s="100">
        <v>0.76852298877750658</v>
      </c>
      <c r="K1">
        <v>1</v>
      </c>
      <c r="M1">
        <f t="shared" ref="M1:M64" si="0">K1*G1</f>
        <v>2.34</v>
      </c>
    </row>
    <row r="2" spans="1:13" x14ac:dyDescent="0.25">
      <c r="A2" t="s">
        <v>313</v>
      </c>
      <c r="B2">
        <v>2</v>
      </c>
      <c r="C2" t="s">
        <v>511</v>
      </c>
      <c r="D2" s="31">
        <v>1.0900000000000001</v>
      </c>
      <c r="E2" s="31">
        <v>13.32</v>
      </c>
      <c r="F2" s="31">
        <v>29.61</v>
      </c>
      <c r="G2" s="31">
        <v>13.32</v>
      </c>
      <c r="H2" s="7" t="s">
        <v>202</v>
      </c>
      <c r="I2" s="100">
        <v>1.3613369635736674</v>
      </c>
      <c r="J2" s="100">
        <v>1.1018579823634012</v>
      </c>
      <c r="K2">
        <v>1</v>
      </c>
      <c r="M2">
        <f t="shared" si="0"/>
        <v>13.32</v>
      </c>
    </row>
    <row r="3" spans="1:13" x14ac:dyDescent="0.25">
      <c r="A3" t="s">
        <v>313</v>
      </c>
      <c r="B3">
        <v>3</v>
      </c>
      <c r="C3" t="s">
        <v>711</v>
      </c>
      <c r="D3" s="31">
        <v>2.35</v>
      </c>
      <c r="E3" s="31">
        <v>3.36</v>
      </c>
      <c r="F3" s="31">
        <v>3.28</v>
      </c>
      <c r="G3" s="31">
        <v>3.28</v>
      </c>
      <c r="H3" s="7" t="s">
        <v>23</v>
      </c>
      <c r="I3" s="100">
        <v>0.38800511977776447</v>
      </c>
      <c r="J3" s="100">
        <v>3.8659283693450917</v>
      </c>
      <c r="K3">
        <v>1</v>
      </c>
      <c r="M3">
        <f t="shared" si="0"/>
        <v>3.28</v>
      </c>
    </row>
    <row r="4" spans="1:13" x14ac:dyDescent="0.25">
      <c r="A4" t="s">
        <v>313</v>
      </c>
      <c r="B4">
        <v>4</v>
      </c>
      <c r="C4" t="s">
        <v>512</v>
      </c>
      <c r="D4" s="31">
        <v>1.0900000000000001</v>
      </c>
      <c r="E4" s="31">
        <v>13.21</v>
      </c>
      <c r="F4" s="31">
        <v>27.56</v>
      </c>
      <c r="G4" s="31">
        <v>1.0900000000000001</v>
      </c>
      <c r="H4" s="7" t="s">
        <v>201</v>
      </c>
      <c r="I4" s="100">
        <v>1.6714315992393276</v>
      </c>
      <c r="J4" s="100">
        <v>0.89743427172410373</v>
      </c>
      <c r="K4">
        <v>1</v>
      </c>
      <c r="M4">
        <f t="shared" si="0"/>
        <v>1.0900000000000001</v>
      </c>
    </row>
    <row r="5" spans="1:13" x14ac:dyDescent="0.25">
      <c r="A5" t="s">
        <v>313</v>
      </c>
      <c r="B5">
        <v>5</v>
      </c>
      <c r="C5" t="s">
        <v>513</v>
      </c>
      <c r="D5" s="31">
        <v>1.1100000000000001</v>
      </c>
      <c r="E5" s="31">
        <v>11.65</v>
      </c>
      <c r="F5" s="31">
        <v>24.92</v>
      </c>
      <c r="G5" s="31">
        <v>1.1100000000000001</v>
      </c>
      <c r="H5" s="7" t="s">
        <v>201</v>
      </c>
      <c r="I5" s="100">
        <v>1.279239927594805</v>
      </c>
      <c r="J5" s="100">
        <v>1.1725712805261346</v>
      </c>
      <c r="M5">
        <f t="shared" si="0"/>
        <v>0</v>
      </c>
    </row>
    <row r="6" spans="1:13" x14ac:dyDescent="0.25">
      <c r="A6" t="s">
        <v>313</v>
      </c>
      <c r="B6">
        <v>6</v>
      </c>
      <c r="C6" t="s">
        <v>712</v>
      </c>
      <c r="D6" s="67">
        <v>2.35</v>
      </c>
      <c r="E6" s="67">
        <v>3.2</v>
      </c>
      <c r="F6" s="67">
        <v>3.45</v>
      </c>
      <c r="G6" s="67">
        <v>3.45</v>
      </c>
      <c r="H6" s="7" t="s">
        <v>23</v>
      </c>
      <c r="I6" s="100">
        <v>0.40798401045856791</v>
      </c>
      <c r="J6" s="100">
        <v>3.6766146749575372</v>
      </c>
      <c r="K6">
        <v>1</v>
      </c>
      <c r="M6">
        <f t="shared" si="0"/>
        <v>3.45</v>
      </c>
    </row>
    <row r="7" spans="1:13" x14ac:dyDescent="0.25">
      <c r="A7" t="s">
        <v>313</v>
      </c>
      <c r="B7">
        <v>7</v>
      </c>
      <c r="C7" t="s">
        <v>639</v>
      </c>
      <c r="D7" s="31">
        <v>1.89</v>
      </c>
      <c r="E7" s="31">
        <v>3.49</v>
      </c>
      <c r="F7" s="31">
        <v>4.7</v>
      </c>
      <c r="G7" s="31">
        <v>3.49</v>
      </c>
      <c r="H7" s="7" t="s">
        <v>202</v>
      </c>
      <c r="I7" s="100">
        <v>0.56121296145857591</v>
      </c>
      <c r="J7" s="100">
        <v>2.6727821754179448</v>
      </c>
      <c r="M7">
        <f t="shared" si="0"/>
        <v>0</v>
      </c>
    </row>
    <row r="8" spans="1:13" x14ac:dyDescent="0.25">
      <c r="A8" t="s">
        <v>313</v>
      </c>
      <c r="B8">
        <v>8</v>
      </c>
      <c r="C8" t="s">
        <v>640</v>
      </c>
      <c r="D8" s="67">
        <v>1.89</v>
      </c>
      <c r="E8" s="67">
        <v>3.94</v>
      </c>
      <c r="F8" s="67">
        <v>4.12</v>
      </c>
      <c r="G8" s="67">
        <v>1.89</v>
      </c>
      <c r="H8" s="7" t="s">
        <v>201</v>
      </c>
      <c r="I8" s="100">
        <v>1.2499067181632346</v>
      </c>
      <c r="J8" s="100">
        <v>1.200089557246546</v>
      </c>
      <c r="M8">
        <f t="shared" si="0"/>
        <v>0</v>
      </c>
    </row>
    <row r="9" spans="1:13" x14ac:dyDescent="0.25">
      <c r="A9" t="s">
        <v>313</v>
      </c>
      <c r="B9">
        <v>9</v>
      </c>
      <c r="C9" t="s">
        <v>713</v>
      </c>
      <c r="D9" s="31">
        <v>2.35</v>
      </c>
      <c r="E9" s="31">
        <v>3.19</v>
      </c>
      <c r="F9" s="31">
        <v>3.42</v>
      </c>
      <c r="G9" s="31">
        <v>3.19</v>
      </c>
      <c r="H9" s="7" t="s">
        <v>202</v>
      </c>
      <c r="I9" s="100">
        <v>0.75491706367306766</v>
      </c>
      <c r="J9" s="100">
        <v>1.9869732347838491</v>
      </c>
      <c r="M9">
        <f t="shared" si="0"/>
        <v>0</v>
      </c>
    </row>
    <row r="10" spans="1:13" x14ac:dyDescent="0.25">
      <c r="A10" t="s">
        <v>313</v>
      </c>
      <c r="B10">
        <v>10</v>
      </c>
      <c r="C10" t="s">
        <v>514</v>
      </c>
      <c r="D10" s="31">
        <v>1.1200000000000001</v>
      </c>
      <c r="E10" s="31">
        <v>11.06</v>
      </c>
      <c r="F10" s="31">
        <v>23.59</v>
      </c>
      <c r="G10" s="31">
        <v>1.1200000000000001</v>
      </c>
      <c r="H10" s="7" t="s">
        <v>201</v>
      </c>
      <c r="I10" s="100">
        <v>1.6193265768441067</v>
      </c>
      <c r="J10" s="100">
        <v>0.92631098720267935</v>
      </c>
      <c r="K10">
        <v>1</v>
      </c>
      <c r="L10" s="1">
        <f>G10*G9*G8*G7*G6*G5*G4*G3*G2*G1</f>
        <v>10056.76807248124</v>
      </c>
      <c r="M10">
        <f t="shared" si="0"/>
        <v>1.1200000000000001</v>
      </c>
    </row>
    <row r="11" spans="1:13" x14ac:dyDescent="0.25">
      <c r="A11" t="s">
        <v>308</v>
      </c>
      <c r="B11">
        <v>11</v>
      </c>
      <c r="C11" t="s">
        <v>641</v>
      </c>
      <c r="D11" s="31">
        <v>1.9</v>
      </c>
      <c r="E11" s="31">
        <v>3.65</v>
      </c>
      <c r="F11" s="31">
        <v>4.38</v>
      </c>
      <c r="G11" s="31">
        <v>3.65</v>
      </c>
      <c r="H11" s="7" t="s">
        <v>202</v>
      </c>
      <c r="I11" s="100">
        <v>0.92863845506639642</v>
      </c>
      <c r="J11" s="100">
        <v>1.6152680214957842</v>
      </c>
      <c r="M11">
        <f t="shared" si="0"/>
        <v>0</v>
      </c>
    </row>
    <row r="12" spans="1:13" x14ac:dyDescent="0.25">
      <c r="A12" t="s">
        <v>308</v>
      </c>
      <c r="B12">
        <v>12</v>
      </c>
      <c r="C12" t="s">
        <v>515</v>
      </c>
      <c r="D12" s="31">
        <v>1.1200000000000001</v>
      </c>
      <c r="E12" s="31">
        <v>10.16</v>
      </c>
      <c r="F12" s="31">
        <v>25.39</v>
      </c>
      <c r="G12" s="31">
        <v>1.1200000000000001</v>
      </c>
      <c r="H12" s="7" t="s">
        <v>201</v>
      </c>
      <c r="I12" s="100">
        <v>1.9826775213413896</v>
      </c>
      <c r="J12" s="100">
        <v>0.75655268386014107</v>
      </c>
      <c r="K12">
        <v>1</v>
      </c>
      <c r="M12">
        <f t="shared" si="0"/>
        <v>1.1200000000000001</v>
      </c>
    </row>
    <row r="13" spans="1:13" x14ac:dyDescent="0.25">
      <c r="A13" t="s">
        <v>308</v>
      </c>
      <c r="B13">
        <v>13</v>
      </c>
      <c r="C13" t="s">
        <v>714</v>
      </c>
      <c r="D13" s="31">
        <v>2.36</v>
      </c>
      <c r="E13" s="31">
        <v>3.46</v>
      </c>
      <c r="F13" s="31">
        <v>3.1</v>
      </c>
      <c r="G13" s="31">
        <v>3.1</v>
      </c>
      <c r="H13" s="7" t="s">
        <v>23</v>
      </c>
      <c r="I13" s="100">
        <v>0.85696252013194618</v>
      </c>
      <c r="J13" s="100">
        <v>1.7503682655445019</v>
      </c>
      <c r="K13">
        <v>1</v>
      </c>
      <c r="M13">
        <f t="shared" si="0"/>
        <v>3.1</v>
      </c>
    </row>
    <row r="14" spans="1:13" x14ac:dyDescent="0.25">
      <c r="A14" t="s">
        <v>308</v>
      </c>
      <c r="B14">
        <v>14</v>
      </c>
      <c r="C14" t="s">
        <v>715</v>
      </c>
      <c r="D14" s="67">
        <v>2.36</v>
      </c>
      <c r="E14" s="67">
        <v>3.17</v>
      </c>
      <c r="F14" s="67">
        <v>3.45</v>
      </c>
      <c r="G14" s="67">
        <v>2.36</v>
      </c>
      <c r="H14" s="7" t="s">
        <v>201</v>
      </c>
      <c r="I14" s="100">
        <v>1.916002008425929</v>
      </c>
      <c r="J14" s="100">
        <v>0.782880181442142</v>
      </c>
      <c r="K14">
        <v>1</v>
      </c>
      <c r="M14">
        <f t="shared" si="0"/>
        <v>2.36</v>
      </c>
    </row>
    <row r="15" spans="1:13" x14ac:dyDescent="0.25">
      <c r="A15" t="s">
        <v>308</v>
      </c>
      <c r="B15">
        <v>15</v>
      </c>
      <c r="C15" t="s">
        <v>716</v>
      </c>
      <c r="D15" s="31">
        <v>2.36</v>
      </c>
      <c r="E15" s="31">
        <v>3.36</v>
      </c>
      <c r="F15" s="31">
        <v>3.27</v>
      </c>
      <c r="G15" s="31">
        <v>2.36</v>
      </c>
      <c r="H15" s="7" t="s">
        <v>201</v>
      </c>
      <c r="I15" s="100">
        <v>1.4476641059177651</v>
      </c>
      <c r="J15" s="100">
        <v>1.0361519594692554</v>
      </c>
      <c r="M15">
        <f t="shared" si="0"/>
        <v>0</v>
      </c>
    </row>
    <row r="16" spans="1:13" x14ac:dyDescent="0.25">
      <c r="A16" t="s">
        <v>308</v>
      </c>
      <c r="B16">
        <v>16</v>
      </c>
      <c r="C16" t="s">
        <v>717</v>
      </c>
      <c r="D16" s="31">
        <v>2.36</v>
      </c>
      <c r="E16" s="31">
        <v>3.21</v>
      </c>
      <c r="F16" s="31">
        <v>3.43</v>
      </c>
      <c r="G16" s="31">
        <v>2.36</v>
      </c>
      <c r="H16" s="7" t="s">
        <v>201</v>
      </c>
      <c r="I16" s="100">
        <v>2.1424351801829626</v>
      </c>
      <c r="J16" s="100">
        <v>0.7001378682886924</v>
      </c>
      <c r="K16">
        <v>1</v>
      </c>
      <c r="M16">
        <f t="shared" si="0"/>
        <v>2.36</v>
      </c>
    </row>
    <row r="17" spans="1:13" x14ac:dyDescent="0.25">
      <c r="A17" t="s">
        <v>308</v>
      </c>
      <c r="B17">
        <v>17</v>
      </c>
      <c r="C17" t="s">
        <v>718</v>
      </c>
      <c r="D17" s="31">
        <v>2.38</v>
      </c>
      <c r="E17" s="31">
        <v>3.22</v>
      </c>
      <c r="F17" s="31">
        <v>3.34</v>
      </c>
      <c r="G17" s="31">
        <v>3.22</v>
      </c>
      <c r="H17" s="7" t="s">
        <v>202</v>
      </c>
      <c r="I17" s="100">
        <v>0.98445977992740863</v>
      </c>
      <c r="J17" s="100">
        <v>1.5236782960402973</v>
      </c>
      <c r="M17">
        <f t="shared" si="0"/>
        <v>0</v>
      </c>
    </row>
    <row r="18" spans="1:13" x14ac:dyDescent="0.25">
      <c r="A18" t="s">
        <v>308</v>
      </c>
      <c r="B18">
        <v>18</v>
      </c>
      <c r="C18" t="s">
        <v>516</v>
      </c>
      <c r="D18" s="31">
        <v>1.1299999999999999</v>
      </c>
      <c r="E18" s="31">
        <v>10.43</v>
      </c>
      <c r="F18" s="31">
        <v>20.87</v>
      </c>
      <c r="G18" s="31">
        <v>1.1299999999999999</v>
      </c>
      <c r="H18" s="7" t="s">
        <v>201</v>
      </c>
      <c r="I18" s="100">
        <v>2.5787342629359471</v>
      </c>
      <c r="J18" s="100">
        <v>0.58168071893232465</v>
      </c>
      <c r="K18">
        <v>1</v>
      </c>
      <c r="M18">
        <f t="shared" si="0"/>
        <v>1.1299999999999999</v>
      </c>
    </row>
    <row r="19" spans="1:13" x14ac:dyDescent="0.25">
      <c r="A19" t="s">
        <v>308</v>
      </c>
      <c r="B19">
        <v>19</v>
      </c>
      <c r="C19" t="s">
        <v>719</v>
      </c>
      <c r="D19" s="31">
        <v>2.38</v>
      </c>
      <c r="E19" s="31">
        <v>3.12</v>
      </c>
      <c r="F19" s="31">
        <v>3.47</v>
      </c>
      <c r="G19" s="31">
        <v>3.12</v>
      </c>
      <c r="H19" s="7" t="s">
        <v>202</v>
      </c>
      <c r="I19" s="100">
        <v>0.95240742612725715</v>
      </c>
      <c r="J19" s="100">
        <v>1.5749562202590133</v>
      </c>
      <c r="M19">
        <f t="shared" si="0"/>
        <v>0</v>
      </c>
    </row>
    <row r="20" spans="1:13" x14ac:dyDescent="0.25">
      <c r="A20" t="s">
        <v>308</v>
      </c>
      <c r="B20">
        <v>20</v>
      </c>
      <c r="C20" t="s">
        <v>517</v>
      </c>
      <c r="D20" s="31">
        <v>1.1299999999999999</v>
      </c>
      <c r="E20" s="31">
        <v>9.61</v>
      </c>
      <c r="F20" s="31">
        <v>21.35</v>
      </c>
      <c r="G20" s="31">
        <v>1.1299999999999999</v>
      </c>
      <c r="H20" s="7" t="s">
        <v>201</v>
      </c>
      <c r="I20" s="100">
        <v>2.5591078620521079</v>
      </c>
      <c r="J20" s="100">
        <v>0.58614176535614004</v>
      </c>
      <c r="K20">
        <v>1</v>
      </c>
      <c r="L20" s="1">
        <f>G20*G19*G18*G17*G16*G15*G14*G13*G12*G11</f>
        <v>2136.8593750939981</v>
      </c>
      <c r="M20">
        <f t="shared" si="0"/>
        <v>1.1299999999999999</v>
      </c>
    </row>
    <row r="21" spans="1:13" x14ac:dyDescent="0.25">
      <c r="A21" t="s">
        <v>314</v>
      </c>
      <c r="B21">
        <v>21</v>
      </c>
      <c r="C21" t="s">
        <v>642</v>
      </c>
      <c r="D21" s="67">
        <v>1.91</v>
      </c>
      <c r="E21" s="67">
        <v>3.63</v>
      </c>
      <c r="F21" s="67">
        <v>4.32</v>
      </c>
      <c r="G21" s="67">
        <v>1.91</v>
      </c>
      <c r="H21" s="7" t="s">
        <v>201</v>
      </c>
      <c r="I21" s="100">
        <v>1.6996657189609423</v>
      </c>
      <c r="J21" s="100">
        <v>0.88252647756936342</v>
      </c>
      <c r="K21">
        <v>1</v>
      </c>
      <c r="M21">
        <f t="shared" si="0"/>
        <v>1.91</v>
      </c>
    </row>
    <row r="22" spans="1:13" x14ac:dyDescent="0.25">
      <c r="A22" t="s">
        <v>314</v>
      </c>
      <c r="B22">
        <v>22</v>
      </c>
      <c r="C22" t="s">
        <v>518</v>
      </c>
      <c r="D22" s="31">
        <v>1.1399999999999999</v>
      </c>
      <c r="E22" s="31">
        <v>9.9700000000000006</v>
      </c>
      <c r="F22" s="31">
        <v>20.09</v>
      </c>
      <c r="G22" s="31">
        <v>1.1399999999999999</v>
      </c>
      <c r="H22" s="7" t="s">
        <v>201</v>
      </c>
      <c r="I22" s="100">
        <v>1.4694024497001394</v>
      </c>
      <c r="J22" s="100">
        <v>1.0208231246015038</v>
      </c>
      <c r="M22">
        <f t="shared" si="0"/>
        <v>0</v>
      </c>
    </row>
    <row r="23" spans="1:13" x14ac:dyDescent="0.25">
      <c r="A23" t="s">
        <v>314</v>
      </c>
      <c r="B23">
        <v>23</v>
      </c>
      <c r="C23" t="s">
        <v>643</v>
      </c>
      <c r="D23" s="31">
        <v>1.92</v>
      </c>
      <c r="E23" s="31">
        <v>3.63</v>
      </c>
      <c r="F23" s="31">
        <v>4.25</v>
      </c>
      <c r="G23" s="31">
        <v>3.63</v>
      </c>
      <c r="H23" s="7" t="s">
        <v>202</v>
      </c>
      <c r="I23" s="100">
        <v>1.0848726712033556</v>
      </c>
      <c r="J23" s="100">
        <v>1.3826507384836042</v>
      </c>
      <c r="K23">
        <v>1</v>
      </c>
      <c r="M23">
        <f t="shared" si="0"/>
        <v>3.63</v>
      </c>
    </row>
    <row r="24" spans="1:13" x14ac:dyDescent="0.25">
      <c r="A24" t="s">
        <v>314</v>
      </c>
      <c r="B24">
        <v>24</v>
      </c>
      <c r="C24" t="s">
        <v>644</v>
      </c>
      <c r="D24" s="67">
        <v>1.94</v>
      </c>
      <c r="E24" s="67">
        <v>3.83</v>
      </c>
      <c r="F24" s="67">
        <v>3.96</v>
      </c>
      <c r="G24" s="67">
        <v>1.94</v>
      </c>
      <c r="H24" s="7" t="s">
        <v>201</v>
      </c>
      <c r="I24" s="100">
        <v>1.7823580704511672</v>
      </c>
      <c r="J24" s="100">
        <v>0.84158173650275903</v>
      </c>
      <c r="K24">
        <v>1</v>
      </c>
      <c r="M24">
        <f t="shared" si="0"/>
        <v>1.94</v>
      </c>
    </row>
    <row r="25" spans="1:13" x14ac:dyDescent="0.25">
      <c r="A25" t="s">
        <v>314</v>
      </c>
      <c r="B25">
        <v>25</v>
      </c>
      <c r="C25" t="s">
        <v>720</v>
      </c>
      <c r="D25" s="31">
        <v>2.38</v>
      </c>
      <c r="E25" s="31">
        <v>3.19</v>
      </c>
      <c r="F25" s="31">
        <v>3.36</v>
      </c>
      <c r="G25" s="31">
        <v>2.38</v>
      </c>
      <c r="H25" s="7" t="s">
        <v>201</v>
      </c>
      <c r="I25" s="100">
        <v>1.4564542929027908</v>
      </c>
      <c r="J25" s="100">
        <v>1.0298984371218542</v>
      </c>
      <c r="M25">
        <f t="shared" si="0"/>
        <v>0</v>
      </c>
    </row>
    <row r="26" spans="1:13" x14ac:dyDescent="0.25">
      <c r="A26" t="s">
        <v>314</v>
      </c>
      <c r="B26">
        <v>26</v>
      </c>
      <c r="C26" t="s">
        <v>721</v>
      </c>
      <c r="D26" s="31">
        <v>2.39</v>
      </c>
      <c r="E26" s="31">
        <v>3.15</v>
      </c>
      <c r="F26" s="31">
        <v>3.44</v>
      </c>
      <c r="G26" s="31">
        <v>3.15</v>
      </c>
      <c r="H26" s="7" t="s">
        <v>202</v>
      </c>
      <c r="I26" s="100">
        <v>0.52269382550653776</v>
      </c>
      <c r="J26" s="100">
        <v>2.8697488411047591</v>
      </c>
      <c r="M26">
        <f t="shared" si="0"/>
        <v>0</v>
      </c>
    </row>
    <row r="27" spans="1:13" x14ac:dyDescent="0.25">
      <c r="A27" t="s">
        <v>314</v>
      </c>
      <c r="B27">
        <v>27</v>
      </c>
      <c r="C27" t="s">
        <v>722</v>
      </c>
      <c r="D27" s="67">
        <v>2.39</v>
      </c>
      <c r="E27" s="67">
        <v>3.03</v>
      </c>
      <c r="F27" s="67">
        <v>3.57</v>
      </c>
      <c r="G27" s="67">
        <v>2.39</v>
      </c>
      <c r="H27" s="7" t="s">
        <v>201</v>
      </c>
      <c r="I27" s="100">
        <v>1.7886312138007137</v>
      </c>
      <c r="J27" s="100">
        <v>0.83863011470799909</v>
      </c>
      <c r="K27">
        <v>1</v>
      </c>
      <c r="M27">
        <f t="shared" si="0"/>
        <v>2.39</v>
      </c>
    </row>
    <row r="28" spans="1:13" x14ac:dyDescent="0.25">
      <c r="A28" t="s">
        <v>314</v>
      </c>
      <c r="B28">
        <v>28</v>
      </c>
      <c r="C28" t="s">
        <v>519</v>
      </c>
      <c r="D28" s="31">
        <v>1.1399999999999999</v>
      </c>
      <c r="E28" s="31">
        <v>9.93</v>
      </c>
      <c r="F28" s="31">
        <v>21.51</v>
      </c>
      <c r="G28" s="31">
        <v>1.1399999999999999</v>
      </c>
      <c r="H28" s="7" t="s">
        <v>201</v>
      </c>
      <c r="I28" s="100">
        <v>3.5507724702211938</v>
      </c>
      <c r="J28" s="100">
        <v>0.4224432887716284</v>
      </c>
      <c r="K28">
        <v>1</v>
      </c>
      <c r="M28">
        <f t="shared" si="0"/>
        <v>1.1399999999999999</v>
      </c>
    </row>
    <row r="29" spans="1:13" x14ac:dyDescent="0.25">
      <c r="A29" t="s">
        <v>314</v>
      </c>
      <c r="B29">
        <v>29</v>
      </c>
      <c r="C29" t="s">
        <v>723</v>
      </c>
      <c r="D29" s="31">
        <v>2.39</v>
      </c>
      <c r="E29" s="31">
        <v>3.23</v>
      </c>
      <c r="F29" s="31">
        <v>3.33</v>
      </c>
      <c r="G29" s="31">
        <v>2.39</v>
      </c>
      <c r="H29" s="7" t="s">
        <v>201</v>
      </c>
      <c r="I29" s="100">
        <v>1.8170137259477805</v>
      </c>
      <c r="J29" s="100">
        <v>0.82553036258302259</v>
      </c>
      <c r="K29">
        <v>1</v>
      </c>
      <c r="M29">
        <f t="shared" si="0"/>
        <v>2.39</v>
      </c>
    </row>
    <row r="30" spans="1:13" x14ac:dyDescent="0.25">
      <c r="A30" t="s">
        <v>314</v>
      </c>
      <c r="B30">
        <v>30</v>
      </c>
      <c r="C30" t="s">
        <v>520</v>
      </c>
      <c r="D30" s="31">
        <v>1.1499999999999999</v>
      </c>
      <c r="E30" s="31">
        <v>9.4600000000000009</v>
      </c>
      <c r="F30" s="31">
        <v>19.29</v>
      </c>
      <c r="G30" s="31">
        <v>1.1499999999999999</v>
      </c>
      <c r="H30" s="7" t="s">
        <v>201</v>
      </c>
      <c r="I30" s="100">
        <v>7.2785810779212898</v>
      </c>
      <c r="J30" s="100">
        <v>0.20608412325722003</v>
      </c>
      <c r="K30">
        <v>1</v>
      </c>
      <c r="L30" s="1">
        <f>G30*G29*G28*G27*G26*G25*G24*G23*G22*G21</f>
        <v>860.86009764359164</v>
      </c>
      <c r="M30">
        <f t="shared" si="0"/>
        <v>1.1499999999999999</v>
      </c>
    </row>
    <row r="31" spans="1:13" x14ac:dyDescent="0.25">
      <c r="A31" t="s">
        <v>315</v>
      </c>
      <c r="B31">
        <v>31</v>
      </c>
      <c r="C31" t="s">
        <v>521</v>
      </c>
      <c r="D31" s="31">
        <v>1.1499999999999999</v>
      </c>
      <c r="E31" s="31">
        <v>9.27</v>
      </c>
      <c r="F31" s="31">
        <v>20.13</v>
      </c>
      <c r="G31" s="31">
        <v>1.1499999999999999</v>
      </c>
      <c r="H31" s="7" t="s">
        <v>201</v>
      </c>
      <c r="I31" s="100">
        <v>5.2577105847031591</v>
      </c>
      <c r="J31" s="100">
        <v>0.28529527744720606</v>
      </c>
      <c r="K31">
        <v>1</v>
      </c>
      <c r="M31">
        <f t="shared" si="0"/>
        <v>1.1499999999999999</v>
      </c>
    </row>
    <row r="32" spans="1:13" x14ac:dyDescent="0.25">
      <c r="A32" t="s">
        <v>315</v>
      </c>
      <c r="B32">
        <v>32</v>
      </c>
      <c r="C32" t="s">
        <v>522</v>
      </c>
      <c r="D32" s="31">
        <v>1.1499999999999999</v>
      </c>
      <c r="E32" s="31">
        <v>9.07</v>
      </c>
      <c r="F32" s="31">
        <v>21.04</v>
      </c>
      <c r="G32" s="31">
        <v>1.1499999999999999</v>
      </c>
      <c r="H32" s="7" t="s">
        <v>201</v>
      </c>
      <c r="I32" s="100">
        <v>2.1180493516682692</v>
      </c>
      <c r="J32" s="100">
        <v>0.70819879566004129</v>
      </c>
      <c r="K32">
        <v>1</v>
      </c>
      <c r="M32">
        <f t="shared" si="0"/>
        <v>1.1499999999999999</v>
      </c>
    </row>
    <row r="33" spans="1:13" x14ac:dyDescent="0.25">
      <c r="A33" t="s">
        <v>315</v>
      </c>
      <c r="B33">
        <v>33</v>
      </c>
      <c r="C33" t="s">
        <v>645</v>
      </c>
      <c r="D33" s="67">
        <v>1.96</v>
      </c>
      <c r="E33" s="67">
        <v>3.49</v>
      </c>
      <c r="F33" s="67">
        <v>4.29</v>
      </c>
      <c r="G33" s="67">
        <v>4.29</v>
      </c>
      <c r="H33" s="7" t="s">
        <v>23</v>
      </c>
      <c r="I33" s="100">
        <v>0.7561302190956708</v>
      </c>
      <c r="J33" s="100">
        <v>1.983785282109205</v>
      </c>
      <c r="K33">
        <v>1</v>
      </c>
      <c r="M33">
        <f t="shared" si="0"/>
        <v>4.29</v>
      </c>
    </row>
    <row r="34" spans="1:13" x14ac:dyDescent="0.25">
      <c r="A34" t="s">
        <v>315</v>
      </c>
      <c r="B34">
        <v>34</v>
      </c>
      <c r="C34" t="s">
        <v>523</v>
      </c>
      <c r="D34" s="31">
        <v>1.17</v>
      </c>
      <c r="E34" s="31">
        <v>8.56</v>
      </c>
      <c r="F34" s="31">
        <v>17.190000000000001</v>
      </c>
      <c r="G34" s="31">
        <v>1.17</v>
      </c>
      <c r="H34" s="7" t="s">
        <v>201</v>
      </c>
      <c r="I34" s="100">
        <v>2.4131719999367269</v>
      </c>
      <c r="J34" s="100">
        <v>0.62158851504962342</v>
      </c>
      <c r="K34">
        <v>1</v>
      </c>
      <c r="M34">
        <f t="shared" si="0"/>
        <v>1.17</v>
      </c>
    </row>
    <row r="35" spans="1:13" x14ac:dyDescent="0.25">
      <c r="A35" t="s">
        <v>315</v>
      </c>
      <c r="B35">
        <v>35</v>
      </c>
      <c r="C35" t="s">
        <v>724</v>
      </c>
      <c r="D35" s="31">
        <v>2.4</v>
      </c>
      <c r="E35" s="31">
        <v>3.1</v>
      </c>
      <c r="F35" s="31">
        <v>3.42</v>
      </c>
      <c r="G35" s="31">
        <v>3.1</v>
      </c>
      <c r="H35" s="7" t="s">
        <v>202</v>
      </c>
      <c r="I35" s="100">
        <v>0.53982817818020123</v>
      </c>
      <c r="J35" s="100">
        <v>2.7786619161982347</v>
      </c>
      <c r="M35">
        <f t="shared" si="0"/>
        <v>0</v>
      </c>
    </row>
    <row r="36" spans="1:13" x14ac:dyDescent="0.25">
      <c r="A36" t="s">
        <v>315</v>
      </c>
      <c r="B36">
        <v>36</v>
      </c>
      <c r="C36" t="s">
        <v>646</v>
      </c>
      <c r="D36" s="67">
        <v>1.96</v>
      </c>
      <c r="E36" s="67">
        <v>3.43</v>
      </c>
      <c r="F36" s="67">
        <v>4.33</v>
      </c>
      <c r="G36" s="67">
        <v>4.33</v>
      </c>
      <c r="H36" s="7" t="s">
        <v>23</v>
      </c>
      <c r="I36" s="100">
        <v>0.46615959574185112</v>
      </c>
      <c r="J36" s="100">
        <v>3.2177820937331232</v>
      </c>
      <c r="K36">
        <v>1</v>
      </c>
      <c r="M36">
        <f t="shared" si="0"/>
        <v>4.33</v>
      </c>
    </row>
    <row r="37" spans="1:13" x14ac:dyDescent="0.25">
      <c r="A37" t="s">
        <v>315</v>
      </c>
      <c r="B37">
        <v>37</v>
      </c>
      <c r="C37" t="s">
        <v>725</v>
      </c>
      <c r="D37" s="31">
        <v>2.4</v>
      </c>
      <c r="E37" s="31">
        <v>3.46</v>
      </c>
      <c r="F37" s="31">
        <v>3.11</v>
      </c>
      <c r="G37" s="31">
        <v>3.46</v>
      </c>
      <c r="H37" s="7" t="s">
        <v>202</v>
      </c>
      <c r="I37" s="100">
        <v>1.8729702451983508</v>
      </c>
      <c r="J37" s="100">
        <v>0.80086696723852524</v>
      </c>
      <c r="M37">
        <f t="shared" si="0"/>
        <v>0</v>
      </c>
    </row>
    <row r="38" spans="1:13" x14ac:dyDescent="0.25">
      <c r="A38" t="s">
        <v>315</v>
      </c>
      <c r="B38">
        <v>38</v>
      </c>
      <c r="C38" t="s">
        <v>524</v>
      </c>
      <c r="D38" s="31">
        <v>1.17</v>
      </c>
      <c r="E38" s="31">
        <v>8.5500000000000007</v>
      </c>
      <c r="F38" s="31">
        <v>16.89</v>
      </c>
      <c r="G38" s="31">
        <v>1.17</v>
      </c>
      <c r="H38" s="7" t="s">
        <v>201</v>
      </c>
      <c r="I38" s="100">
        <v>4.041208305712165</v>
      </c>
      <c r="J38" s="100">
        <v>0.37117611529199845</v>
      </c>
      <c r="K38">
        <v>1</v>
      </c>
      <c r="M38">
        <f t="shared" si="0"/>
        <v>1.17</v>
      </c>
    </row>
    <row r="39" spans="1:13" x14ac:dyDescent="0.25">
      <c r="A39" t="s">
        <v>315</v>
      </c>
      <c r="B39">
        <v>39</v>
      </c>
      <c r="C39" t="s">
        <v>726</v>
      </c>
      <c r="D39" s="31">
        <v>2.4</v>
      </c>
      <c r="E39" s="31">
        <v>3.31</v>
      </c>
      <c r="F39" s="31">
        <v>3.2</v>
      </c>
      <c r="G39" s="31">
        <v>2.4</v>
      </c>
      <c r="H39" s="7" t="s">
        <v>201</v>
      </c>
      <c r="I39" s="100">
        <v>1.2006736264626858</v>
      </c>
      <c r="J39" s="100">
        <v>1.2492986994468784</v>
      </c>
      <c r="M39">
        <f t="shared" si="0"/>
        <v>0</v>
      </c>
    </row>
    <row r="40" spans="1:13" x14ac:dyDescent="0.25">
      <c r="A40" t="s">
        <v>315</v>
      </c>
      <c r="B40">
        <v>40</v>
      </c>
      <c r="C40" t="s">
        <v>525</v>
      </c>
      <c r="D40" s="31">
        <v>1.17</v>
      </c>
      <c r="E40" s="31">
        <v>8.1300000000000008</v>
      </c>
      <c r="F40" s="31">
        <v>19.72</v>
      </c>
      <c r="G40" s="31">
        <v>1.17</v>
      </c>
      <c r="H40" s="7" t="s">
        <v>201</v>
      </c>
      <c r="I40" s="100">
        <v>2.9574842155377046</v>
      </c>
      <c r="J40" s="100">
        <v>0.50718782948002405</v>
      </c>
      <c r="K40">
        <v>1</v>
      </c>
      <c r="L40" s="1">
        <f>G40*G39*G38*G37*G36*G35*G34*G33*G32*G31</f>
        <v>1012.8554955247437</v>
      </c>
      <c r="M40">
        <f t="shared" si="0"/>
        <v>1.17</v>
      </c>
    </row>
    <row r="41" spans="1:13" x14ac:dyDescent="0.25">
      <c r="A41" t="s">
        <v>316</v>
      </c>
      <c r="B41">
        <v>41</v>
      </c>
      <c r="C41" t="s">
        <v>526</v>
      </c>
      <c r="D41" s="31">
        <v>1.17</v>
      </c>
      <c r="E41" s="31">
        <v>7.56</v>
      </c>
      <c r="F41" s="31">
        <v>16.72</v>
      </c>
      <c r="G41" s="31">
        <v>1.17</v>
      </c>
      <c r="H41" s="7" t="s">
        <v>201</v>
      </c>
      <c r="I41" s="100">
        <v>3.6425978397199046</v>
      </c>
      <c r="J41" s="100">
        <v>0.41179401789667269</v>
      </c>
      <c r="K41">
        <v>1</v>
      </c>
      <c r="M41">
        <f t="shared" si="0"/>
        <v>1.17</v>
      </c>
    </row>
    <row r="42" spans="1:13" x14ac:dyDescent="0.25">
      <c r="A42" t="s">
        <v>316</v>
      </c>
      <c r="B42">
        <v>42</v>
      </c>
      <c r="C42" t="s">
        <v>527</v>
      </c>
      <c r="D42" s="67">
        <v>1.18</v>
      </c>
      <c r="E42" s="67">
        <v>7.74</v>
      </c>
      <c r="F42" s="67">
        <v>19.940000000000001</v>
      </c>
      <c r="G42" s="67">
        <v>1.18</v>
      </c>
      <c r="H42" s="7" t="s">
        <v>201</v>
      </c>
      <c r="I42" s="100">
        <v>2.9675182465272556</v>
      </c>
      <c r="J42" s="100">
        <v>0.5054728818450831</v>
      </c>
      <c r="K42">
        <v>1</v>
      </c>
      <c r="M42">
        <f t="shared" si="0"/>
        <v>1.18</v>
      </c>
    </row>
    <row r="43" spans="1:13" x14ac:dyDescent="0.25">
      <c r="A43" t="s">
        <v>316</v>
      </c>
      <c r="B43">
        <v>43</v>
      </c>
      <c r="C43" t="s">
        <v>727</v>
      </c>
      <c r="D43" s="31">
        <v>2.41</v>
      </c>
      <c r="E43" s="31">
        <v>3</v>
      </c>
      <c r="F43" s="31">
        <v>3.54</v>
      </c>
      <c r="G43" s="31">
        <v>3</v>
      </c>
      <c r="H43" s="7" t="s">
        <v>202</v>
      </c>
      <c r="I43" s="100">
        <v>0.80803407308859287</v>
      </c>
      <c r="J43" s="100">
        <v>1.856357361597968</v>
      </c>
      <c r="M43">
        <f t="shared" si="0"/>
        <v>0</v>
      </c>
    </row>
    <row r="44" spans="1:13" x14ac:dyDescent="0.25">
      <c r="A44" t="s">
        <v>316</v>
      </c>
      <c r="B44">
        <v>44</v>
      </c>
      <c r="C44" t="s">
        <v>528</v>
      </c>
      <c r="D44" s="67">
        <v>1.19</v>
      </c>
      <c r="E44" s="67">
        <v>7.77</v>
      </c>
      <c r="F44" s="67">
        <v>17.23</v>
      </c>
      <c r="G44" s="67">
        <v>1.19</v>
      </c>
      <c r="H44" s="7" t="s">
        <v>201</v>
      </c>
      <c r="I44" s="100">
        <v>2.0003476824081643</v>
      </c>
      <c r="J44" s="100">
        <v>0.74986964175857218</v>
      </c>
      <c r="K44">
        <v>1</v>
      </c>
      <c r="M44">
        <f t="shared" si="0"/>
        <v>1.19</v>
      </c>
    </row>
    <row r="45" spans="1:13" x14ac:dyDescent="0.25">
      <c r="A45" t="s">
        <v>316</v>
      </c>
      <c r="B45">
        <v>45</v>
      </c>
      <c r="C45" t="s">
        <v>728</v>
      </c>
      <c r="D45" s="31">
        <v>2.41</v>
      </c>
      <c r="E45" s="31">
        <v>3.38</v>
      </c>
      <c r="F45" s="31">
        <v>3.15</v>
      </c>
      <c r="G45" s="31">
        <v>2.41</v>
      </c>
      <c r="H45" s="7" t="s">
        <v>201</v>
      </c>
      <c r="I45" s="100">
        <v>1.8028825491259071</v>
      </c>
      <c r="J45" s="100">
        <v>0.83200095354367143</v>
      </c>
      <c r="K45">
        <v>1</v>
      </c>
      <c r="M45">
        <f t="shared" si="0"/>
        <v>2.41</v>
      </c>
    </row>
    <row r="46" spans="1:13" x14ac:dyDescent="0.25">
      <c r="A46" t="s">
        <v>316</v>
      </c>
      <c r="B46">
        <v>46</v>
      </c>
      <c r="C46" t="s">
        <v>729</v>
      </c>
      <c r="D46" s="31">
        <v>2.42</v>
      </c>
      <c r="E46" s="31">
        <v>3.24</v>
      </c>
      <c r="F46" s="31">
        <v>3.28</v>
      </c>
      <c r="G46" s="31">
        <v>2.42</v>
      </c>
      <c r="H46" s="7" t="s">
        <v>201</v>
      </c>
      <c r="I46" s="100">
        <v>1.8287209090634657</v>
      </c>
      <c r="J46" s="100">
        <v>0.82024544727723814</v>
      </c>
      <c r="K46">
        <v>1</v>
      </c>
      <c r="M46">
        <f t="shared" si="0"/>
        <v>2.42</v>
      </c>
    </row>
    <row r="47" spans="1:13" x14ac:dyDescent="0.25">
      <c r="A47" t="s">
        <v>316</v>
      </c>
      <c r="B47">
        <v>47</v>
      </c>
      <c r="C47" t="s">
        <v>529</v>
      </c>
      <c r="D47" s="31">
        <v>1.2</v>
      </c>
      <c r="E47" s="31">
        <v>7.25</v>
      </c>
      <c r="F47" s="31">
        <v>17.739999999999998</v>
      </c>
      <c r="G47" s="31">
        <v>17.739999999999998</v>
      </c>
      <c r="H47" s="7" t="s">
        <v>23</v>
      </c>
      <c r="I47" s="100">
        <v>1.4050503326406572</v>
      </c>
      <c r="J47" s="100">
        <v>1.0675774135300151</v>
      </c>
      <c r="M47">
        <f t="shared" si="0"/>
        <v>0</v>
      </c>
    </row>
    <row r="48" spans="1:13" x14ac:dyDescent="0.25">
      <c r="A48" t="s">
        <v>316</v>
      </c>
      <c r="B48">
        <v>48</v>
      </c>
      <c r="C48" t="s">
        <v>730</v>
      </c>
      <c r="D48" s="31">
        <v>2.4300000000000002</v>
      </c>
      <c r="E48" s="31">
        <v>3.05</v>
      </c>
      <c r="F48" s="31">
        <v>3.4</v>
      </c>
      <c r="G48" s="31">
        <v>3.05</v>
      </c>
      <c r="H48" s="7" t="s">
        <v>202</v>
      </c>
      <c r="I48" s="100">
        <v>0.71391930716604812</v>
      </c>
      <c r="J48" s="100">
        <v>2.1010777898056201</v>
      </c>
      <c r="M48">
        <f t="shared" si="0"/>
        <v>0</v>
      </c>
    </row>
    <row r="49" spans="1:13" x14ac:dyDescent="0.25">
      <c r="A49" t="s">
        <v>316</v>
      </c>
      <c r="B49">
        <v>49</v>
      </c>
      <c r="C49" t="s">
        <v>530</v>
      </c>
      <c r="D49" s="31">
        <v>1.2</v>
      </c>
      <c r="E49" s="31">
        <v>7.55</v>
      </c>
      <c r="F49" s="31">
        <v>15.44</v>
      </c>
      <c r="G49" s="31">
        <v>7.55</v>
      </c>
      <c r="H49" s="7" t="s">
        <v>202</v>
      </c>
      <c r="I49" s="100">
        <v>1.4497641139914215</v>
      </c>
      <c r="J49" s="100">
        <v>1.0346510756638001</v>
      </c>
      <c r="K49">
        <v>1</v>
      </c>
      <c r="M49">
        <f t="shared" si="0"/>
        <v>7.55</v>
      </c>
    </row>
    <row r="50" spans="1:13" x14ac:dyDescent="0.25">
      <c r="A50" t="s">
        <v>316</v>
      </c>
      <c r="B50">
        <v>50</v>
      </c>
      <c r="C50" t="s">
        <v>647</v>
      </c>
      <c r="D50" s="67">
        <v>1.96</v>
      </c>
      <c r="E50" s="67">
        <v>3.36</v>
      </c>
      <c r="F50" s="67">
        <v>4.46</v>
      </c>
      <c r="G50" s="67">
        <v>4.46</v>
      </c>
      <c r="H50" s="7" t="s">
        <v>23</v>
      </c>
      <c r="I50" s="100">
        <v>1.0616617926234073</v>
      </c>
      <c r="J50" s="100">
        <v>1.4128793278822274</v>
      </c>
      <c r="L50" s="1">
        <f>G50*G49*G48*G47*G46*G45*G44*G43*G42*G41</f>
        <v>52372.554685052208</v>
      </c>
      <c r="M50">
        <f t="shared" si="0"/>
        <v>0</v>
      </c>
    </row>
    <row r="51" spans="1:13" x14ac:dyDescent="0.25">
      <c r="A51" t="s">
        <v>317</v>
      </c>
      <c r="B51">
        <v>51</v>
      </c>
      <c r="C51" t="s">
        <v>648</v>
      </c>
      <c r="D51" s="67">
        <v>1.96</v>
      </c>
      <c r="E51" s="67">
        <v>3.59</v>
      </c>
      <c r="F51" s="67">
        <v>4.2</v>
      </c>
      <c r="G51" s="67">
        <v>1.96</v>
      </c>
      <c r="H51" s="7" t="s">
        <v>201</v>
      </c>
      <c r="I51" s="100">
        <v>1.0610750598974494</v>
      </c>
      <c r="J51" s="100">
        <v>1.4136605945153131</v>
      </c>
      <c r="M51">
        <f t="shared" si="0"/>
        <v>0</v>
      </c>
    </row>
    <row r="52" spans="1:13" x14ac:dyDescent="0.25">
      <c r="A52" t="s">
        <v>317</v>
      </c>
      <c r="B52">
        <v>52</v>
      </c>
      <c r="C52" t="s">
        <v>649</v>
      </c>
      <c r="D52" s="31">
        <v>1.99</v>
      </c>
      <c r="E52" s="31">
        <v>3.41</v>
      </c>
      <c r="F52" s="31">
        <v>4.32</v>
      </c>
      <c r="G52" s="31">
        <v>3.41</v>
      </c>
      <c r="H52" s="7" t="s">
        <v>202</v>
      </c>
      <c r="I52" s="100">
        <v>0.74776702742831924</v>
      </c>
      <c r="J52" s="100">
        <v>2.0059723750574037</v>
      </c>
      <c r="M52">
        <f t="shared" si="0"/>
        <v>0</v>
      </c>
    </row>
    <row r="53" spans="1:13" x14ac:dyDescent="0.25">
      <c r="A53" t="s">
        <v>317</v>
      </c>
      <c r="B53">
        <v>53</v>
      </c>
      <c r="C53" t="s">
        <v>731</v>
      </c>
      <c r="D53" s="31">
        <v>2.4300000000000002</v>
      </c>
      <c r="E53" s="31">
        <v>3.19</v>
      </c>
      <c r="F53" s="31">
        <v>3.29</v>
      </c>
      <c r="G53" s="31">
        <v>3.19</v>
      </c>
      <c r="H53" s="7" t="s">
        <v>202</v>
      </c>
      <c r="I53" s="100">
        <v>1.3582060445711455</v>
      </c>
      <c r="J53" s="100">
        <v>1.1043979711293557</v>
      </c>
      <c r="K53">
        <v>1</v>
      </c>
      <c r="M53">
        <f t="shared" si="0"/>
        <v>3.19</v>
      </c>
    </row>
    <row r="54" spans="1:13" x14ac:dyDescent="0.25">
      <c r="A54" t="s">
        <v>317</v>
      </c>
      <c r="B54">
        <v>54</v>
      </c>
      <c r="C54" t="s">
        <v>732</v>
      </c>
      <c r="D54" s="31">
        <v>2.4700000000000002</v>
      </c>
      <c r="E54" s="31">
        <v>3.23</v>
      </c>
      <c r="F54" s="31">
        <v>3.19</v>
      </c>
      <c r="G54" s="31">
        <v>3.19</v>
      </c>
      <c r="H54" s="7" t="s">
        <v>23</v>
      </c>
      <c r="I54" s="100">
        <v>0.30590151001538252</v>
      </c>
      <c r="J54" s="100">
        <v>4.9035390506067493</v>
      </c>
      <c r="K54">
        <v>1</v>
      </c>
      <c r="M54">
        <f t="shared" si="0"/>
        <v>3.19</v>
      </c>
    </row>
    <row r="55" spans="1:13" x14ac:dyDescent="0.25">
      <c r="A55" t="s">
        <v>317</v>
      </c>
      <c r="B55">
        <v>55</v>
      </c>
      <c r="C55" t="s">
        <v>650</v>
      </c>
      <c r="D55" s="31">
        <v>2</v>
      </c>
      <c r="E55" s="31">
        <v>3.49</v>
      </c>
      <c r="F55" s="31">
        <v>4.16</v>
      </c>
      <c r="G55" s="31">
        <v>3.49</v>
      </c>
      <c r="H55" s="7" t="s">
        <v>202</v>
      </c>
      <c r="I55" s="100">
        <v>0.96464906171048426</v>
      </c>
      <c r="J55" s="100">
        <v>1.5549696356312719</v>
      </c>
      <c r="M55">
        <f t="shared" si="0"/>
        <v>0</v>
      </c>
    </row>
    <row r="56" spans="1:13" x14ac:dyDescent="0.25">
      <c r="A56" t="s">
        <v>317</v>
      </c>
      <c r="B56">
        <v>56</v>
      </c>
      <c r="C56" t="s">
        <v>531</v>
      </c>
      <c r="D56" s="67">
        <v>1.2</v>
      </c>
      <c r="E56" s="67">
        <v>7.81</v>
      </c>
      <c r="F56" s="67">
        <v>14.38</v>
      </c>
      <c r="G56" s="67">
        <v>1.2</v>
      </c>
      <c r="H56" s="7" t="s">
        <v>201</v>
      </c>
      <c r="I56" s="100">
        <v>2.5545940301634267</v>
      </c>
      <c r="J56" s="100">
        <v>0.58717744670531458</v>
      </c>
      <c r="K56">
        <v>1</v>
      </c>
      <c r="M56">
        <f t="shared" si="0"/>
        <v>1.2</v>
      </c>
    </row>
    <row r="57" spans="1:13" x14ac:dyDescent="0.25">
      <c r="A57" t="s">
        <v>317</v>
      </c>
      <c r="B57">
        <v>57</v>
      </c>
      <c r="C57" t="s">
        <v>733</v>
      </c>
      <c r="D57" s="31">
        <v>2.48</v>
      </c>
      <c r="E57" s="31">
        <v>3.2</v>
      </c>
      <c r="F57" s="31">
        <v>3.16</v>
      </c>
      <c r="G57" s="31">
        <v>3.16</v>
      </c>
      <c r="H57" s="7" t="s">
        <v>23</v>
      </c>
      <c r="I57" s="100">
        <v>0.86223814418100564</v>
      </c>
      <c r="J57" s="100">
        <v>1.7396585967845004</v>
      </c>
      <c r="K57">
        <v>1</v>
      </c>
      <c r="M57">
        <f t="shared" si="0"/>
        <v>3.16</v>
      </c>
    </row>
    <row r="58" spans="1:13" x14ac:dyDescent="0.25">
      <c r="A58" t="s">
        <v>317</v>
      </c>
      <c r="B58">
        <v>58</v>
      </c>
      <c r="C58" t="s">
        <v>532</v>
      </c>
      <c r="D58" s="67">
        <v>1.2</v>
      </c>
      <c r="E58" s="67">
        <v>7.45</v>
      </c>
      <c r="F58" s="67">
        <v>17.71</v>
      </c>
      <c r="G58" s="67">
        <v>1.2</v>
      </c>
      <c r="H58" s="7" t="s">
        <v>201</v>
      </c>
      <c r="I58" s="100">
        <v>5.4641612996766726</v>
      </c>
      <c r="J58" s="100">
        <v>0.27451605429158144</v>
      </c>
      <c r="K58">
        <v>1</v>
      </c>
      <c r="M58">
        <f t="shared" si="0"/>
        <v>1.2</v>
      </c>
    </row>
    <row r="59" spans="1:13" x14ac:dyDescent="0.25">
      <c r="A59" t="s">
        <v>317</v>
      </c>
      <c r="B59">
        <v>59</v>
      </c>
      <c r="C59" t="s">
        <v>651</v>
      </c>
      <c r="D59" s="67">
        <v>2</v>
      </c>
      <c r="E59" s="67">
        <v>3.61</v>
      </c>
      <c r="F59" s="67">
        <v>3.95</v>
      </c>
      <c r="G59" s="67">
        <v>2</v>
      </c>
      <c r="H59" s="7" t="s">
        <v>201</v>
      </c>
      <c r="I59" s="100">
        <v>3.4069551502395696</v>
      </c>
      <c r="J59" s="100">
        <v>0.44027582807907617</v>
      </c>
      <c r="K59">
        <v>1</v>
      </c>
      <c r="M59">
        <f t="shared" si="0"/>
        <v>2</v>
      </c>
    </row>
    <row r="60" spans="1:13" x14ac:dyDescent="0.25">
      <c r="A60" t="s">
        <v>317</v>
      </c>
      <c r="B60">
        <v>60</v>
      </c>
      <c r="C60" t="s">
        <v>734</v>
      </c>
      <c r="D60" s="31">
        <v>2.48</v>
      </c>
      <c r="E60" s="31">
        <v>2.98</v>
      </c>
      <c r="F60" s="31">
        <v>3.46</v>
      </c>
      <c r="G60" s="31">
        <v>2.98</v>
      </c>
      <c r="H60" s="7" t="s">
        <v>202</v>
      </c>
      <c r="I60" s="100">
        <v>1.2199488416591926</v>
      </c>
      <c r="J60" s="100">
        <v>1.2295597559319975</v>
      </c>
      <c r="K60">
        <v>1</v>
      </c>
      <c r="L60" s="1">
        <f>G60*G59*G58*G57*G56*G55*G54*G53*G52*G51</f>
        <v>6437.4382752135507</v>
      </c>
      <c r="M60">
        <f t="shared" si="0"/>
        <v>2.98</v>
      </c>
    </row>
    <row r="61" spans="1:13" x14ac:dyDescent="0.25">
      <c r="A61" t="s">
        <v>318</v>
      </c>
      <c r="B61">
        <v>61</v>
      </c>
      <c r="C61" t="s">
        <v>735</v>
      </c>
      <c r="D61" s="31">
        <v>2.4900000000000002</v>
      </c>
      <c r="E61" s="31">
        <v>3.26</v>
      </c>
      <c r="F61" s="31">
        <v>3.11</v>
      </c>
      <c r="G61" s="31">
        <v>2.4900000000000002</v>
      </c>
      <c r="H61" s="7" t="s">
        <v>201</v>
      </c>
      <c r="I61" s="100">
        <v>1.2478651449741431</v>
      </c>
      <c r="J61" s="100">
        <v>1.2020529670544498</v>
      </c>
      <c r="M61">
        <f t="shared" si="0"/>
        <v>0</v>
      </c>
    </row>
    <row r="62" spans="1:13" x14ac:dyDescent="0.25">
      <c r="A62" t="s">
        <v>318</v>
      </c>
      <c r="B62">
        <v>62</v>
      </c>
      <c r="C62" t="s">
        <v>736</v>
      </c>
      <c r="D62" s="31">
        <v>2.5</v>
      </c>
      <c r="E62" s="31">
        <v>2.93</v>
      </c>
      <c r="F62" s="31">
        <v>3.48</v>
      </c>
      <c r="G62" s="31">
        <v>2.93</v>
      </c>
      <c r="H62" s="7" t="s">
        <v>202</v>
      </c>
      <c r="I62" s="100">
        <v>1.0563524643783042</v>
      </c>
      <c r="J62" s="100">
        <v>1.4199805941502641</v>
      </c>
      <c r="K62">
        <v>1</v>
      </c>
      <c r="M62">
        <f t="shared" si="0"/>
        <v>2.93</v>
      </c>
    </row>
    <row r="63" spans="1:13" x14ac:dyDescent="0.25">
      <c r="A63" t="s">
        <v>318</v>
      </c>
      <c r="B63">
        <v>63</v>
      </c>
      <c r="C63" t="s">
        <v>533</v>
      </c>
      <c r="D63" s="67">
        <v>1.2</v>
      </c>
      <c r="E63" s="67">
        <v>7.36</v>
      </c>
      <c r="F63" s="67">
        <v>17</v>
      </c>
      <c r="G63" s="67">
        <v>1.2</v>
      </c>
      <c r="H63" s="7" t="s">
        <v>201</v>
      </c>
      <c r="I63" s="100">
        <v>3.2002374978867274</v>
      </c>
      <c r="J63" s="100">
        <v>0.46871521285233442</v>
      </c>
      <c r="K63">
        <v>1</v>
      </c>
      <c r="M63">
        <f t="shared" si="0"/>
        <v>1.2</v>
      </c>
    </row>
    <row r="64" spans="1:13" x14ac:dyDescent="0.25">
      <c r="A64" t="s">
        <v>318</v>
      </c>
      <c r="B64">
        <v>64</v>
      </c>
      <c r="C64" t="s">
        <v>737</v>
      </c>
      <c r="D64" s="31">
        <v>2.5</v>
      </c>
      <c r="E64" s="31">
        <v>3.07</v>
      </c>
      <c r="F64" s="31">
        <v>3.31</v>
      </c>
      <c r="G64" s="31">
        <v>3.07</v>
      </c>
      <c r="H64" s="7" t="s">
        <v>202</v>
      </c>
      <c r="I64" s="100">
        <v>1.1333454063024329</v>
      </c>
      <c r="J64" s="100">
        <v>1.3235153128592869</v>
      </c>
      <c r="K64">
        <v>1</v>
      </c>
      <c r="M64">
        <f t="shared" si="0"/>
        <v>3.07</v>
      </c>
    </row>
    <row r="65" spans="1:13" x14ac:dyDescent="0.25">
      <c r="A65" t="s">
        <v>318</v>
      </c>
      <c r="B65">
        <v>65</v>
      </c>
      <c r="C65" t="s">
        <v>534</v>
      </c>
      <c r="D65" s="67">
        <v>1.2</v>
      </c>
      <c r="E65" s="67">
        <v>7.22</v>
      </c>
      <c r="F65" s="67">
        <v>19.25</v>
      </c>
      <c r="G65" s="67">
        <v>1.2</v>
      </c>
      <c r="H65" s="7" t="s">
        <v>201</v>
      </c>
      <c r="I65" s="100">
        <v>2.0571385023074304</v>
      </c>
      <c r="J65" s="100">
        <v>0.72916821026756096</v>
      </c>
      <c r="K65">
        <v>1</v>
      </c>
      <c r="M65">
        <f t="shared" ref="M65:M128" si="1">K65*G65</f>
        <v>1.2</v>
      </c>
    </row>
    <row r="66" spans="1:13" x14ac:dyDescent="0.25">
      <c r="A66" t="s">
        <v>318</v>
      </c>
      <c r="B66">
        <v>66</v>
      </c>
      <c r="C66" t="s">
        <v>738</v>
      </c>
      <c r="D66" s="31">
        <v>2.5299999999999998</v>
      </c>
      <c r="E66" s="31">
        <v>3.49</v>
      </c>
      <c r="F66" s="31">
        <v>2.87</v>
      </c>
      <c r="G66" s="31">
        <v>2.5299999999999998</v>
      </c>
      <c r="H66" s="7" t="s">
        <v>201</v>
      </c>
      <c r="I66" s="100">
        <v>1.2258710748066233</v>
      </c>
      <c r="J66" s="100">
        <v>1.2236197026156437</v>
      </c>
      <c r="M66">
        <f t="shared" si="1"/>
        <v>0</v>
      </c>
    </row>
    <row r="67" spans="1:13" x14ac:dyDescent="0.25">
      <c r="A67" t="s">
        <v>318</v>
      </c>
      <c r="B67">
        <v>67</v>
      </c>
      <c r="C67" t="s">
        <v>739</v>
      </c>
      <c r="D67" s="31">
        <v>2.54</v>
      </c>
      <c r="E67" s="31">
        <v>3.47</v>
      </c>
      <c r="F67" s="31">
        <v>2.87</v>
      </c>
      <c r="G67" s="31">
        <v>2.87</v>
      </c>
      <c r="H67" s="7" t="s">
        <v>23</v>
      </c>
      <c r="I67" s="100">
        <v>0.52880962855712521</v>
      </c>
      <c r="J67" s="100">
        <v>2.8365595461882944</v>
      </c>
      <c r="K67">
        <v>1</v>
      </c>
      <c r="M67">
        <f t="shared" si="1"/>
        <v>2.87</v>
      </c>
    </row>
    <row r="68" spans="1:13" x14ac:dyDescent="0.25">
      <c r="A68" t="s">
        <v>318</v>
      </c>
      <c r="B68">
        <v>68</v>
      </c>
      <c r="C68" t="s">
        <v>652</v>
      </c>
      <c r="D68" s="31">
        <v>2.0099999999999998</v>
      </c>
      <c r="E68" s="31">
        <v>3.77</v>
      </c>
      <c r="F68" s="31">
        <v>3.75</v>
      </c>
      <c r="G68" s="31">
        <v>3.77</v>
      </c>
      <c r="H68" s="7" t="s">
        <v>202</v>
      </c>
      <c r="I68" s="100">
        <v>0.89552579389513487</v>
      </c>
      <c r="J68" s="100">
        <v>1.6749936296928689</v>
      </c>
      <c r="M68">
        <f t="shared" si="1"/>
        <v>0</v>
      </c>
    </row>
    <row r="69" spans="1:13" x14ac:dyDescent="0.25">
      <c r="A69" t="s">
        <v>318</v>
      </c>
      <c r="B69">
        <v>69</v>
      </c>
      <c r="C69" t="s">
        <v>535</v>
      </c>
      <c r="D69" s="31">
        <v>1.21</v>
      </c>
      <c r="E69" s="31">
        <v>7.45</v>
      </c>
      <c r="F69" s="31">
        <v>14.73</v>
      </c>
      <c r="G69" s="31">
        <v>7.45</v>
      </c>
      <c r="H69" s="7" t="s">
        <v>202</v>
      </c>
      <c r="I69" s="100">
        <v>0.67678648245830608</v>
      </c>
      <c r="J69" s="100">
        <v>2.2163563234175685</v>
      </c>
      <c r="M69">
        <f t="shared" si="1"/>
        <v>0</v>
      </c>
    </row>
    <row r="70" spans="1:13" x14ac:dyDescent="0.25">
      <c r="A70" t="s">
        <v>318</v>
      </c>
      <c r="B70">
        <v>70</v>
      </c>
      <c r="C70" t="s">
        <v>740</v>
      </c>
      <c r="D70" s="31">
        <v>2.54</v>
      </c>
      <c r="E70" s="31">
        <v>3.16</v>
      </c>
      <c r="F70" s="31">
        <v>3.1</v>
      </c>
      <c r="G70" s="31">
        <v>3.16</v>
      </c>
      <c r="H70" s="7" t="s">
        <v>202</v>
      </c>
      <c r="I70" s="100">
        <v>0.76384374746007744</v>
      </c>
      <c r="J70" s="100">
        <v>1.9637524100809607</v>
      </c>
      <c r="L70" s="1">
        <f>G70*G69*G68*G67*G66*G65*G64*G63*G62*G61</f>
        <v>20785.235931188872</v>
      </c>
      <c r="M70">
        <f t="shared" si="1"/>
        <v>0</v>
      </c>
    </row>
    <row r="71" spans="1:13" x14ac:dyDescent="0.25">
      <c r="A71" t="s">
        <v>319</v>
      </c>
      <c r="B71">
        <v>71</v>
      </c>
      <c r="C71" t="s">
        <v>741</v>
      </c>
      <c r="D71" s="31">
        <v>2.5499999999999998</v>
      </c>
      <c r="E71" s="31">
        <v>3.15</v>
      </c>
      <c r="F71" s="31">
        <v>3.12</v>
      </c>
      <c r="G71" s="31">
        <v>3.15</v>
      </c>
      <c r="H71" s="7" t="s">
        <v>202</v>
      </c>
      <c r="I71" s="100">
        <v>0.61977290965423038</v>
      </c>
      <c r="J71" s="100">
        <v>2.4202413119941721</v>
      </c>
      <c r="M71">
        <f t="shared" si="1"/>
        <v>0</v>
      </c>
    </row>
    <row r="72" spans="1:13" x14ac:dyDescent="0.25">
      <c r="A72" t="s">
        <v>319</v>
      </c>
      <c r="B72">
        <v>72</v>
      </c>
      <c r="C72" t="s">
        <v>536</v>
      </c>
      <c r="D72" s="67">
        <v>1.21</v>
      </c>
      <c r="E72" s="67">
        <v>7.43</v>
      </c>
      <c r="F72" s="67">
        <v>15.16</v>
      </c>
      <c r="G72" s="67">
        <v>1.21</v>
      </c>
      <c r="H72" s="7" t="s">
        <v>201</v>
      </c>
      <c r="I72" s="100">
        <v>2.9990219112596361</v>
      </c>
      <c r="J72" s="100">
        <v>0.50016306795503751</v>
      </c>
      <c r="K72">
        <v>1</v>
      </c>
      <c r="M72">
        <f t="shared" si="1"/>
        <v>1.21</v>
      </c>
    </row>
    <row r="73" spans="1:13" x14ac:dyDescent="0.25">
      <c r="A73" t="s">
        <v>319</v>
      </c>
      <c r="B73">
        <v>73</v>
      </c>
      <c r="C73" t="s">
        <v>742</v>
      </c>
      <c r="D73" s="31">
        <v>2.5499999999999998</v>
      </c>
      <c r="E73" s="31">
        <v>3.22</v>
      </c>
      <c r="F73" s="31">
        <v>3.05</v>
      </c>
      <c r="G73" s="31">
        <v>3.22</v>
      </c>
      <c r="H73" s="7" t="s">
        <v>202</v>
      </c>
      <c r="I73" s="100">
        <v>0.76758953139377095</v>
      </c>
      <c r="J73" s="100">
        <v>1.9541694338591817</v>
      </c>
      <c r="M73">
        <f t="shared" si="1"/>
        <v>0</v>
      </c>
    </row>
    <row r="74" spans="1:13" x14ac:dyDescent="0.25">
      <c r="A74" t="s">
        <v>319</v>
      </c>
      <c r="B74">
        <v>74</v>
      </c>
      <c r="C74" t="s">
        <v>537</v>
      </c>
      <c r="D74" s="67">
        <v>1.21</v>
      </c>
      <c r="E74" s="67">
        <v>7.25</v>
      </c>
      <c r="F74" s="67">
        <v>14.67</v>
      </c>
      <c r="G74" s="67">
        <v>1.21</v>
      </c>
      <c r="H74" s="7" t="s">
        <v>201</v>
      </c>
      <c r="I74" s="100">
        <v>2.1351380712528543</v>
      </c>
      <c r="J74" s="100">
        <v>0.70253067948895298</v>
      </c>
      <c r="K74">
        <v>1</v>
      </c>
      <c r="M74">
        <f t="shared" si="1"/>
        <v>1.21</v>
      </c>
    </row>
    <row r="75" spans="1:13" x14ac:dyDescent="0.25">
      <c r="A75" t="s">
        <v>319</v>
      </c>
      <c r="B75">
        <v>75</v>
      </c>
      <c r="C75" t="s">
        <v>538</v>
      </c>
      <c r="D75" s="67">
        <v>1.21</v>
      </c>
      <c r="E75" s="67">
        <v>7.17</v>
      </c>
      <c r="F75" s="67">
        <v>15.51</v>
      </c>
      <c r="G75" s="67">
        <v>1.21</v>
      </c>
      <c r="H75" s="7" t="s">
        <v>201</v>
      </c>
      <c r="I75" s="100">
        <v>1.4382627754074251</v>
      </c>
      <c r="J75" s="100">
        <v>1.0429248574378811</v>
      </c>
      <c r="M75">
        <f t="shared" si="1"/>
        <v>0</v>
      </c>
    </row>
    <row r="76" spans="1:13" x14ac:dyDescent="0.25">
      <c r="A76" t="s">
        <v>319</v>
      </c>
      <c r="B76">
        <v>76</v>
      </c>
      <c r="C76" t="s">
        <v>653</v>
      </c>
      <c r="D76" s="31">
        <v>2.0099999999999998</v>
      </c>
      <c r="E76" s="31">
        <v>3.56</v>
      </c>
      <c r="F76" s="31">
        <v>4</v>
      </c>
      <c r="G76" s="31">
        <v>3.56</v>
      </c>
      <c r="H76" s="7" t="s">
        <v>202</v>
      </c>
      <c r="I76" s="100">
        <v>0.81005529058662828</v>
      </c>
      <c r="J76" s="100">
        <v>1.8517254531029916</v>
      </c>
      <c r="M76">
        <f t="shared" si="1"/>
        <v>0</v>
      </c>
    </row>
    <row r="77" spans="1:13" x14ac:dyDescent="0.25">
      <c r="A77" t="s">
        <v>319</v>
      </c>
      <c r="B77">
        <v>77</v>
      </c>
      <c r="C77" t="s">
        <v>743</v>
      </c>
      <c r="D77" s="31">
        <v>2.57</v>
      </c>
      <c r="E77" s="31">
        <v>2.97</v>
      </c>
      <c r="F77" s="31">
        <v>3.31</v>
      </c>
      <c r="G77" s="31">
        <v>2.57</v>
      </c>
      <c r="H77" s="7" t="s">
        <v>201</v>
      </c>
      <c r="I77" s="100">
        <v>2.6396105635786462</v>
      </c>
      <c r="J77" s="100">
        <v>0.56826564520425993</v>
      </c>
      <c r="K77">
        <v>1</v>
      </c>
      <c r="M77">
        <f t="shared" si="1"/>
        <v>2.57</v>
      </c>
    </row>
    <row r="78" spans="1:13" x14ac:dyDescent="0.25">
      <c r="A78" t="s">
        <v>319</v>
      </c>
      <c r="B78">
        <v>78</v>
      </c>
      <c r="C78" t="s">
        <v>539</v>
      </c>
      <c r="D78" s="67">
        <v>1.21</v>
      </c>
      <c r="E78" s="67">
        <v>7.13</v>
      </c>
      <c r="F78" s="67">
        <v>15.47</v>
      </c>
      <c r="G78" s="67">
        <v>1.21</v>
      </c>
      <c r="H78" s="7" t="s">
        <v>201</v>
      </c>
      <c r="I78" s="100">
        <v>2.6681258008684234</v>
      </c>
      <c r="J78" s="100">
        <v>0.56219238220018675</v>
      </c>
      <c r="K78">
        <v>1</v>
      </c>
      <c r="M78">
        <f t="shared" si="1"/>
        <v>1.21</v>
      </c>
    </row>
    <row r="79" spans="1:13" x14ac:dyDescent="0.25">
      <c r="A79" t="s">
        <v>319</v>
      </c>
      <c r="B79">
        <v>79</v>
      </c>
      <c r="C79" t="s">
        <v>540</v>
      </c>
      <c r="D79" s="67">
        <v>1.21</v>
      </c>
      <c r="E79" s="67">
        <v>6.85</v>
      </c>
      <c r="F79" s="67">
        <v>17.02</v>
      </c>
      <c r="G79" s="67">
        <v>1.21</v>
      </c>
      <c r="H79" s="7" t="s">
        <v>201</v>
      </c>
      <c r="I79" s="100">
        <v>3.3642511828074508</v>
      </c>
      <c r="J79" s="100">
        <v>0.44586444902376676</v>
      </c>
      <c r="K79">
        <v>1</v>
      </c>
      <c r="M79">
        <f t="shared" si="1"/>
        <v>1.21</v>
      </c>
    </row>
    <row r="80" spans="1:13" x14ac:dyDescent="0.25">
      <c r="A80" t="s">
        <v>319</v>
      </c>
      <c r="B80">
        <v>80</v>
      </c>
      <c r="C80" t="s">
        <v>654</v>
      </c>
      <c r="D80" s="67">
        <v>2.02</v>
      </c>
      <c r="E80" s="67">
        <v>3.58</v>
      </c>
      <c r="F80" s="67">
        <v>3.91</v>
      </c>
      <c r="G80" s="67">
        <v>3.91</v>
      </c>
      <c r="H80" s="7" t="s">
        <v>23</v>
      </c>
      <c r="I80" s="100">
        <v>0.56219109765572728</v>
      </c>
      <c r="J80" s="100">
        <v>2.6681318972406869</v>
      </c>
      <c r="K80">
        <v>1</v>
      </c>
      <c r="L80" s="1">
        <f>G80*G79*G78*G77*G76*G75*G74*G73*G72*G71</f>
        <v>941.13766766084598</v>
      </c>
      <c r="M80">
        <f t="shared" si="1"/>
        <v>3.91</v>
      </c>
    </row>
    <row r="81" spans="1:13" x14ac:dyDescent="0.25">
      <c r="A81" t="s">
        <v>320</v>
      </c>
      <c r="B81">
        <v>81</v>
      </c>
      <c r="C81" t="s">
        <v>655</v>
      </c>
      <c r="D81" s="67">
        <v>2.0299999999999998</v>
      </c>
      <c r="E81" s="67">
        <v>3.6</v>
      </c>
      <c r="F81" s="67">
        <v>3.88</v>
      </c>
      <c r="G81" s="67">
        <v>3.88</v>
      </c>
      <c r="H81" s="7" t="s">
        <v>23</v>
      </c>
      <c r="I81" s="100">
        <v>0.41022238414139495</v>
      </c>
      <c r="J81" s="100">
        <v>3.656553269611396</v>
      </c>
      <c r="K81">
        <v>1</v>
      </c>
      <c r="M81">
        <f t="shared" si="1"/>
        <v>3.88</v>
      </c>
    </row>
    <row r="82" spans="1:13" x14ac:dyDescent="0.25">
      <c r="A82" t="s">
        <v>320</v>
      </c>
      <c r="B82">
        <v>82</v>
      </c>
      <c r="C82" t="s">
        <v>541</v>
      </c>
      <c r="D82" s="31">
        <v>1.22</v>
      </c>
      <c r="E82" s="31">
        <v>7.69</v>
      </c>
      <c r="F82" s="31">
        <v>15.18</v>
      </c>
      <c r="G82" s="31">
        <v>7.69</v>
      </c>
      <c r="H82" s="7" t="s">
        <v>202</v>
      </c>
      <c r="I82" s="100">
        <v>0.56254493639313674</v>
      </c>
      <c r="J82" s="100">
        <v>2.6664536518940753</v>
      </c>
      <c r="M82">
        <f t="shared" si="1"/>
        <v>0</v>
      </c>
    </row>
    <row r="83" spans="1:13" x14ac:dyDescent="0.25">
      <c r="A83" t="s">
        <v>320</v>
      </c>
      <c r="B83">
        <v>83</v>
      </c>
      <c r="C83" t="s">
        <v>542</v>
      </c>
      <c r="D83" s="31">
        <v>1.23</v>
      </c>
      <c r="E83" s="31">
        <v>6.72</v>
      </c>
      <c r="F83" s="31">
        <v>14.97</v>
      </c>
      <c r="G83" s="31">
        <v>6.72</v>
      </c>
      <c r="H83" s="7" t="s">
        <v>202</v>
      </c>
      <c r="I83" s="100">
        <v>1.2693334262653653</v>
      </c>
      <c r="J83" s="100">
        <v>1.1817226025578653</v>
      </c>
      <c r="K83">
        <v>1</v>
      </c>
      <c r="M83">
        <f t="shared" si="1"/>
        <v>6.72</v>
      </c>
    </row>
    <row r="84" spans="1:13" x14ac:dyDescent="0.25">
      <c r="A84" t="s">
        <v>320</v>
      </c>
      <c r="B84">
        <v>84</v>
      </c>
      <c r="C84" t="s">
        <v>543</v>
      </c>
      <c r="D84" s="67">
        <v>1.23</v>
      </c>
      <c r="E84" s="67">
        <v>7.15</v>
      </c>
      <c r="F84" s="67">
        <v>13.29</v>
      </c>
      <c r="G84" s="67">
        <v>1.23</v>
      </c>
      <c r="H84" s="7" t="s">
        <v>201</v>
      </c>
      <c r="I84" s="100">
        <v>2.5784381595256871</v>
      </c>
      <c r="J84" s="100">
        <v>0.58174751814716019</v>
      </c>
      <c r="K84">
        <v>1</v>
      </c>
      <c r="M84">
        <f t="shared" si="1"/>
        <v>1.23</v>
      </c>
    </row>
    <row r="85" spans="1:13" x14ac:dyDescent="0.25">
      <c r="A85" t="s">
        <v>320</v>
      </c>
      <c r="B85">
        <v>85</v>
      </c>
      <c r="C85" t="s">
        <v>744</v>
      </c>
      <c r="D85" s="31">
        <v>2.58</v>
      </c>
      <c r="E85" s="31">
        <v>3.17</v>
      </c>
      <c r="F85" s="31">
        <v>3.07</v>
      </c>
      <c r="G85" s="31">
        <v>2.58</v>
      </c>
      <c r="H85" s="7" t="s">
        <v>201</v>
      </c>
      <c r="I85" s="100">
        <v>1.1628799224272797</v>
      </c>
      <c r="J85" s="100">
        <v>1.2899010216541098</v>
      </c>
      <c r="M85">
        <f t="shared" si="1"/>
        <v>0</v>
      </c>
    </row>
    <row r="86" spans="1:13" x14ac:dyDescent="0.25">
      <c r="A86" t="s">
        <v>320</v>
      </c>
      <c r="B86">
        <v>86</v>
      </c>
      <c r="C86" t="s">
        <v>745</v>
      </c>
      <c r="D86" s="31">
        <v>2.58</v>
      </c>
      <c r="E86" s="31">
        <v>3.12</v>
      </c>
      <c r="F86" s="31">
        <v>3.15</v>
      </c>
      <c r="G86" s="31">
        <v>2.58</v>
      </c>
      <c r="H86" s="7" t="s">
        <v>201</v>
      </c>
      <c r="I86" s="100">
        <v>2.6823847044152949</v>
      </c>
      <c r="J86" s="100">
        <v>0.55920390447013446</v>
      </c>
      <c r="K86">
        <v>1</v>
      </c>
      <c r="M86">
        <f t="shared" si="1"/>
        <v>2.58</v>
      </c>
    </row>
    <row r="87" spans="1:13" x14ac:dyDescent="0.25">
      <c r="A87" t="s">
        <v>320</v>
      </c>
      <c r="B87">
        <v>87</v>
      </c>
      <c r="C87" t="s">
        <v>656</v>
      </c>
      <c r="D87" s="67">
        <v>2.0299999999999998</v>
      </c>
      <c r="E87" s="67">
        <v>3.24</v>
      </c>
      <c r="F87" s="67">
        <v>4.3899999999999997</v>
      </c>
      <c r="G87" s="67">
        <v>2.0299999999999998</v>
      </c>
      <c r="H87" s="7" t="s">
        <v>201</v>
      </c>
      <c r="I87" s="100">
        <v>1.4670527386297008</v>
      </c>
      <c r="J87" s="100">
        <v>1.0224581301699307</v>
      </c>
      <c r="M87">
        <f t="shared" si="1"/>
        <v>0</v>
      </c>
    </row>
    <row r="88" spans="1:13" x14ac:dyDescent="0.25">
      <c r="A88" t="s">
        <v>320</v>
      </c>
      <c r="B88">
        <v>88</v>
      </c>
      <c r="C88" t="s">
        <v>544</v>
      </c>
      <c r="D88" s="67">
        <v>1.23</v>
      </c>
      <c r="E88" s="67">
        <v>7.08</v>
      </c>
      <c r="F88" s="67">
        <v>13.36</v>
      </c>
      <c r="G88" s="67">
        <v>1.23</v>
      </c>
      <c r="H88" s="7" t="s">
        <v>201</v>
      </c>
      <c r="I88" s="100">
        <v>4.2636229886693569</v>
      </c>
      <c r="J88" s="100">
        <v>0.35181347037162358</v>
      </c>
      <c r="K88">
        <v>1</v>
      </c>
      <c r="M88">
        <f t="shared" si="1"/>
        <v>1.23</v>
      </c>
    </row>
    <row r="89" spans="1:13" x14ac:dyDescent="0.25">
      <c r="A89" t="s">
        <v>320</v>
      </c>
      <c r="B89">
        <v>89</v>
      </c>
      <c r="C89" t="s">
        <v>746</v>
      </c>
      <c r="D89" s="31">
        <v>2.6</v>
      </c>
      <c r="E89" s="31">
        <v>3.02</v>
      </c>
      <c r="F89" s="31">
        <v>3.21</v>
      </c>
      <c r="G89" s="31">
        <v>3.21</v>
      </c>
      <c r="H89" s="7" t="s">
        <v>23</v>
      </c>
      <c r="I89" s="100">
        <v>0.41166755721939091</v>
      </c>
      <c r="J89" s="100">
        <v>3.6437168139548142</v>
      </c>
      <c r="K89">
        <v>1</v>
      </c>
      <c r="M89">
        <f t="shared" si="1"/>
        <v>3.21</v>
      </c>
    </row>
    <row r="90" spans="1:13" x14ac:dyDescent="0.25">
      <c r="A90" t="s">
        <v>320</v>
      </c>
      <c r="B90">
        <v>90</v>
      </c>
      <c r="C90" t="s">
        <v>747</v>
      </c>
      <c r="D90" s="31">
        <v>2.6</v>
      </c>
      <c r="E90" s="31">
        <v>3.08</v>
      </c>
      <c r="F90" s="31">
        <v>3.14</v>
      </c>
      <c r="G90" s="31">
        <v>3.14</v>
      </c>
      <c r="H90" s="7" t="s">
        <v>23</v>
      </c>
      <c r="I90" s="100">
        <v>0.73249468489468039</v>
      </c>
      <c r="J90" s="100">
        <v>2.0477964290152806</v>
      </c>
      <c r="K90">
        <v>1</v>
      </c>
      <c r="L90" s="1">
        <f>G90*G89*G88*G87*G86*G85*G84*G83*G82*G81</f>
        <v>41314.993773995018</v>
      </c>
      <c r="M90">
        <f t="shared" si="1"/>
        <v>3.14</v>
      </c>
    </row>
    <row r="91" spans="1:13" x14ac:dyDescent="0.25">
      <c r="A91" t="s">
        <v>321</v>
      </c>
      <c r="B91">
        <v>91</v>
      </c>
      <c r="C91" t="s">
        <v>748</v>
      </c>
      <c r="D91" s="31">
        <v>2.6</v>
      </c>
      <c r="E91" s="31">
        <v>3.5</v>
      </c>
      <c r="F91" s="31">
        <v>2.81</v>
      </c>
      <c r="G91" s="31">
        <v>3.5</v>
      </c>
      <c r="H91" s="7" t="s">
        <v>202</v>
      </c>
      <c r="I91" s="100">
        <v>0.9341783500444425</v>
      </c>
      <c r="J91" s="100">
        <v>1.60568910629179</v>
      </c>
      <c r="M91">
        <f t="shared" si="1"/>
        <v>0</v>
      </c>
    </row>
    <row r="92" spans="1:13" x14ac:dyDescent="0.25">
      <c r="A92" t="s">
        <v>321</v>
      </c>
      <c r="B92">
        <v>92</v>
      </c>
      <c r="C92" t="s">
        <v>657</v>
      </c>
      <c r="D92" s="67">
        <v>2.04</v>
      </c>
      <c r="E92" s="67">
        <v>3.31</v>
      </c>
      <c r="F92" s="67">
        <v>4.22</v>
      </c>
      <c r="G92" s="67">
        <v>2.04</v>
      </c>
      <c r="H92" s="7" t="s">
        <v>201</v>
      </c>
      <c r="I92" s="100">
        <v>1.7361775422596493</v>
      </c>
      <c r="J92" s="100">
        <v>0.86396694087387971</v>
      </c>
      <c r="K92">
        <v>1</v>
      </c>
      <c r="M92">
        <f t="shared" si="1"/>
        <v>2.04</v>
      </c>
    </row>
    <row r="93" spans="1:13" x14ac:dyDescent="0.25">
      <c r="A93" t="s">
        <v>321</v>
      </c>
      <c r="B93">
        <v>93</v>
      </c>
      <c r="C93" t="s">
        <v>749</v>
      </c>
      <c r="D93" s="31">
        <v>2.6</v>
      </c>
      <c r="E93" s="31">
        <v>3.52</v>
      </c>
      <c r="F93" s="31">
        <v>2.78</v>
      </c>
      <c r="G93" s="31">
        <v>3.52</v>
      </c>
      <c r="H93" s="7" t="s">
        <v>202</v>
      </c>
      <c r="I93" s="100">
        <v>1.4532193104815219</v>
      </c>
      <c r="J93" s="100">
        <v>1.0321910734195909</v>
      </c>
      <c r="K93">
        <v>1</v>
      </c>
      <c r="M93">
        <f t="shared" si="1"/>
        <v>3.52</v>
      </c>
    </row>
    <row r="94" spans="1:13" x14ac:dyDescent="0.25">
      <c r="A94" t="s">
        <v>321</v>
      </c>
      <c r="B94">
        <v>94</v>
      </c>
      <c r="C94" t="s">
        <v>545</v>
      </c>
      <c r="D94" s="67">
        <v>1.23</v>
      </c>
      <c r="E94" s="67">
        <v>7.01</v>
      </c>
      <c r="F94" s="67">
        <v>13.56</v>
      </c>
      <c r="G94" s="67">
        <v>1.23</v>
      </c>
      <c r="H94" s="7" t="s">
        <v>201</v>
      </c>
      <c r="I94" s="100">
        <v>4.038357508525265</v>
      </c>
      <c r="J94" s="100">
        <v>0.37143813959843602</v>
      </c>
      <c r="K94">
        <v>1</v>
      </c>
      <c r="M94">
        <f t="shared" si="1"/>
        <v>1.23</v>
      </c>
    </row>
    <row r="95" spans="1:13" x14ac:dyDescent="0.25">
      <c r="A95" t="s">
        <v>321</v>
      </c>
      <c r="B95">
        <v>95</v>
      </c>
      <c r="C95" t="s">
        <v>750</v>
      </c>
      <c r="D95" s="31">
        <v>2.6</v>
      </c>
      <c r="E95" s="31">
        <v>3.23</v>
      </c>
      <c r="F95" s="31">
        <v>2.98</v>
      </c>
      <c r="G95" s="31">
        <v>2.6</v>
      </c>
      <c r="H95" s="7" t="s">
        <v>201</v>
      </c>
      <c r="I95" s="100">
        <v>1.04042851749984</v>
      </c>
      <c r="J95" s="100">
        <v>1.4417136542974764</v>
      </c>
      <c r="M95">
        <f t="shared" si="1"/>
        <v>0</v>
      </c>
    </row>
    <row r="96" spans="1:13" x14ac:dyDescent="0.25">
      <c r="A96" t="s">
        <v>321</v>
      </c>
      <c r="B96">
        <v>96</v>
      </c>
      <c r="C96" t="s">
        <v>658</v>
      </c>
      <c r="D96" s="67">
        <v>2.0499999999999998</v>
      </c>
      <c r="E96" s="67">
        <v>3.56</v>
      </c>
      <c r="F96" s="67">
        <v>3.78</v>
      </c>
      <c r="G96" s="67">
        <v>3.78</v>
      </c>
      <c r="H96" s="7" t="s">
        <v>23</v>
      </c>
      <c r="I96" s="100">
        <v>0.51547785015805725</v>
      </c>
      <c r="J96" s="100">
        <v>2.9099213468436442</v>
      </c>
      <c r="K96">
        <v>1</v>
      </c>
      <c r="M96">
        <f t="shared" si="1"/>
        <v>3.78</v>
      </c>
    </row>
    <row r="97" spans="1:13" x14ac:dyDescent="0.25">
      <c r="A97" t="s">
        <v>321</v>
      </c>
      <c r="B97">
        <v>97</v>
      </c>
      <c r="C97" t="s">
        <v>659</v>
      </c>
      <c r="D97" s="67">
        <v>2.0499999999999998</v>
      </c>
      <c r="E97" s="67">
        <v>3.4</v>
      </c>
      <c r="F97" s="67">
        <v>4.09</v>
      </c>
      <c r="G97" s="67">
        <v>2.0499999999999998</v>
      </c>
      <c r="H97" s="7" t="s">
        <v>201</v>
      </c>
      <c r="I97" s="100">
        <v>1.7603117695602351</v>
      </c>
      <c r="J97" s="100">
        <v>0.85212178089040047</v>
      </c>
      <c r="K97">
        <v>1</v>
      </c>
      <c r="M97">
        <f t="shared" si="1"/>
        <v>2.0499999999999998</v>
      </c>
    </row>
    <row r="98" spans="1:13" x14ac:dyDescent="0.25">
      <c r="A98" t="s">
        <v>321</v>
      </c>
      <c r="B98">
        <v>98</v>
      </c>
      <c r="C98" t="s">
        <v>546</v>
      </c>
      <c r="D98" s="67">
        <v>1.23</v>
      </c>
      <c r="E98" s="67">
        <v>6.61</v>
      </c>
      <c r="F98" s="67">
        <v>15.25</v>
      </c>
      <c r="G98" s="67">
        <v>1.23</v>
      </c>
      <c r="H98" s="7" t="s">
        <v>201</v>
      </c>
      <c r="I98" s="100">
        <v>7.1973245168290862</v>
      </c>
      <c r="J98" s="100">
        <v>0.20841077771227867</v>
      </c>
      <c r="K98">
        <v>1</v>
      </c>
      <c r="M98">
        <f t="shared" si="1"/>
        <v>1.23</v>
      </c>
    </row>
    <row r="99" spans="1:13" x14ac:dyDescent="0.25">
      <c r="A99" t="s">
        <v>321</v>
      </c>
      <c r="B99">
        <v>99</v>
      </c>
      <c r="C99" t="s">
        <v>751</v>
      </c>
      <c r="D99" s="31">
        <v>2.61</v>
      </c>
      <c r="E99" s="31">
        <v>3.28</v>
      </c>
      <c r="F99" s="31">
        <v>2.91</v>
      </c>
      <c r="G99" s="31">
        <v>2.91</v>
      </c>
      <c r="H99" s="7" t="s">
        <v>23</v>
      </c>
      <c r="I99" s="100">
        <v>0.60832550966115595</v>
      </c>
      <c r="J99" s="100">
        <v>2.4657851367034018</v>
      </c>
      <c r="K99">
        <v>1</v>
      </c>
      <c r="M99">
        <f t="shared" si="1"/>
        <v>2.91</v>
      </c>
    </row>
    <row r="100" spans="1:13" x14ac:dyDescent="0.25">
      <c r="A100" t="s">
        <v>321</v>
      </c>
      <c r="B100">
        <v>100</v>
      </c>
      <c r="C100" t="s">
        <v>547</v>
      </c>
      <c r="D100" s="67">
        <v>1.24</v>
      </c>
      <c r="E100" s="67">
        <v>6.98</v>
      </c>
      <c r="F100" s="67">
        <v>12.71</v>
      </c>
      <c r="G100" s="67">
        <v>1.24</v>
      </c>
      <c r="H100" s="7" t="s">
        <v>201</v>
      </c>
      <c r="I100" s="100">
        <v>2.3630492801098324</v>
      </c>
      <c r="J100" s="100">
        <v>0.63477305049274346</v>
      </c>
      <c r="K100">
        <v>1</v>
      </c>
      <c r="L100" s="1">
        <f>G100*G99*G98*G97*G96*G95*G94*G93*G92*G91</f>
        <v>2764.2975010513451</v>
      </c>
      <c r="M100">
        <f t="shared" si="1"/>
        <v>1.24</v>
      </c>
    </row>
    <row r="101" spans="1:13" x14ac:dyDescent="0.25">
      <c r="A101" t="s">
        <v>322</v>
      </c>
      <c r="B101">
        <v>101</v>
      </c>
      <c r="C101" t="s">
        <v>548</v>
      </c>
      <c r="D101" s="67">
        <v>1.24</v>
      </c>
      <c r="E101" s="67">
        <v>6.67</v>
      </c>
      <c r="F101" s="67">
        <v>13.69</v>
      </c>
      <c r="G101" s="67">
        <v>1.24</v>
      </c>
      <c r="H101" s="7" t="s">
        <v>201</v>
      </c>
      <c r="I101" s="100">
        <v>2.1826567688209013</v>
      </c>
      <c r="J101" s="100">
        <v>0.68723585926444986</v>
      </c>
      <c r="K101">
        <v>1</v>
      </c>
      <c r="M101">
        <f t="shared" si="1"/>
        <v>1.24</v>
      </c>
    </row>
    <row r="102" spans="1:13" x14ac:dyDescent="0.25">
      <c r="A102" t="s">
        <v>322</v>
      </c>
      <c r="B102">
        <v>102</v>
      </c>
      <c r="C102" t="s">
        <v>752</v>
      </c>
      <c r="D102" s="31">
        <v>2.62</v>
      </c>
      <c r="E102" s="31">
        <v>3.66</v>
      </c>
      <c r="F102" s="31">
        <v>2.69</v>
      </c>
      <c r="G102" s="31">
        <v>3.66</v>
      </c>
      <c r="H102" s="7" t="s">
        <v>202</v>
      </c>
      <c r="I102" s="100">
        <v>1.6933225544755992</v>
      </c>
      <c r="J102" s="100">
        <v>0.88583241039066585</v>
      </c>
      <c r="M102">
        <f t="shared" si="1"/>
        <v>0</v>
      </c>
    </row>
    <row r="103" spans="1:13" x14ac:dyDescent="0.25">
      <c r="A103" t="s">
        <v>322</v>
      </c>
      <c r="B103">
        <v>103</v>
      </c>
      <c r="C103" t="s">
        <v>753</v>
      </c>
      <c r="D103" s="31">
        <v>2.62</v>
      </c>
      <c r="E103" s="31">
        <v>3.17</v>
      </c>
      <c r="F103" s="31">
        <v>3.01</v>
      </c>
      <c r="G103" s="31">
        <v>2.62</v>
      </c>
      <c r="H103" s="7" t="s">
        <v>201</v>
      </c>
      <c r="I103" s="100">
        <v>1.6990361687036608</v>
      </c>
      <c r="J103" s="100">
        <v>0.88285348342200254</v>
      </c>
      <c r="K103">
        <v>1</v>
      </c>
      <c r="M103">
        <f t="shared" si="1"/>
        <v>2.62</v>
      </c>
    </row>
    <row r="104" spans="1:13" x14ac:dyDescent="0.25">
      <c r="A104" t="s">
        <v>322</v>
      </c>
      <c r="B104">
        <v>104</v>
      </c>
      <c r="C104" t="s">
        <v>754</v>
      </c>
      <c r="D104" s="31">
        <v>2.62</v>
      </c>
      <c r="E104" s="31">
        <v>3.06</v>
      </c>
      <c r="F104" s="31">
        <v>3.11</v>
      </c>
      <c r="G104" s="31">
        <v>2.62</v>
      </c>
      <c r="H104" s="7" t="s">
        <v>201</v>
      </c>
      <c r="I104" s="100">
        <v>2.7993618363779755</v>
      </c>
      <c r="J104" s="100">
        <v>0.53583641118034686</v>
      </c>
      <c r="K104">
        <v>1</v>
      </c>
      <c r="M104">
        <f t="shared" si="1"/>
        <v>2.62</v>
      </c>
    </row>
    <row r="105" spans="1:13" x14ac:dyDescent="0.25">
      <c r="A105" t="s">
        <v>322</v>
      </c>
      <c r="B105">
        <v>105</v>
      </c>
      <c r="C105" t="s">
        <v>549</v>
      </c>
      <c r="D105" s="67">
        <v>1.24</v>
      </c>
      <c r="E105" s="67">
        <v>6.57</v>
      </c>
      <c r="F105" s="67">
        <v>14.34</v>
      </c>
      <c r="G105" s="67">
        <v>1.24</v>
      </c>
      <c r="H105" s="7" t="s">
        <v>201</v>
      </c>
      <c r="I105" s="100">
        <v>1.8460807671546873</v>
      </c>
      <c r="J105" s="100">
        <v>0.81253216364520608</v>
      </c>
      <c r="K105">
        <v>1</v>
      </c>
      <c r="M105">
        <f t="shared" si="1"/>
        <v>1.24</v>
      </c>
    </row>
    <row r="106" spans="1:13" x14ac:dyDescent="0.25">
      <c r="A106" t="s">
        <v>322</v>
      </c>
      <c r="B106">
        <v>106</v>
      </c>
      <c r="C106" t="s">
        <v>660</v>
      </c>
      <c r="D106" s="67">
        <v>2.0499999999999998</v>
      </c>
      <c r="E106" s="67">
        <v>3.33</v>
      </c>
      <c r="F106" s="67">
        <v>4.1500000000000004</v>
      </c>
      <c r="G106" s="67">
        <v>2.0499999999999998</v>
      </c>
      <c r="H106" s="7" t="s">
        <v>201</v>
      </c>
      <c r="I106" s="100">
        <v>1.539154063256666</v>
      </c>
      <c r="J106" s="100">
        <v>0.97456130988354706</v>
      </c>
      <c r="K106">
        <v>1</v>
      </c>
      <c r="M106">
        <f t="shared" si="1"/>
        <v>2.0499999999999998</v>
      </c>
    </row>
    <row r="107" spans="1:13" x14ac:dyDescent="0.25">
      <c r="A107" t="s">
        <v>322</v>
      </c>
      <c r="B107">
        <v>107</v>
      </c>
      <c r="C107" t="s">
        <v>550</v>
      </c>
      <c r="D107" s="67">
        <v>1.24</v>
      </c>
      <c r="E107" s="67">
        <v>6.4</v>
      </c>
      <c r="F107" s="67">
        <v>15.59</v>
      </c>
      <c r="G107" s="67">
        <v>1.24</v>
      </c>
      <c r="H107" s="7" t="s">
        <v>201</v>
      </c>
      <c r="I107" s="100">
        <v>2.2574859654215378</v>
      </c>
      <c r="J107" s="100">
        <v>0.66445595807719959</v>
      </c>
      <c r="K107">
        <v>1</v>
      </c>
      <c r="M107">
        <f t="shared" si="1"/>
        <v>1.24</v>
      </c>
    </row>
    <row r="108" spans="1:13" x14ac:dyDescent="0.25">
      <c r="A108" t="s">
        <v>322</v>
      </c>
      <c r="B108">
        <v>108</v>
      </c>
      <c r="C108" t="s">
        <v>755</v>
      </c>
      <c r="D108" s="31">
        <v>2.63</v>
      </c>
      <c r="E108" s="31">
        <v>3.08</v>
      </c>
      <c r="F108" s="31">
        <v>3.04</v>
      </c>
      <c r="G108" s="31">
        <v>3.04</v>
      </c>
      <c r="H108" s="7" t="s">
        <v>23</v>
      </c>
      <c r="I108" s="100">
        <v>0.35580080378489798</v>
      </c>
      <c r="J108" s="100">
        <v>4.2158420780489196</v>
      </c>
      <c r="K108">
        <v>1</v>
      </c>
      <c r="M108">
        <f t="shared" si="1"/>
        <v>3.04</v>
      </c>
    </row>
    <row r="109" spans="1:13" x14ac:dyDescent="0.25">
      <c r="A109" t="s">
        <v>322</v>
      </c>
      <c r="B109">
        <v>109</v>
      </c>
      <c r="C109" t="s">
        <v>756</v>
      </c>
      <c r="D109" s="31">
        <v>2.63</v>
      </c>
      <c r="E109" s="31">
        <v>3.25</v>
      </c>
      <c r="F109" s="31">
        <v>2.93</v>
      </c>
      <c r="G109" s="31">
        <v>3.25</v>
      </c>
      <c r="H109" s="7" t="s">
        <v>202</v>
      </c>
      <c r="I109" s="100">
        <v>1.016153374467093</v>
      </c>
      <c r="J109" s="100">
        <v>1.4761551136772575</v>
      </c>
      <c r="K109">
        <v>1</v>
      </c>
      <c r="M109">
        <f t="shared" si="1"/>
        <v>3.25</v>
      </c>
    </row>
    <row r="110" spans="1:13" x14ac:dyDescent="0.25">
      <c r="A110" t="s">
        <v>322</v>
      </c>
      <c r="B110">
        <v>110</v>
      </c>
      <c r="C110" t="s">
        <v>757</v>
      </c>
      <c r="D110" s="31">
        <v>2.65</v>
      </c>
      <c r="E110" s="31">
        <v>3.44</v>
      </c>
      <c r="F110" s="31">
        <v>2.76</v>
      </c>
      <c r="G110" s="31">
        <v>2.65</v>
      </c>
      <c r="H110" s="7" t="s">
        <v>201</v>
      </c>
      <c r="I110" s="100">
        <v>1.889187074560609</v>
      </c>
      <c r="J110" s="100">
        <v>0.79399230504944729</v>
      </c>
      <c r="K110">
        <v>1</v>
      </c>
      <c r="L110" s="1">
        <f>G110*G109*G108*G107*G106*G105*G104*G103*G102*G101</f>
        <v>2571.0196925276837</v>
      </c>
      <c r="M110">
        <f t="shared" si="1"/>
        <v>2.65</v>
      </c>
    </row>
    <row r="111" spans="1:13" x14ac:dyDescent="0.25">
      <c r="A111" t="s">
        <v>323</v>
      </c>
      <c r="B111">
        <v>111</v>
      </c>
      <c r="C111" t="s">
        <v>758</v>
      </c>
      <c r="D111" s="31">
        <v>2.66</v>
      </c>
      <c r="E111" s="31">
        <v>3.09</v>
      </c>
      <c r="F111" s="31">
        <v>3.02</v>
      </c>
      <c r="G111" s="31">
        <v>3.09</v>
      </c>
      <c r="H111" s="7" t="s">
        <v>202</v>
      </c>
      <c r="I111" s="100">
        <v>1.1159579574275478</v>
      </c>
      <c r="J111" s="100">
        <v>1.3441366585688654</v>
      </c>
      <c r="K111">
        <v>1</v>
      </c>
      <c r="M111">
        <f t="shared" si="1"/>
        <v>3.09</v>
      </c>
    </row>
    <row r="112" spans="1:13" x14ac:dyDescent="0.25">
      <c r="A112" t="s">
        <v>323</v>
      </c>
      <c r="B112">
        <v>112</v>
      </c>
      <c r="C112" t="s">
        <v>661</v>
      </c>
      <c r="D112" s="67">
        <v>2.06</v>
      </c>
      <c r="E112" s="67">
        <v>3.41</v>
      </c>
      <c r="F112" s="67">
        <v>4.0199999999999996</v>
      </c>
      <c r="G112" s="67">
        <v>4.0199999999999996</v>
      </c>
      <c r="H112" s="7" t="s">
        <v>23</v>
      </c>
      <c r="I112" s="100">
        <v>0.35892435561676628</v>
      </c>
      <c r="J112" s="100">
        <v>4.1791535640495594</v>
      </c>
      <c r="K112">
        <v>1</v>
      </c>
      <c r="M112">
        <f t="shared" si="1"/>
        <v>4.0199999999999996</v>
      </c>
    </row>
    <row r="113" spans="1:13" x14ac:dyDescent="0.25">
      <c r="A113" t="s">
        <v>323</v>
      </c>
      <c r="B113">
        <v>113</v>
      </c>
      <c r="C113" t="s">
        <v>759</v>
      </c>
      <c r="D113" s="31">
        <v>2.68</v>
      </c>
      <c r="E113" s="31">
        <v>3.1</v>
      </c>
      <c r="F113" s="31">
        <v>2.99</v>
      </c>
      <c r="G113" s="31">
        <v>3.1</v>
      </c>
      <c r="H113" s="7" t="s">
        <v>202</v>
      </c>
      <c r="I113" s="100">
        <v>0.73289807689855357</v>
      </c>
      <c r="J113" s="100">
        <v>2.0466693081630609</v>
      </c>
      <c r="M113">
        <f t="shared" si="1"/>
        <v>0</v>
      </c>
    </row>
    <row r="114" spans="1:13" x14ac:dyDescent="0.25">
      <c r="A114" t="s">
        <v>323</v>
      </c>
      <c r="B114">
        <v>114</v>
      </c>
      <c r="C114" t="s">
        <v>662</v>
      </c>
      <c r="D114" s="67">
        <v>2.06</v>
      </c>
      <c r="E114" s="67">
        <v>3.45</v>
      </c>
      <c r="F114" s="67">
        <v>4.03</v>
      </c>
      <c r="G114" s="67">
        <v>2.06</v>
      </c>
      <c r="H114" s="7" t="s">
        <v>201</v>
      </c>
      <c r="I114" s="100">
        <v>1.2151205679779253</v>
      </c>
      <c r="J114" s="100">
        <v>1.2344454036327774</v>
      </c>
      <c r="M114">
        <f t="shared" si="1"/>
        <v>0</v>
      </c>
    </row>
    <row r="115" spans="1:13" x14ac:dyDescent="0.25">
      <c r="A115" t="s">
        <v>323</v>
      </c>
      <c r="B115">
        <v>115</v>
      </c>
      <c r="C115" t="s">
        <v>663</v>
      </c>
      <c r="D115" s="67">
        <v>2.0699999999999998</v>
      </c>
      <c r="E115" s="67">
        <v>3.49</v>
      </c>
      <c r="F115" s="67">
        <v>3.89</v>
      </c>
      <c r="G115" s="67">
        <v>2.0699999999999998</v>
      </c>
      <c r="H115" s="7" t="s">
        <v>201</v>
      </c>
      <c r="I115" s="100">
        <v>1.1978071038246021</v>
      </c>
      <c r="J115" s="100">
        <v>1.2522884487915416</v>
      </c>
      <c r="M115">
        <f t="shared" si="1"/>
        <v>0</v>
      </c>
    </row>
    <row r="116" spans="1:13" x14ac:dyDescent="0.25">
      <c r="A116" t="s">
        <v>323</v>
      </c>
      <c r="B116">
        <v>116</v>
      </c>
      <c r="C116" t="s">
        <v>551</v>
      </c>
      <c r="D116" s="31">
        <v>1.25</v>
      </c>
      <c r="E116" s="31">
        <v>5.9</v>
      </c>
      <c r="F116" s="31">
        <v>15.05</v>
      </c>
      <c r="G116" s="31">
        <v>5.9</v>
      </c>
      <c r="H116" s="7" t="s">
        <v>202</v>
      </c>
      <c r="I116" s="100">
        <v>1.2660062735228395</v>
      </c>
      <c r="J116" s="100">
        <v>1.1848282519375204</v>
      </c>
      <c r="K116">
        <v>1</v>
      </c>
      <c r="M116">
        <f t="shared" si="1"/>
        <v>5.9</v>
      </c>
    </row>
    <row r="117" spans="1:13" x14ac:dyDescent="0.25">
      <c r="A117" t="s">
        <v>323</v>
      </c>
      <c r="B117">
        <v>117</v>
      </c>
      <c r="C117" t="s">
        <v>760</v>
      </c>
      <c r="D117" s="31">
        <v>2.68</v>
      </c>
      <c r="E117" s="31">
        <v>3.16</v>
      </c>
      <c r="F117" s="31">
        <v>2.95</v>
      </c>
      <c r="G117" s="31">
        <v>2.68</v>
      </c>
      <c r="H117" s="7" t="s">
        <v>201</v>
      </c>
      <c r="I117" s="100">
        <v>1.1668514686663725</v>
      </c>
      <c r="J117" s="100">
        <v>1.2855106586225518</v>
      </c>
      <c r="M117">
        <f t="shared" si="1"/>
        <v>0</v>
      </c>
    </row>
    <row r="118" spans="1:13" x14ac:dyDescent="0.25">
      <c r="A118" t="s">
        <v>323</v>
      </c>
      <c r="B118">
        <v>118</v>
      </c>
      <c r="C118" t="s">
        <v>664</v>
      </c>
      <c r="D118" s="67">
        <v>2.09</v>
      </c>
      <c r="E118" s="67">
        <v>3.37</v>
      </c>
      <c r="F118" s="67">
        <v>3.95</v>
      </c>
      <c r="G118" s="67">
        <v>3.95</v>
      </c>
      <c r="H118" s="7" t="s">
        <v>23</v>
      </c>
      <c r="I118" s="100">
        <v>0.47115991023731463</v>
      </c>
      <c r="J118" s="100">
        <v>3.1836324937842813</v>
      </c>
      <c r="K118">
        <v>1</v>
      </c>
      <c r="M118">
        <f t="shared" si="1"/>
        <v>3.95</v>
      </c>
    </row>
    <row r="119" spans="1:13" x14ac:dyDescent="0.25">
      <c r="A119" t="s">
        <v>323</v>
      </c>
      <c r="B119">
        <v>119</v>
      </c>
      <c r="C119" t="s">
        <v>761</v>
      </c>
      <c r="D119" s="31">
        <v>2.68</v>
      </c>
      <c r="E119" s="31">
        <v>3.07</v>
      </c>
      <c r="F119" s="31">
        <v>3.03</v>
      </c>
      <c r="G119" s="31">
        <v>2.68</v>
      </c>
      <c r="H119" s="7" t="s">
        <v>201</v>
      </c>
      <c r="I119" s="100">
        <v>2.5571159385837947</v>
      </c>
      <c r="J119" s="100">
        <v>0.58659835378083935</v>
      </c>
      <c r="K119">
        <v>1</v>
      </c>
      <c r="M119">
        <f t="shared" si="1"/>
        <v>2.68</v>
      </c>
    </row>
    <row r="120" spans="1:13" x14ac:dyDescent="0.25">
      <c r="A120" t="s">
        <v>323</v>
      </c>
      <c r="B120">
        <v>120</v>
      </c>
      <c r="C120" t="s">
        <v>665</v>
      </c>
      <c r="D120" s="31">
        <v>2.09</v>
      </c>
      <c r="E120" s="31">
        <v>3.32</v>
      </c>
      <c r="F120" s="31">
        <v>3.99</v>
      </c>
      <c r="G120" s="31">
        <v>3.32</v>
      </c>
      <c r="H120" s="7" t="s">
        <v>202</v>
      </c>
      <c r="I120" s="100">
        <v>0.89816098543822287</v>
      </c>
      <c r="J120" s="100">
        <v>1.6700792222322296</v>
      </c>
      <c r="L120" s="1">
        <f>G120*G119*G118*G117*G116*G115*G114*G113*G112*G111</f>
        <v>91251.617462956667</v>
      </c>
      <c r="M120">
        <f t="shared" si="1"/>
        <v>0</v>
      </c>
    </row>
    <row r="121" spans="1:13" x14ac:dyDescent="0.25">
      <c r="A121" t="s">
        <v>324</v>
      </c>
      <c r="B121">
        <v>121</v>
      </c>
      <c r="C121" t="s">
        <v>552</v>
      </c>
      <c r="D121" s="67">
        <v>1.25</v>
      </c>
      <c r="E121" s="67">
        <v>6.62</v>
      </c>
      <c r="F121" s="67">
        <v>12.5</v>
      </c>
      <c r="G121" s="67">
        <v>1.25</v>
      </c>
      <c r="H121" s="7" t="s">
        <v>201</v>
      </c>
      <c r="I121" s="100">
        <v>2.285937073722172</v>
      </c>
      <c r="J121" s="100">
        <v>0.65618604170829731</v>
      </c>
      <c r="K121">
        <v>1</v>
      </c>
      <c r="M121">
        <f t="shared" si="1"/>
        <v>1.25</v>
      </c>
    </row>
    <row r="122" spans="1:13" x14ac:dyDescent="0.25">
      <c r="A122" t="s">
        <v>324</v>
      </c>
      <c r="B122">
        <v>122</v>
      </c>
      <c r="C122" t="s">
        <v>553</v>
      </c>
      <c r="D122" s="67">
        <v>1.25</v>
      </c>
      <c r="E122" s="67">
        <v>6.52</v>
      </c>
      <c r="F122" s="67">
        <v>13.7</v>
      </c>
      <c r="G122" s="67">
        <v>1.25</v>
      </c>
      <c r="H122" s="7" t="s">
        <v>201</v>
      </c>
      <c r="I122" s="100">
        <v>2.2617958357714314</v>
      </c>
      <c r="J122" s="100">
        <v>0.66318983184810509</v>
      </c>
      <c r="K122">
        <v>1</v>
      </c>
      <c r="M122">
        <f t="shared" si="1"/>
        <v>1.25</v>
      </c>
    </row>
    <row r="123" spans="1:13" x14ac:dyDescent="0.25">
      <c r="A123" t="s">
        <v>324</v>
      </c>
      <c r="B123">
        <v>123</v>
      </c>
      <c r="C123" t="s">
        <v>666</v>
      </c>
      <c r="D123" s="67">
        <v>2.09</v>
      </c>
      <c r="E123" s="67">
        <v>3.54</v>
      </c>
      <c r="F123" s="67">
        <v>3.72</v>
      </c>
      <c r="G123" s="67">
        <v>2.09</v>
      </c>
      <c r="H123" s="7" t="s">
        <v>201</v>
      </c>
      <c r="I123" s="100">
        <v>1.8773804066861972</v>
      </c>
      <c r="J123" s="100">
        <v>0.79898564758523349</v>
      </c>
      <c r="K123">
        <v>1</v>
      </c>
      <c r="M123">
        <f t="shared" si="1"/>
        <v>2.09</v>
      </c>
    </row>
    <row r="124" spans="1:13" x14ac:dyDescent="0.25">
      <c r="A124" t="s">
        <v>324</v>
      </c>
      <c r="B124">
        <v>124</v>
      </c>
      <c r="C124" t="s">
        <v>762</v>
      </c>
      <c r="D124" s="31">
        <v>2.69</v>
      </c>
      <c r="E124" s="31">
        <v>3.19</v>
      </c>
      <c r="F124" s="31">
        <v>2.9</v>
      </c>
      <c r="G124" s="31">
        <v>2.69</v>
      </c>
      <c r="H124" s="7" t="s">
        <v>201</v>
      </c>
      <c r="I124" s="100">
        <v>1.2105976651443564</v>
      </c>
      <c r="J124" s="100">
        <v>1.2390574037833899</v>
      </c>
      <c r="M124">
        <f t="shared" si="1"/>
        <v>0</v>
      </c>
    </row>
    <row r="125" spans="1:13" x14ac:dyDescent="0.25">
      <c r="A125" t="s">
        <v>324</v>
      </c>
      <c r="B125">
        <v>125</v>
      </c>
      <c r="C125" t="s">
        <v>763</v>
      </c>
      <c r="D125" s="31">
        <v>2.7</v>
      </c>
      <c r="E125" s="31">
        <v>3.05</v>
      </c>
      <c r="F125" s="31">
        <v>2.91</v>
      </c>
      <c r="G125" s="31">
        <v>2.91</v>
      </c>
      <c r="H125" s="7" t="s">
        <v>23</v>
      </c>
      <c r="I125" s="100">
        <v>1.008364612568639</v>
      </c>
      <c r="J125" s="100">
        <v>1.4875571606772302</v>
      </c>
      <c r="M125">
        <f t="shared" si="1"/>
        <v>0</v>
      </c>
    </row>
    <row r="126" spans="1:13" x14ac:dyDescent="0.25">
      <c r="A126" t="s">
        <v>324</v>
      </c>
      <c r="B126">
        <v>126</v>
      </c>
      <c r="C126" t="s">
        <v>667</v>
      </c>
      <c r="D126" s="67">
        <v>2.1</v>
      </c>
      <c r="E126" s="67">
        <v>3.35</v>
      </c>
      <c r="F126" s="67">
        <v>3.95</v>
      </c>
      <c r="G126" s="67">
        <v>2.1</v>
      </c>
      <c r="H126" s="7" t="s">
        <v>201</v>
      </c>
      <c r="I126" s="100">
        <v>1.2278198625829821</v>
      </c>
      <c r="J126" s="100">
        <v>1.2216775813061278</v>
      </c>
      <c r="M126">
        <f t="shared" si="1"/>
        <v>0</v>
      </c>
    </row>
    <row r="127" spans="1:13" x14ac:dyDescent="0.25">
      <c r="A127" t="s">
        <v>324</v>
      </c>
      <c r="B127">
        <v>127</v>
      </c>
      <c r="C127" t="s">
        <v>764</v>
      </c>
      <c r="D127" s="31">
        <v>2.71</v>
      </c>
      <c r="E127" s="31">
        <v>3.49</v>
      </c>
      <c r="F127" s="31">
        <v>2.7</v>
      </c>
      <c r="G127" s="31">
        <v>2.7</v>
      </c>
      <c r="H127" s="7" t="s">
        <v>23</v>
      </c>
      <c r="I127" s="100">
        <v>0.49130501062265547</v>
      </c>
      <c r="J127" s="100">
        <v>3.0530932263421757</v>
      </c>
      <c r="K127">
        <v>1</v>
      </c>
      <c r="M127">
        <f t="shared" si="1"/>
        <v>2.7</v>
      </c>
    </row>
    <row r="128" spans="1:13" x14ac:dyDescent="0.25">
      <c r="A128" t="s">
        <v>324</v>
      </c>
      <c r="B128">
        <v>128</v>
      </c>
      <c r="C128" t="s">
        <v>554</v>
      </c>
      <c r="D128" s="67">
        <v>1.25</v>
      </c>
      <c r="E128" s="67">
        <v>6.42</v>
      </c>
      <c r="F128" s="67">
        <v>13.68</v>
      </c>
      <c r="G128" s="67">
        <v>1.25</v>
      </c>
      <c r="H128" s="7" t="s">
        <v>201</v>
      </c>
      <c r="I128" s="100">
        <v>3.3132020108923323</v>
      </c>
      <c r="J128" s="100">
        <v>0.4527342416999231</v>
      </c>
      <c r="K128">
        <v>1</v>
      </c>
      <c r="M128">
        <f t="shared" si="1"/>
        <v>1.25</v>
      </c>
    </row>
    <row r="129" spans="1:13" x14ac:dyDescent="0.25">
      <c r="A129" t="s">
        <v>324</v>
      </c>
      <c r="B129">
        <v>129</v>
      </c>
      <c r="C129" t="s">
        <v>555</v>
      </c>
      <c r="D129" s="31">
        <v>1.26</v>
      </c>
      <c r="E129" s="31">
        <v>6.31</v>
      </c>
      <c r="F129" s="31">
        <v>13.02</v>
      </c>
      <c r="G129" s="31">
        <v>6.31</v>
      </c>
      <c r="H129" s="7" t="s">
        <v>202</v>
      </c>
      <c r="I129" s="100">
        <v>0.76822313753485072</v>
      </c>
      <c r="J129" s="100">
        <v>1.9525576967303357</v>
      </c>
      <c r="M129">
        <f t="shared" ref="M129:M192" si="2">K129*G129</f>
        <v>0</v>
      </c>
    </row>
    <row r="130" spans="1:13" x14ac:dyDescent="0.25">
      <c r="A130" t="s">
        <v>324</v>
      </c>
      <c r="B130">
        <v>130</v>
      </c>
      <c r="C130" t="s">
        <v>556</v>
      </c>
      <c r="D130" s="31">
        <v>1.26</v>
      </c>
      <c r="E130" s="31">
        <v>6.12</v>
      </c>
      <c r="F130" s="31">
        <v>13.65</v>
      </c>
      <c r="G130" s="31">
        <v>6.12</v>
      </c>
      <c r="H130" s="7" t="s">
        <v>202</v>
      </c>
      <c r="I130" s="100">
        <v>1.2332886816909281</v>
      </c>
      <c r="J130" s="100">
        <v>1.2162602497441162</v>
      </c>
      <c r="K130">
        <v>1</v>
      </c>
      <c r="L130" s="1">
        <f>G130*G129*G128*G127*G126*G125*G124*G123*G122*G121</f>
        <v>6996.5740411171155</v>
      </c>
      <c r="M130">
        <f t="shared" si="2"/>
        <v>6.12</v>
      </c>
    </row>
    <row r="131" spans="1:13" x14ac:dyDescent="0.25">
      <c r="A131" t="s">
        <v>325</v>
      </c>
      <c r="B131">
        <v>131</v>
      </c>
      <c r="C131" t="s">
        <v>765</v>
      </c>
      <c r="D131" s="31">
        <v>2.71</v>
      </c>
      <c r="E131" s="31">
        <v>2.95</v>
      </c>
      <c r="F131" s="31">
        <v>3.12</v>
      </c>
      <c r="G131" s="31">
        <v>2.71</v>
      </c>
      <c r="H131" s="7" t="s">
        <v>201</v>
      </c>
      <c r="I131" s="100">
        <v>1.9369373150048164</v>
      </c>
      <c r="J131" s="100">
        <v>0.77441845349356087</v>
      </c>
      <c r="K131">
        <v>1</v>
      </c>
      <c r="M131">
        <f t="shared" si="2"/>
        <v>2.71</v>
      </c>
    </row>
    <row r="132" spans="1:13" x14ac:dyDescent="0.25">
      <c r="A132" t="s">
        <v>325</v>
      </c>
      <c r="B132">
        <v>132</v>
      </c>
      <c r="C132" t="s">
        <v>557</v>
      </c>
      <c r="D132" s="67">
        <v>1.28</v>
      </c>
      <c r="E132" s="67">
        <v>6.76</v>
      </c>
      <c r="F132" s="67">
        <v>10.27</v>
      </c>
      <c r="G132" s="67">
        <v>1.28</v>
      </c>
      <c r="H132" s="7" t="s">
        <v>201</v>
      </c>
      <c r="I132" s="100">
        <v>2.3374275255307677</v>
      </c>
      <c r="J132" s="100">
        <v>0.64173112689745926</v>
      </c>
      <c r="K132">
        <v>1</v>
      </c>
      <c r="M132">
        <f t="shared" si="2"/>
        <v>1.28</v>
      </c>
    </row>
    <row r="133" spans="1:13" x14ac:dyDescent="0.25">
      <c r="A133" t="s">
        <v>325</v>
      </c>
      <c r="B133">
        <v>133</v>
      </c>
      <c r="C133" t="s">
        <v>766</v>
      </c>
      <c r="D133" s="31">
        <v>2.72</v>
      </c>
      <c r="E133" s="31">
        <v>3.32</v>
      </c>
      <c r="F133" s="31">
        <v>2.8</v>
      </c>
      <c r="G133" s="31">
        <v>3.32</v>
      </c>
      <c r="H133" s="7" t="s">
        <v>202</v>
      </c>
      <c r="I133" s="100">
        <v>0.89051195990081489</v>
      </c>
      <c r="J133" s="100">
        <v>1.6844243171838706</v>
      </c>
      <c r="M133">
        <f t="shared" si="2"/>
        <v>0</v>
      </c>
    </row>
    <row r="134" spans="1:13" x14ac:dyDescent="0.25">
      <c r="A134" t="s">
        <v>325</v>
      </c>
      <c r="B134">
        <v>134</v>
      </c>
      <c r="C134" t="s">
        <v>767</v>
      </c>
      <c r="D134" s="31">
        <v>2.74</v>
      </c>
      <c r="E134" s="31">
        <v>3.31</v>
      </c>
      <c r="F134" s="31">
        <v>2.78</v>
      </c>
      <c r="G134" s="31">
        <v>3.31</v>
      </c>
      <c r="H134" s="7" t="s">
        <v>202</v>
      </c>
      <c r="I134" s="100">
        <v>0.9316034271091268</v>
      </c>
      <c r="J134" s="100">
        <v>1.6101271811060993</v>
      </c>
      <c r="M134">
        <f t="shared" si="2"/>
        <v>0</v>
      </c>
    </row>
    <row r="135" spans="1:13" x14ac:dyDescent="0.25">
      <c r="A135" t="s">
        <v>325</v>
      </c>
      <c r="B135">
        <v>135</v>
      </c>
      <c r="C135" t="s">
        <v>558</v>
      </c>
      <c r="D135" s="67">
        <v>1.28</v>
      </c>
      <c r="E135" s="67">
        <v>6.21</v>
      </c>
      <c r="F135" s="67">
        <v>11.35</v>
      </c>
      <c r="G135" s="67">
        <v>1.28</v>
      </c>
      <c r="H135" s="7" t="s">
        <v>201</v>
      </c>
      <c r="I135" s="100">
        <v>2.6034844166109434</v>
      </c>
      <c r="J135" s="100">
        <v>0.57615094234080666</v>
      </c>
      <c r="K135">
        <v>1</v>
      </c>
      <c r="M135">
        <f t="shared" si="2"/>
        <v>1.28</v>
      </c>
    </row>
    <row r="136" spans="1:13" x14ac:dyDescent="0.25">
      <c r="A136" t="s">
        <v>325</v>
      </c>
      <c r="B136">
        <v>136</v>
      </c>
      <c r="C136" t="s">
        <v>768</v>
      </c>
      <c r="D136" s="31">
        <v>2.74</v>
      </c>
      <c r="E136" s="31">
        <v>3.17</v>
      </c>
      <c r="F136" s="31">
        <v>2.88</v>
      </c>
      <c r="G136" s="31">
        <v>3.17</v>
      </c>
      <c r="H136" s="7" t="s">
        <v>202</v>
      </c>
      <c r="I136" s="100">
        <v>1.8408289459660376</v>
      </c>
      <c r="J136" s="100">
        <v>0.814850289749667</v>
      </c>
      <c r="M136">
        <f t="shared" si="2"/>
        <v>0</v>
      </c>
    </row>
    <row r="137" spans="1:13" x14ac:dyDescent="0.25">
      <c r="A137" t="s">
        <v>325</v>
      </c>
      <c r="B137">
        <v>137</v>
      </c>
      <c r="C137" t="s">
        <v>668</v>
      </c>
      <c r="D137" s="31">
        <v>2.12</v>
      </c>
      <c r="E137" s="31">
        <v>3.23</v>
      </c>
      <c r="F137" s="31">
        <v>4.01</v>
      </c>
      <c r="G137" s="31">
        <v>3.23</v>
      </c>
      <c r="H137" s="7" t="s">
        <v>202</v>
      </c>
      <c r="I137" s="100">
        <v>0.62462425793291942</v>
      </c>
      <c r="J137" s="100">
        <v>2.4014437174822145</v>
      </c>
      <c r="M137">
        <f t="shared" si="2"/>
        <v>0</v>
      </c>
    </row>
    <row r="138" spans="1:13" x14ac:dyDescent="0.25">
      <c r="A138" t="s">
        <v>325</v>
      </c>
      <c r="B138">
        <v>138</v>
      </c>
      <c r="C138" t="s">
        <v>769</v>
      </c>
      <c r="D138" s="31">
        <v>2.75</v>
      </c>
      <c r="E138" s="31">
        <v>3.15</v>
      </c>
      <c r="F138" s="31">
        <v>2.86</v>
      </c>
      <c r="G138" s="31">
        <v>2.75</v>
      </c>
      <c r="H138" s="7" t="s">
        <v>201</v>
      </c>
      <c r="I138" s="100">
        <v>1.6413011004428792</v>
      </c>
      <c r="J138" s="100">
        <v>0.91390909297218426</v>
      </c>
      <c r="K138">
        <v>1</v>
      </c>
      <c r="M138">
        <f t="shared" si="2"/>
        <v>2.75</v>
      </c>
    </row>
    <row r="139" spans="1:13" x14ac:dyDescent="0.25">
      <c r="A139" t="s">
        <v>325</v>
      </c>
      <c r="B139">
        <v>139</v>
      </c>
      <c r="C139" t="s">
        <v>770</v>
      </c>
      <c r="D139" s="31">
        <v>2.76</v>
      </c>
      <c r="E139" s="31">
        <v>3.16</v>
      </c>
      <c r="F139" s="31">
        <v>2.86</v>
      </c>
      <c r="G139" s="31">
        <v>2.86</v>
      </c>
      <c r="H139" s="7" t="s">
        <v>23</v>
      </c>
      <c r="I139" s="100">
        <v>1.0207493005841624</v>
      </c>
      <c r="J139" s="100">
        <v>1.4695087218199108</v>
      </c>
      <c r="M139">
        <f t="shared" si="2"/>
        <v>0</v>
      </c>
    </row>
    <row r="140" spans="1:13" x14ac:dyDescent="0.25">
      <c r="A140" t="s">
        <v>325</v>
      </c>
      <c r="B140">
        <v>140</v>
      </c>
      <c r="C140" t="s">
        <v>771</v>
      </c>
      <c r="D140" s="31">
        <v>2.76</v>
      </c>
      <c r="E140" s="31">
        <v>3.27</v>
      </c>
      <c r="F140" s="31">
        <v>2.77</v>
      </c>
      <c r="G140" s="31">
        <v>2.77</v>
      </c>
      <c r="H140" s="7" t="s">
        <v>23</v>
      </c>
      <c r="I140" s="100">
        <v>0.9635023356644965</v>
      </c>
      <c r="J140" s="100">
        <v>1.5568203049196534</v>
      </c>
      <c r="K140">
        <v>1</v>
      </c>
      <c r="L140" s="1">
        <f>G140*G139*G138*G137*G136*G135*G134*G133*G132*G131</f>
        <v>10884.176812039395</v>
      </c>
      <c r="M140">
        <f t="shared" si="2"/>
        <v>2.77</v>
      </c>
    </row>
    <row r="141" spans="1:13" x14ac:dyDescent="0.25">
      <c r="A141" t="s">
        <v>326</v>
      </c>
      <c r="B141">
        <v>141</v>
      </c>
      <c r="C141" t="s">
        <v>772</v>
      </c>
      <c r="D141" s="31">
        <v>2.79</v>
      </c>
      <c r="E141" s="31">
        <v>3.23</v>
      </c>
      <c r="F141" s="31">
        <v>2.78</v>
      </c>
      <c r="G141" s="31">
        <v>2.78</v>
      </c>
      <c r="H141" s="7" t="s">
        <v>23</v>
      </c>
      <c r="I141" s="100">
        <v>0.83506015317135662</v>
      </c>
      <c r="J141" s="100">
        <v>1.7962777822691722</v>
      </c>
      <c r="K141">
        <v>1</v>
      </c>
      <c r="M141">
        <f t="shared" si="2"/>
        <v>2.78</v>
      </c>
    </row>
    <row r="142" spans="1:13" x14ac:dyDescent="0.25">
      <c r="A142" t="s">
        <v>326</v>
      </c>
      <c r="B142">
        <v>142</v>
      </c>
      <c r="C142" t="s">
        <v>773</v>
      </c>
      <c r="D142" s="31">
        <v>2.79</v>
      </c>
      <c r="E142" s="31">
        <v>3.31</v>
      </c>
      <c r="F142" s="31">
        <v>2.7</v>
      </c>
      <c r="G142" s="31">
        <v>3.31</v>
      </c>
      <c r="H142" s="7" t="s">
        <v>202</v>
      </c>
      <c r="I142" s="100">
        <v>0.82109723837597437</v>
      </c>
      <c r="J142" s="100">
        <v>1.8268238277926849</v>
      </c>
      <c r="M142">
        <f t="shared" si="2"/>
        <v>0</v>
      </c>
    </row>
    <row r="143" spans="1:13" x14ac:dyDescent="0.25">
      <c r="A143" t="s">
        <v>326</v>
      </c>
      <c r="B143">
        <v>143</v>
      </c>
      <c r="C143" t="s">
        <v>774</v>
      </c>
      <c r="D143" s="31">
        <v>2.8</v>
      </c>
      <c r="E143" s="31">
        <v>3.62</v>
      </c>
      <c r="F143" s="31">
        <v>2.54</v>
      </c>
      <c r="G143" s="31">
        <v>2.54</v>
      </c>
      <c r="H143" s="7" t="s">
        <v>23</v>
      </c>
      <c r="I143" s="100">
        <v>0.74120595974323344</v>
      </c>
      <c r="J143" s="100">
        <v>2.0237290057943218</v>
      </c>
      <c r="K143">
        <v>1</v>
      </c>
      <c r="M143">
        <f t="shared" si="2"/>
        <v>2.54</v>
      </c>
    </row>
    <row r="144" spans="1:13" x14ac:dyDescent="0.25">
      <c r="A144" t="s">
        <v>326</v>
      </c>
      <c r="B144">
        <v>144</v>
      </c>
      <c r="C144" t="s">
        <v>559</v>
      </c>
      <c r="D144" s="67">
        <v>1.28</v>
      </c>
      <c r="E144" s="67">
        <v>5.97</v>
      </c>
      <c r="F144" s="67">
        <v>12.59</v>
      </c>
      <c r="G144" s="67">
        <v>1.28</v>
      </c>
      <c r="H144" s="7" t="s">
        <v>201</v>
      </c>
      <c r="I144" s="100">
        <v>1.8381476251420275</v>
      </c>
      <c r="J144" s="100">
        <v>0.81603891846505006</v>
      </c>
      <c r="K144">
        <v>1</v>
      </c>
      <c r="M144">
        <f t="shared" si="2"/>
        <v>1.28</v>
      </c>
    </row>
    <row r="145" spans="1:13" x14ac:dyDescent="0.25">
      <c r="A145" t="s">
        <v>326</v>
      </c>
      <c r="B145">
        <v>145</v>
      </c>
      <c r="C145" t="s">
        <v>775</v>
      </c>
      <c r="D145" s="31">
        <v>2.8</v>
      </c>
      <c r="E145" s="31">
        <v>3.18</v>
      </c>
      <c r="F145" s="31">
        <v>2.79</v>
      </c>
      <c r="G145" s="31">
        <v>2.8</v>
      </c>
      <c r="H145" s="7" t="s">
        <v>201</v>
      </c>
      <c r="I145" s="100">
        <v>1.9089425520000005</v>
      </c>
      <c r="J145" s="100">
        <v>0.78577534899017731</v>
      </c>
      <c r="K145">
        <v>1</v>
      </c>
      <c r="M145">
        <f t="shared" si="2"/>
        <v>2.8</v>
      </c>
    </row>
    <row r="146" spans="1:13" x14ac:dyDescent="0.25">
      <c r="A146" t="s">
        <v>326</v>
      </c>
      <c r="B146">
        <v>146</v>
      </c>
      <c r="C146" t="s">
        <v>669</v>
      </c>
      <c r="D146" s="67">
        <v>2.13</v>
      </c>
      <c r="E146" s="67">
        <v>3.4</v>
      </c>
      <c r="F146" s="67">
        <v>3.8</v>
      </c>
      <c r="G146" s="67">
        <v>2.13</v>
      </c>
      <c r="H146" s="7" t="s">
        <v>201</v>
      </c>
      <c r="I146" s="100">
        <v>1.27240556625193</v>
      </c>
      <c r="J146" s="100">
        <v>1.1788694106537787</v>
      </c>
      <c r="M146">
        <f t="shared" si="2"/>
        <v>0</v>
      </c>
    </row>
    <row r="147" spans="1:13" x14ac:dyDescent="0.25">
      <c r="A147" t="s">
        <v>326</v>
      </c>
      <c r="B147">
        <v>147</v>
      </c>
      <c r="C147" t="s">
        <v>670</v>
      </c>
      <c r="D147" s="67">
        <v>2.13</v>
      </c>
      <c r="E147" s="67">
        <v>3.26</v>
      </c>
      <c r="F147" s="67">
        <v>3.97</v>
      </c>
      <c r="G147" s="67">
        <v>2.13</v>
      </c>
      <c r="H147" s="7" t="s">
        <v>201</v>
      </c>
      <c r="I147" s="100">
        <v>2.8360689406974262</v>
      </c>
      <c r="J147" s="100">
        <v>0.52890110620199904</v>
      </c>
      <c r="K147">
        <v>1</v>
      </c>
      <c r="M147">
        <f t="shared" si="2"/>
        <v>2.13</v>
      </c>
    </row>
    <row r="148" spans="1:13" x14ac:dyDescent="0.25">
      <c r="A148" t="s">
        <v>326</v>
      </c>
      <c r="B148">
        <v>148</v>
      </c>
      <c r="C148" t="s">
        <v>560</v>
      </c>
      <c r="D148" s="67">
        <v>1.28</v>
      </c>
      <c r="E148" s="67">
        <v>5.66</v>
      </c>
      <c r="F148" s="67">
        <v>13.41</v>
      </c>
      <c r="G148" s="67">
        <v>1.28</v>
      </c>
      <c r="H148" s="7" t="s">
        <v>201</v>
      </c>
      <c r="I148" s="100">
        <v>1.402171534841836</v>
      </c>
      <c r="J148" s="100">
        <v>1.0697692562766217</v>
      </c>
      <c r="M148">
        <f t="shared" si="2"/>
        <v>0</v>
      </c>
    </row>
    <row r="149" spans="1:13" x14ac:dyDescent="0.25">
      <c r="A149" t="s">
        <v>326</v>
      </c>
      <c r="B149">
        <v>149</v>
      </c>
      <c r="C149" t="s">
        <v>776</v>
      </c>
      <c r="D149" s="31">
        <v>2.81</v>
      </c>
      <c r="E149" s="31">
        <v>3.19</v>
      </c>
      <c r="F149" s="31">
        <v>2.79</v>
      </c>
      <c r="G149" s="31">
        <v>2.81</v>
      </c>
      <c r="H149" s="7" t="s">
        <v>201</v>
      </c>
      <c r="I149" s="100">
        <v>1.4281783330351023</v>
      </c>
      <c r="J149" s="100">
        <v>1.0502890047437321</v>
      </c>
      <c r="M149">
        <f t="shared" si="2"/>
        <v>0</v>
      </c>
    </row>
    <row r="150" spans="1:13" x14ac:dyDescent="0.25">
      <c r="A150" t="s">
        <v>326</v>
      </c>
      <c r="B150">
        <v>150</v>
      </c>
      <c r="C150" t="s">
        <v>671</v>
      </c>
      <c r="D150" s="67">
        <v>2.15</v>
      </c>
      <c r="E150" s="67">
        <v>3.4</v>
      </c>
      <c r="F150" s="67">
        <v>3.74</v>
      </c>
      <c r="G150" s="67">
        <v>3.74</v>
      </c>
      <c r="H150" s="7" t="s">
        <v>23</v>
      </c>
      <c r="I150" s="100">
        <v>0.27912181844841977</v>
      </c>
      <c r="J150" s="100">
        <v>5.3739976628777661</v>
      </c>
      <c r="K150">
        <v>1</v>
      </c>
      <c r="L150" s="1">
        <f>G150*G149*G148*G147*G146*G145*G144*G143*G142*G141</f>
        <v>5112.3620923252856</v>
      </c>
      <c r="M150">
        <f t="shared" si="2"/>
        <v>3.74</v>
      </c>
    </row>
    <row r="151" spans="1:13" x14ac:dyDescent="0.25">
      <c r="A151" t="s">
        <v>327</v>
      </c>
      <c r="B151">
        <v>151</v>
      </c>
      <c r="C151" t="s">
        <v>561</v>
      </c>
      <c r="D151" s="31">
        <v>1.29</v>
      </c>
      <c r="E151" s="31">
        <v>5.99</v>
      </c>
      <c r="F151" s="31">
        <v>11.52</v>
      </c>
      <c r="G151" s="31">
        <v>5.99</v>
      </c>
      <c r="H151" s="7" t="s">
        <v>202</v>
      </c>
      <c r="I151" s="100">
        <v>1.0110890589195922</v>
      </c>
      <c r="J151" s="100">
        <v>1.4835488395085965</v>
      </c>
      <c r="K151">
        <v>1</v>
      </c>
      <c r="M151">
        <f t="shared" si="2"/>
        <v>5.99</v>
      </c>
    </row>
    <row r="152" spans="1:13" x14ac:dyDescent="0.25">
      <c r="A152" t="s">
        <v>327</v>
      </c>
      <c r="B152">
        <v>152</v>
      </c>
      <c r="C152" t="s">
        <v>777</v>
      </c>
      <c r="D152" s="31">
        <v>2.82</v>
      </c>
      <c r="E152" s="31">
        <v>2.98</v>
      </c>
      <c r="F152" s="31">
        <v>2.94</v>
      </c>
      <c r="G152" s="31">
        <v>2.82</v>
      </c>
      <c r="H152" s="7" t="s">
        <v>201</v>
      </c>
      <c r="I152" s="100">
        <v>0.97360344777904717</v>
      </c>
      <c r="J152" s="100">
        <v>1.5406683320829972</v>
      </c>
      <c r="M152">
        <f t="shared" si="2"/>
        <v>0</v>
      </c>
    </row>
    <row r="153" spans="1:13" x14ac:dyDescent="0.25">
      <c r="A153" t="s">
        <v>327</v>
      </c>
      <c r="B153">
        <v>153</v>
      </c>
      <c r="C153" t="s">
        <v>778</v>
      </c>
      <c r="D153" s="31">
        <v>2.83</v>
      </c>
      <c r="E153" s="31">
        <v>3.27</v>
      </c>
      <c r="F153" s="31">
        <v>2.71</v>
      </c>
      <c r="G153" s="31">
        <v>3.27</v>
      </c>
      <c r="H153" s="7" t="s">
        <v>202</v>
      </c>
      <c r="I153" s="100">
        <v>0.56619823452857454</v>
      </c>
      <c r="J153" s="100">
        <v>2.6492488116797528</v>
      </c>
      <c r="M153">
        <f t="shared" si="2"/>
        <v>0</v>
      </c>
    </row>
    <row r="154" spans="1:13" x14ac:dyDescent="0.25">
      <c r="A154" t="s">
        <v>327</v>
      </c>
      <c r="B154">
        <v>154</v>
      </c>
      <c r="C154" t="s">
        <v>779</v>
      </c>
      <c r="D154" s="31">
        <v>2.84</v>
      </c>
      <c r="E154" s="31">
        <v>3.25</v>
      </c>
      <c r="F154" s="31">
        <v>2.71</v>
      </c>
      <c r="G154" s="31">
        <v>2.71</v>
      </c>
      <c r="H154" s="7" t="s">
        <v>23</v>
      </c>
      <c r="I154" s="100">
        <v>0.35409818621878314</v>
      </c>
      <c r="J154" s="100">
        <v>4.2361131979173985</v>
      </c>
      <c r="K154">
        <v>1</v>
      </c>
      <c r="M154">
        <f t="shared" si="2"/>
        <v>2.71</v>
      </c>
    </row>
    <row r="155" spans="1:13" x14ac:dyDescent="0.25">
      <c r="A155" t="s">
        <v>327</v>
      </c>
      <c r="B155">
        <v>155</v>
      </c>
      <c r="C155" t="s">
        <v>780</v>
      </c>
      <c r="D155" s="31">
        <v>2.85</v>
      </c>
      <c r="E155" s="31">
        <v>3.11</v>
      </c>
      <c r="F155" s="31">
        <v>2.79</v>
      </c>
      <c r="G155" s="31">
        <v>2.79</v>
      </c>
      <c r="H155" s="7" t="s">
        <v>23</v>
      </c>
      <c r="I155" s="100">
        <v>0.67799766172359988</v>
      </c>
      <c r="J155" s="100">
        <v>2.2123970106131532</v>
      </c>
      <c r="K155">
        <v>1</v>
      </c>
      <c r="M155">
        <f t="shared" si="2"/>
        <v>2.79</v>
      </c>
    </row>
    <row r="156" spans="1:13" x14ac:dyDescent="0.25">
      <c r="A156" t="s">
        <v>327</v>
      </c>
      <c r="B156">
        <v>156</v>
      </c>
      <c r="C156" t="s">
        <v>781</v>
      </c>
      <c r="D156" s="31">
        <v>2.85</v>
      </c>
      <c r="E156" s="31">
        <v>3.12</v>
      </c>
      <c r="F156" s="31">
        <v>2.8</v>
      </c>
      <c r="G156" s="31">
        <v>2.85</v>
      </c>
      <c r="H156" s="7" t="s">
        <v>201</v>
      </c>
      <c r="I156" s="100">
        <v>1.8267030408484546</v>
      </c>
      <c r="J156" s="100">
        <v>0.82115153172531541</v>
      </c>
      <c r="K156">
        <v>1</v>
      </c>
      <c r="M156">
        <f t="shared" si="2"/>
        <v>2.85</v>
      </c>
    </row>
    <row r="157" spans="1:13" x14ac:dyDescent="0.25">
      <c r="A157" t="s">
        <v>327</v>
      </c>
      <c r="B157">
        <v>157</v>
      </c>
      <c r="C157" t="s">
        <v>782</v>
      </c>
      <c r="D157" s="31">
        <v>2.86</v>
      </c>
      <c r="E157" s="31">
        <v>3.23</v>
      </c>
      <c r="F157" s="31">
        <v>2.7</v>
      </c>
      <c r="G157" s="31">
        <v>2.7</v>
      </c>
      <c r="H157" s="7" t="s">
        <v>23</v>
      </c>
      <c r="I157" s="100">
        <v>0.56639116466982431</v>
      </c>
      <c r="J157" s="100">
        <v>2.6483463965657359</v>
      </c>
      <c r="K157">
        <v>1</v>
      </c>
      <c r="M157">
        <f t="shared" si="2"/>
        <v>2.7</v>
      </c>
    </row>
    <row r="158" spans="1:13" x14ac:dyDescent="0.25">
      <c r="A158" t="s">
        <v>327</v>
      </c>
      <c r="B158">
        <v>158</v>
      </c>
      <c r="C158" t="s">
        <v>562</v>
      </c>
      <c r="D158" s="31">
        <v>1.29</v>
      </c>
      <c r="E158" s="31">
        <v>5.95</v>
      </c>
      <c r="F158" s="31">
        <v>11.43</v>
      </c>
      <c r="G158" s="31">
        <v>5.95</v>
      </c>
      <c r="H158" s="7" t="s">
        <v>202</v>
      </c>
      <c r="I158" s="100">
        <v>1.9458909772768274</v>
      </c>
      <c r="J158" s="100">
        <v>0.77085510828523984</v>
      </c>
      <c r="M158">
        <f t="shared" si="2"/>
        <v>0</v>
      </c>
    </row>
    <row r="159" spans="1:13" x14ac:dyDescent="0.25">
      <c r="A159" t="s">
        <v>327</v>
      </c>
      <c r="B159">
        <v>159</v>
      </c>
      <c r="C159" t="s">
        <v>563</v>
      </c>
      <c r="D159" s="67">
        <v>1.29</v>
      </c>
      <c r="E159" s="67">
        <v>6.07</v>
      </c>
      <c r="F159" s="67">
        <v>11.2</v>
      </c>
      <c r="G159" s="67">
        <v>1.29</v>
      </c>
      <c r="H159" s="7" t="s">
        <v>201</v>
      </c>
      <c r="I159" s="100">
        <v>2.0267996147606246</v>
      </c>
      <c r="J159" s="100">
        <v>0.7400830299531892</v>
      </c>
      <c r="K159">
        <v>1</v>
      </c>
      <c r="M159">
        <f t="shared" si="2"/>
        <v>1.29</v>
      </c>
    </row>
    <row r="160" spans="1:13" x14ac:dyDescent="0.25">
      <c r="A160" t="s">
        <v>327</v>
      </c>
      <c r="B160">
        <v>160</v>
      </c>
      <c r="C160" t="s">
        <v>672</v>
      </c>
      <c r="D160" s="67">
        <v>2.16</v>
      </c>
      <c r="E160" s="67">
        <v>3.5</v>
      </c>
      <c r="F160" s="67">
        <v>3.57</v>
      </c>
      <c r="G160" s="67">
        <v>3.57</v>
      </c>
      <c r="H160" s="7" t="s">
        <v>23</v>
      </c>
      <c r="I160" s="100">
        <v>0.36257635234489027</v>
      </c>
      <c r="J160" s="100">
        <v>4.137059657363336</v>
      </c>
      <c r="K160">
        <v>1</v>
      </c>
      <c r="L160" s="1">
        <f>G160*G159*G158*G157*G156*G155*G154*G153*G152*G151</f>
        <v>88060.408107547351</v>
      </c>
      <c r="M160">
        <f t="shared" si="2"/>
        <v>3.57</v>
      </c>
    </row>
    <row r="161" spans="1:13" x14ac:dyDescent="0.25">
      <c r="A161" t="s">
        <v>328</v>
      </c>
      <c r="B161">
        <v>161</v>
      </c>
      <c r="C161" t="s">
        <v>783</v>
      </c>
      <c r="D161" s="31">
        <v>2.86</v>
      </c>
      <c r="E161" s="31">
        <v>3.2</v>
      </c>
      <c r="F161" s="31">
        <v>2.72</v>
      </c>
      <c r="G161" s="31">
        <v>2.86</v>
      </c>
      <c r="H161" s="7" t="s">
        <v>201</v>
      </c>
      <c r="I161" s="100">
        <v>2.5926442939693626</v>
      </c>
      <c r="J161" s="100">
        <v>0.57855989095345062</v>
      </c>
      <c r="K161">
        <v>1</v>
      </c>
      <c r="M161">
        <f t="shared" si="2"/>
        <v>2.86</v>
      </c>
    </row>
    <row r="162" spans="1:13" x14ac:dyDescent="0.25">
      <c r="A162" t="s">
        <v>328</v>
      </c>
      <c r="B162">
        <v>162</v>
      </c>
      <c r="C162" t="s">
        <v>784</v>
      </c>
      <c r="D162" s="31">
        <v>2.88</v>
      </c>
      <c r="E162" s="31">
        <v>3.1</v>
      </c>
      <c r="F162" s="31">
        <v>2.8</v>
      </c>
      <c r="G162" s="31">
        <v>2.8</v>
      </c>
      <c r="H162" s="7" t="s">
        <v>23</v>
      </c>
      <c r="I162" s="100">
        <v>0.55092961606308177</v>
      </c>
      <c r="J162" s="100">
        <v>2.7226708390065011</v>
      </c>
      <c r="K162">
        <v>1</v>
      </c>
      <c r="M162">
        <f t="shared" si="2"/>
        <v>2.8</v>
      </c>
    </row>
    <row r="163" spans="1:13" x14ac:dyDescent="0.25">
      <c r="A163" t="s">
        <v>328</v>
      </c>
      <c r="B163">
        <v>163</v>
      </c>
      <c r="C163" t="s">
        <v>785</v>
      </c>
      <c r="D163" s="31">
        <v>2.9</v>
      </c>
      <c r="E163" s="31">
        <v>3.51</v>
      </c>
      <c r="F163" s="31">
        <v>2.5099999999999998</v>
      </c>
      <c r="G163" s="31">
        <v>2.9</v>
      </c>
      <c r="H163" s="7" t="s">
        <v>201</v>
      </c>
      <c r="I163" s="100">
        <v>1.7718623292536371</v>
      </c>
      <c r="J163" s="100">
        <v>0.84656690039335414</v>
      </c>
      <c r="K163">
        <v>1</v>
      </c>
      <c r="M163">
        <f t="shared" si="2"/>
        <v>2.9</v>
      </c>
    </row>
    <row r="164" spans="1:13" x14ac:dyDescent="0.25">
      <c r="A164" t="s">
        <v>328</v>
      </c>
      <c r="B164">
        <v>164</v>
      </c>
      <c r="C164" t="s">
        <v>786</v>
      </c>
      <c r="D164" s="31">
        <v>2.9</v>
      </c>
      <c r="E164" s="31">
        <v>3.34</v>
      </c>
      <c r="F164" s="31">
        <v>2.61</v>
      </c>
      <c r="G164" s="31">
        <v>2.9</v>
      </c>
      <c r="H164" s="7" t="s">
        <v>201</v>
      </c>
      <c r="I164" s="100">
        <v>1.4465965717185338</v>
      </c>
      <c r="J164" s="100">
        <v>1.0369166008861914</v>
      </c>
      <c r="M164">
        <f t="shared" si="2"/>
        <v>0</v>
      </c>
    </row>
    <row r="165" spans="1:13" x14ac:dyDescent="0.25">
      <c r="A165" t="s">
        <v>328</v>
      </c>
      <c r="B165">
        <v>165</v>
      </c>
      <c r="C165" t="s">
        <v>564</v>
      </c>
      <c r="D165" s="31">
        <v>1.3</v>
      </c>
      <c r="E165" s="31">
        <v>5.73</v>
      </c>
      <c r="F165" s="31">
        <v>12.28</v>
      </c>
      <c r="G165" s="31">
        <v>12.28</v>
      </c>
      <c r="H165" s="7" t="s">
        <v>23</v>
      </c>
      <c r="I165" s="100">
        <v>0.30382681745145057</v>
      </c>
      <c r="J165" s="100">
        <v>4.937023046820709</v>
      </c>
      <c r="K165">
        <v>1</v>
      </c>
      <c r="M165">
        <f t="shared" si="2"/>
        <v>12.28</v>
      </c>
    </row>
    <row r="166" spans="1:13" x14ac:dyDescent="0.25">
      <c r="A166" t="s">
        <v>328</v>
      </c>
      <c r="B166">
        <v>166</v>
      </c>
      <c r="C166" t="s">
        <v>787</v>
      </c>
      <c r="D166" s="31">
        <v>2.9</v>
      </c>
      <c r="E166" s="31">
        <v>2.93</v>
      </c>
      <c r="F166" s="31">
        <v>2.92</v>
      </c>
      <c r="G166" s="31">
        <v>2.9</v>
      </c>
      <c r="H166" s="7" t="s">
        <v>201</v>
      </c>
      <c r="I166" s="100">
        <v>2.5662144650312144</v>
      </c>
      <c r="J166" s="100">
        <v>0.58451856633181065</v>
      </c>
      <c r="K166">
        <v>1</v>
      </c>
      <c r="M166">
        <f t="shared" si="2"/>
        <v>2.9</v>
      </c>
    </row>
    <row r="167" spans="1:13" x14ac:dyDescent="0.25">
      <c r="A167" t="s">
        <v>328</v>
      </c>
      <c r="B167">
        <v>167</v>
      </c>
      <c r="C167" t="s">
        <v>565</v>
      </c>
      <c r="D167" s="67">
        <v>1.3</v>
      </c>
      <c r="E167" s="67">
        <v>5.98</v>
      </c>
      <c r="F167" s="67">
        <v>10.78</v>
      </c>
      <c r="G167" s="67">
        <v>1.3</v>
      </c>
      <c r="H167" s="7" t="s">
        <v>201</v>
      </c>
      <c r="I167" s="100">
        <v>3.5029851125640343</v>
      </c>
      <c r="J167" s="100">
        <v>0.42820621606983211</v>
      </c>
      <c r="K167">
        <v>1</v>
      </c>
      <c r="M167">
        <f t="shared" si="2"/>
        <v>1.3</v>
      </c>
    </row>
    <row r="168" spans="1:13" x14ac:dyDescent="0.25">
      <c r="A168" t="s">
        <v>328</v>
      </c>
      <c r="B168">
        <v>168</v>
      </c>
      <c r="C168" t="s">
        <v>788</v>
      </c>
      <c r="D168" s="31">
        <v>2.96</v>
      </c>
      <c r="E168" s="31">
        <v>3.25</v>
      </c>
      <c r="F168" s="31">
        <v>2.61</v>
      </c>
      <c r="G168" s="31">
        <v>3.25</v>
      </c>
      <c r="H168" s="7" t="s">
        <v>202</v>
      </c>
      <c r="I168" s="100">
        <v>0.56045154652499329</v>
      </c>
      <c r="J168" s="100">
        <v>2.6764133479522974</v>
      </c>
      <c r="M168">
        <f t="shared" si="2"/>
        <v>0</v>
      </c>
    </row>
    <row r="169" spans="1:13" x14ac:dyDescent="0.25">
      <c r="A169" t="s">
        <v>328</v>
      </c>
      <c r="B169">
        <v>169</v>
      </c>
      <c r="C169" t="s">
        <v>566</v>
      </c>
      <c r="D169" s="67">
        <v>1.3</v>
      </c>
      <c r="E169" s="67">
        <v>5.65</v>
      </c>
      <c r="F169" s="67">
        <v>11.94</v>
      </c>
      <c r="G169" s="67">
        <v>1.3</v>
      </c>
      <c r="H169" s="7" t="s">
        <v>201</v>
      </c>
      <c r="I169" s="100">
        <v>5.9940010725742523</v>
      </c>
      <c r="J169" s="100">
        <v>0.25025020547014892</v>
      </c>
      <c r="K169">
        <v>1</v>
      </c>
      <c r="M169">
        <f t="shared" si="2"/>
        <v>1.3</v>
      </c>
    </row>
    <row r="170" spans="1:13" x14ac:dyDescent="0.25">
      <c r="A170" t="s">
        <v>328</v>
      </c>
      <c r="B170">
        <v>170</v>
      </c>
      <c r="C170" t="s">
        <v>789</v>
      </c>
      <c r="D170" s="31">
        <v>3</v>
      </c>
      <c r="E170" s="31">
        <v>3.25</v>
      </c>
      <c r="F170" s="31">
        <v>2.58</v>
      </c>
      <c r="G170" s="31">
        <v>3.25</v>
      </c>
      <c r="H170" s="7" t="s">
        <v>202</v>
      </c>
      <c r="I170" s="100">
        <v>1.456321427254041</v>
      </c>
      <c r="J170" s="100">
        <v>1.0299923986068908</v>
      </c>
      <c r="K170">
        <v>1</v>
      </c>
      <c r="L170" s="1">
        <f>G170*G169*G168*G167*G166*G165*G164*G163*G162*G161</f>
        <v>42812.42731826059</v>
      </c>
      <c r="M170">
        <f t="shared" si="2"/>
        <v>3.25</v>
      </c>
    </row>
    <row r="171" spans="1:13" x14ac:dyDescent="0.25">
      <c r="A171" t="s">
        <v>329</v>
      </c>
      <c r="B171">
        <v>171</v>
      </c>
      <c r="C171" t="s">
        <v>567</v>
      </c>
      <c r="D171" s="31">
        <v>1.31</v>
      </c>
      <c r="E171" s="31">
        <v>5.85</v>
      </c>
      <c r="F171" s="31">
        <v>11.15</v>
      </c>
      <c r="G171" s="31">
        <v>5.85</v>
      </c>
      <c r="H171" s="7" t="s">
        <v>202</v>
      </c>
      <c r="I171" s="100">
        <v>0.68257055750091178</v>
      </c>
      <c r="J171" s="100">
        <v>2.1975750104017573</v>
      </c>
      <c r="M171">
        <f t="shared" si="2"/>
        <v>0</v>
      </c>
    </row>
    <row r="172" spans="1:13" x14ac:dyDescent="0.25">
      <c r="A172" t="s">
        <v>329</v>
      </c>
      <c r="B172">
        <v>172</v>
      </c>
      <c r="C172" t="s">
        <v>790</v>
      </c>
      <c r="D172" s="31">
        <v>3.03</v>
      </c>
      <c r="E172" s="31">
        <v>3.21</v>
      </c>
      <c r="F172" s="31">
        <v>2.56</v>
      </c>
      <c r="G172" s="31">
        <v>3.21</v>
      </c>
      <c r="H172" s="7" t="s">
        <v>202</v>
      </c>
      <c r="I172" s="100">
        <v>0.85632174144790041</v>
      </c>
      <c r="J172" s="100">
        <v>1.7516780520645718</v>
      </c>
      <c r="M172">
        <f t="shared" si="2"/>
        <v>0</v>
      </c>
    </row>
    <row r="173" spans="1:13" x14ac:dyDescent="0.25">
      <c r="A173" t="s">
        <v>329</v>
      </c>
      <c r="B173">
        <v>173</v>
      </c>
      <c r="C173" t="s">
        <v>568</v>
      </c>
      <c r="D173" s="31">
        <v>1.31</v>
      </c>
      <c r="E173" s="31">
        <v>5.65</v>
      </c>
      <c r="F173" s="31">
        <v>11.94</v>
      </c>
      <c r="G173" s="31">
        <v>5.65</v>
      </c>
      <c r="H173" s="7" t="s">
        <v>202</v>
      </c>
      <c r="I173" s="100">
        <v>1.0166785646445837</v>
      </c>
      <c r="J173" s="100">
        <v>1.4753925696509385</v>
      </c>
      <c r="K173">
        <v>1</v>
      </c>
      <c r="M173">
        <f t="shared" si="2"/>
        <v>5.65</v>
      </c>
    </row>
    <row r="174" spans="1:13" x14ac:dyDescent="0.25">
      <c r="A174" t="s">
        <v>329</v>
      </c>
      <c r="B174">
        <v>174</v>
      </c>
      <c r="C174" t="s">
        <v>673</v>
      </c>
      <c r="D174" s="67">
        <v>2.16</v>
      </c>
      <c r="E174" s="67">
        <v>3.1</v>
      </c>
      <c r="F174" s="67">
        <v>4.13</v>
      </c>
      <c r="G174" s="67">
        <v>2.16</v>
      </c>
      <c r="H174" s="7" t="s">
        <v>201</v>
      </c>
      <c r="I174" s="100">
        <v>1.4778229437756147</v>
      </c>
      <c r="J174" s="100">
        <v>1.0150065718750625</v>
      </c>
      <c r="M174">
        <f t="shared" si="2"/>
        <v>0</v>
      </c>
    </row>
    <row r="175" spans="1:13" x14ac:dyDescent="0.25">
      <c r="A175" t="s">
        <v>329</v>
      </c>
      <c r="B175">
        <v>175</v>
      </c>
      <c r="C175" t="s">
        <v>569</v>
      </c>
      <c r="D175" s="31">
        <v>1.31</v>
      </c>
      <c r="E175" s="31">
        <v>5.76</v>
      </c>
      <c r="F175" s="31">
        <v>11.25</v>
      </c>
      <c r="G175" s="31">
        <v>5.76</v>
      </c>
      <c r="H175" s="7" t="s">
        <v>202</v>
      </c>
      <c r="I175" s="100">
        <v>1.8377011787376629</v>
      </c>
      <c r="J175" s="100">
        <v>0.8162371648639668</v>
      </c>
      <c r="M175">
        <f t="shared" si="2"/>
        <v>0</v>
      </c>
    </row>
    <row r="176" spans="1:13" x14ac:dyDescent="0.25">
      <c r="A176" t="s">
        <v>329</v>
      </c>
      <c r="B176">
        <v>176</v>
      </c>
      <c r="C176" t="s">
        <v>570</v>
      </c>
      <c r="D176" s="67">
        <v>1.31</v>
      </c>
      <c r="E176" s="67">
        <v>6.24</v>
      </c>
      <c r="F176" s="67">
        <v>9.7200000000000006</v>
      </c>
      <c r="G176" s="67">
        <v>1.31</v>
      </c>
      <c r="H176" s="7" t="s">
        <v>201</v>
      </c>
      <c r="I176" s="100">
        <v>1.0274493870562955</v>
      </c>
      <c r="J176" s="100">
        <v>1.4599259281253654</v>
      </c>
      <c r="M176">
        <f t="shared" si="2"/>
        <v>0</v>
      </c>
    </row>
    <row r="177" spans="1:13" x14ac:dyDescent="0.25">
      <c r="A177" t="s">
        <v>329</v>
      </c>
      <c r="B177">
        <v>177</v>
      </c>
      <c r="C177" t="s">
        <v>571</v>
      </c>
      <c r="D177" s="67">
        <v>1.31</v>
      </c>
      <c r="E177" s="67">
        <v>6.21</v>
      </c>
      <c r="F177" s="67">
        <v>10.58</v>
      </c>
      <c r="G177" s="67">
        <v>1.31</v>
      </c>
      <c r="H177" s="7" t="s">
        <v>201</v>
      </c>
      <c r="I177" s="100">
        <v>1.6235198352150551</v>
      </c>
      <c r="J177" s="100">
        <v>0.92391849330335196</v>
      </c>
      <c r="K177">
        <v>1</v>
      </c>
      <c r="M177">
        <f t="shared" si="2"/>
        <v>1.31</v>
      </c>
    </row>
    <row r="178" spans="1:13" x14ac:dyDescent="0.25">
      <c r="A178" t="s">
        <v>329</v>
      </c>
      <c r="B178">
        <v>178</v>
      </c>
      <c r="C178" t="s">
        <v>791</v>
      </c>
      <c r="D178" s="31">
        <v>3.06</v>
      </c>
      <c r="E178" s="31">
        <v>3.3</v>
      </c>
      <c r="F178" s="31">
        <v>2.4900000000000002</v>
      </c>
      <c r="G178" s="31">
        <v>3.3</v>
      </c>
      <c r="H178" s="7" t="s">
        <v>202</v>
      </c>
      <c r="I178" s="100">
        <v>0.95837854153498692</v>
      </c>
      <c r="J178" s="100">
        <v>1.565143557573321</v>
      </c>
      <c r="M178">
        <f t="shared" si="2"/>
        <v>0</v>
      </c>
    </row>
    <row r="179" spans="1:13" x14ac:dyDescent="0.25">
      <c r="A179" t="s">
        <v>329</v>
      </c>
      <c r="B179">
        <v>179</v>
      </c>
      <c r="C179" t="s">
        <v>572</v>
      </c>
      <c r="D179" s="67">
        <v>1.31</v>
      </c>
      <c r="E179" s="67">
        <v>5.62</v>
      </c>
      <c r="F179" s="67">
        <v>11.65</v>
      </c>
      <c r="G179" s="67">
        <v>1.31</v>
      </c>
      <c r="H179" s="7" t="s">
        <v>201</v>
      </c>
      <c r="I179" s="100">
        <v>0.99902296313755501</v>
      </c>
      <c r="J179" s="100">
        <v>1.501466988595602</v>
      </c>
      <c r="M179">
        <f t="shared" si="2"/>
        <v>0</v>
      </c>
    </row>
    <row r="180" spans="1:13" x14ac:dyDescent="0.25">
      <c r="A180" t="s">
        <v>329</v>
      </c>
      <c r="B180">
        <v>180</v>
      </c>
      <c r="C180" t="s">
        <v>573</v>
      </c>
      <c r="D180" s="67">
        <v>1.32</v>
      </c>
      <c r="E180" s="67">
        <v>5.89</v>
      </c>
      <c r="F180" s="67">
        <v>10.1</v>
      </c>
      <c r="G180" s="67">
        <v>1.32</v>
      </c>
      <c r="H180" s="7" t="s">
        <v>201</v>
      </c>
      <c r="I180" s="100">
        <v>2.2590150661403907</v>
      </c>
      <c r="J180" s="100">
        <v>0.66400619565712105</v>
      </c>
      <c r="K180">
        <v>1</v>
      </c>
      <c r="L180" s="1">
        <f>G180*G179*G178*G177*G176*G175*G174*G173*G172*G171</f>
        <v>12926.690148356412</v>
      </c>
      <c r="M180">
        <f t="shared" si="2"/>
        <v>1.32</v>
      </c>
    </row>
    <row r="181" spans="1:13" x14ac:dyDescent="0.25">
      <c r="A181" t="s">
        <v>330</v>
      </c>
      <c r="B181">
        <v>181</v>
      </c>
      <c r="C181" t="s">
        <v>674</v>
      </c>
      <c r="D181" s="31">
        <v>2.17</v>
      </c>
      <c r="E181" s="31">
        <v>3.32</v>
      </c>
      <c r="F181" s="31">
        <v>3.76</v>
      </c>
      <c r="G181" s="31">
        <v>3.32</v>
      </c>
      <c r="H181" s="7" t="s">
        <v>202</v>
      </c>
      <c r="I181" s="100">
        <v>1.0249962368466181</v>
      </c>
      <c r="J181" s="100">
        <v>1.4634200069014125</v>
      </c>
      <c r="K181">
        <v>1</v>
      </c>
      <c r="M181">
        <f t="shared" si="2"/>
        <v>3.32</v>
      </c>
    </row>
    <row r="182" spans="1:13" x14ac:dyDescent="0.25">
      <c r="A182" t="s">
        <v>330</v>
      </c>
      <c r="B182">
        <v>182</v>
      </c>
      <c r="C182" t="s">
        <v>792</v>
      </c>
      <c r="D182" s="31">
        <v>3.11</v>
      </c>
      <c r="E182" s="31">
        <v>3.34</v>
      </c>
      <c r="F182" s="31">
        <v>2.4300000000000002</v>
      </c>
      <c r="G182" s="31">
        <v>3.11</v>
      </c>
      <c r="H182" s="7" t="s">
        <v>201</v>
      </c>
      <c r="I182" s="100">
        <v>1.4528467501424638</v>
      </c>
      <c r="J182" s="100">
        <v>1.0324557630410174</v>
      </c>
      <c r="M182">
        <f t="shared" si="2"/>
        <v>0</v>
      </c>
    </row>
    <row r="183" spans="1:13" x14ac:dyDescent="0.25">
      <c r="A183" t="s">
        <v>330</v>
      </c>
      <c r="B183">
        <v>183</v>
      </c>
      <c r="C183" t="s">
        <v>793</v>
      </c>
      <c r="D183" s="31">
        <v>3.12</v>
      </c>
      <c r="E183" s="31">
        <v>3.66</v>
      </c>
      <c r="F183" s="31">
        <v>2.3199999999999998</v>
      </c>
      <c r="G183" s="31">
        <v>3.12</v>
      </c>
      <c r="H183" s="7" t="s">
        <v>201</v>
      </c>
      <c r="I183" s="100">
        <v>1.621191623234215</v>
      </c>
      <c r="J183" s="100">
        <v>0.92524534330343833</v>
      </c>
      <c r="K183">
        <v>1</v>
      </c>
      <c r="M183">
        <f t="shared" si="2"/>
        <v>3.12</v>
      </c>
    </row>
    <row r="184" spans="1:13" x14ac:dyDescent="0.25">
      <c r="A184" t="s">
        <v>330</v>
      </c>
      <c r="B184">
        <v>184</v>
      </c>
      <c r="C184" t="s">
        <v>794</v>
      </c>
      <c r="D184" s="31">
        <v>3.14</v>
      </c>
      <c r="E184" s="31">
        <v>3.23</v>
      </c>
      <c r="F184" s="31">
        <v>2.5099999999999998</v>
      </c>
      <c r="G184" s="31">
        <v>3.14</v>
      </c>
      <c r="H184" s="7" t="s">
        <v>201</v>
      </c>
      <c r="I184" s="100">
        <v>1.2823465864016756</v>
      </c>
      <c r="J184" s="100">
        <v>1.169730567310254</v>
      </c>
      <c r="M184">
        <f t="shared" si="2"/>
        <v>0</v>
      </c>
    </row>
    <row r="185" spans="1:13" x14ac:dyDescent="0.25">
      <c r="A185" t="s">
        <v>330</v>
      </c>
      <c r="B185">
        <v>185</v>
      </c>
      <c r="C185" t="s">
        <v>795</v>
      </c>
      <c r="D185" s="31">
        <v>3.17</v>
      </c>
      <c r="E185" s="31">
        <v>3.11</v>
      </c>
      <c r="F185" s="31">
        <v>2.5499999999999998</v>
      </c>
      <c r="G185" s="31">
        <v>3.17</v>
      </c>
      <c r="H185" s="7" t="s">
        <v>201</v>
      </c>
      <c r="I185" s="100">
        <v>1.7583105090227851</v>
      </c>
      <c r="J185" s="100">
        <v>0.85309164240487556</v>
      </c>
      <c r="K185">
        <v>1</v>
      </c>
      <c r="M185">
        <f t="shared" si="2"/>
        <v>3.17</v>
      </c>
    </row>
    <row r="186" spans="1:13" x14ac:dyDescent="0.25">
      <c r="A186" t="s">
        <v>330</v>
      </c>
      <c r="B186">
        <v>186</v>
      </c>
      <c r="C186" t="s">
        <v>675</v>
      </c>
      <c r="D186" s="67">
        <v>2.17</v>
      </c>
      <c r="E186" s="67">
        <v>3.16</v>
      </c>
      <c r="F186" s="67">
        <v>3.99</v>
      </c>
      <c r="G186" s="67">
        <v>2.17</v>
      </c>
      <c r="H186" s="7" t="s">
        <v>201</v>
      </c>
      <c r="I186" s="100">
        <v>1.2871925967479494</v>
      </c>
      <c r="J186" s="100">
        <v>1.1653267768861491</v>
      </c>
      <c r="M186">
        <f t="shared" si="2"/>
        <v>0</v>
      </c>
    </row>
    <row r="187" spans="1:13" x14ac:dyDescent="0.25">
      <c r="A187" t="s">
        <v>330</v>
      </c>
      <c r="B187">
        <v>187</v>
      </c>
      <c r="C187" t="s">
        <v>574</v>
      </c>
      <c r="D187" s="67">
        <v>1.32</v>
      </c>
      <c r="E187" s="67">
        <v>5.61</v>
      </c>
      <c r="F187" s="67">
        <v>10.9</v>
      </c>
      <c r="G187" s="67">
        <v>1.32</v>
      </c>
      <c r="H187" s="7" t="s">
        <v>201</v>
      </c>
      <c r="I187" s="100">
        <v>1.2232651157962342</v>
      </c>
      <c r="J187" s="100">
        <v>1.2262264170131563</v>
      </c>
      <c r="M187">
        <f t="shared" si="2"/>
        <v>0</v>
      </c>
    </row>
    <row r="188" spans="1:13" x14ac:dyDescent="0.25">
      <c r="A188" t="s">
        <v>330</v>
      </c>
      <c r="B188">
        <v>188</v>
      </c>
      <c r="C188" t="s">
        <v>676</v>
      </c>
      <c r="D188" s="31">
        <v>2.1800000000000002</v>
      </c>
      <c r="E188" s="31">
        <v>3.46</v>
      </c>
      <c r="F188" s="31">
        <v>3.55</v>
      </c>
      <c r="G188" s="31">
        <v>3.46</v>
      </c>
      <c r="H188" s="7" t="s">
        <v>202</v>
      </c>
      <c r="I188" s="100">
        <v>0.67374995829051687</v>
      </c>
      <c r="J188" s="100">
        <v>2.2263452213131107</v>
      </c>
      <c r="M188">
        <f t="shared" si="2"/>
        <v>0</v>
      </c>
    </row>
    <row r="189" spans="1:13" x14ac:dyDescent="0.25">
      <c r="A189" t="s">
        <v>330</v>
      </c>
      <c r="B189">
        <v>189</v>
      </c>
      <c r="C189" t="s">
        <v>575</v>
      </c>
      <c r="D189" s="67">
        <v>1.34</v>
      </c>
      <c r="E189" s="67">
        <v>5.55</v>
      </c>
      <c r="F189" s="67">
        <v>9.74</v>
      </c>
      <c r="G189" s="67">
        <v>1.34</v>
      </c>
      <c r="H189" s="7" t="s">
        <v>201</v>
      </c>
      <c r="I189" s="100">
        <v>1.4948523447688047</v>
      </c>
      <c r="J189" s="100">
        <v>1.0034435877558141</v>
      </c>
      <c r="M189">
        <f t="shared" si="2"/>
        <v>0</v>
      </c>
    </row>
    <row r="190" spans="1:13" x14ac:dyDescent="0.25">
      <c r="A190" t="s">
        <v>330</v>
      </c>
      <c r="B190">
        <v>190</v>
      </c>
      <c r="C190" t="s">
        <v>576</v>
      </c>
      <c r="D190" s="67">
        <v>1.34</v>
      </c>
      <c r="E190" s="67">
        <v>5.2</v>
      </c>
      <c r="F190" s="67">
        <v>11.21</v>
      </c>
      <c r="G190" s="67">
        <v>1.34</v>
      </c>
      <c r="H190" s="7" t="s">
        <v>201</v>
      </c>
      <c r="I190" s="100">
        <v>2.2530316461273783</v>
      </c>
      <c r="J190" s="100">
        <v>0.66576960984026745</v>
      </c>
      <c r="K190">
        <v>1</v>
      </c>
      <c r="L190" s="1">
        <f>G190*G189*G188*G187*G186*G185*G184*G183*G182*G181</f>
        <v>5706.3885240552399</v>
      </c>
      <c r="M190">
        <f t="shared" si="2"/>
        <v>1.34</v>
      </c>
    </row>
    <row r="191" spans="1:13" x14ac:dyDescent="0.25">
      <c r="A191" t="s">
        <v>331</v>
      </c>
      <c r="B191">
        <v>191</v>
      </c>
      <c r="C191" t="s">
        <v>677</v>
      </c>
      <c r="D191" s="67">
        <v>2.1800000000000002</v>
      </c>
      <c r="E191" s="67">
        <v>3.39</v>
      </c>
      <c r="F191" s="67">
        <v>3.63</v>
      </c>
      <c r="G191" s="67">
        <v>2.1800000000000002</v>
      </c>
      <c r="H191" s="7" t="s">
        <v>201</v>
      </c>
      <c r="I191" s="100">
        <v>1.4545537708485377</v>
      </c>
      <c r="J191" s="100">
        <v>1.0312441039047668</v>
      </c>
      <c r="M191">
        <f t="shared" si="2"/>
        <v>0</v>
      </c>
    </row>
    <row r="192" spans="1:13" x14ac:dyDescent="0.25">
      <c r="A192" t="s">
        <v>331</v>
      </c>
      <c r="B192">
        <v>192</v>
      </c>
      <c r="C192" t="s">
        <v>577</v>
      </c>
      <c r="D192" s="67">
        <v>1.35</v>
      </c>
      <c r="E192" s="67">
        <v>5.45</v>
      </c>
      <c r="F192" s="67">
        <v>9.64</v>
      </c>
      <c r="G192" s="67">
        <v>1.35</v>
      </c>
      <c r="H192" s="7" t="s">
        <v>201</v>
      </c>
      <c r="I192" s="100">
        <v>1.4343560869445955</v>
      </c>
      <c r="J192" s="100">
        <v>1.0457654230026217</v>
      </c>
      <c r="M192">
        <f t="shared" si="2"/>
        <v>0</v>
      </c>
    </row>
    <row r="193" spans="1:13" x14ac:dyDescent="0.25">
      <c r="A193" t="s">
        <v>331</v>
      </c>
      <c r="B193">
        <v>193</v>
      </c>
      <c r="C193" t="s">
        <v>578</v>
      </c>
      <c r="D193" s="67">
        <v>1.35</v>
      </c>
      <c r="E193" s="67">
        <v>5.23</v>
      </c>
      <c r="F193" s="67">
        <v>10.31</v>
      </c>
      <c r="G193" s="67">
        <v>1.35</v>
      </c>
      <c r="H193" s="7" t="s">
        <v>201</v>
      </c>
      <c r="I193" s="100">
        <v>2.2992352275593921</v>
      </c>
      <c r="J193" s="100">
        <v>0.6523908393628044</v>
      </c>
      <c r="K193">
        <v>1</v>
      </c>
      <c r="M193">
        <f t="shared" ref="M193:M256" si="3">K193*G193</f>
        <v>1.35</v>
      </c>
    </row>
    <row r="194" spans="1:13" x14ac:dyDescent="0.25">
      <c r="A194" t="s">
        <v>331</v>
      </c>
      <c r="B194">
        <v>194</v>
      </c>
      <c r="C194" t="s">
        <v>796</v>
      </c>
      <c r="D194" s="31">
        <v>3.19</v>
      </c>
      <c r="E194" s="31">
        <v>3.14</v>
      </c>
      <c r="F194" s="31">
        <v>2.5099999999999998</v>
      </c>
      <c r="G194" s="31">
        <v>3.14</v>
      </c>
      <c r="H194" s="7" t="s">
        <v>202</v>
      </c>
      <c r="I194" s="100">
        <v>0.88387117530902182</v>
      </c>
      <c r="J194" s="100">
        <v>1.6970798934308102</v>
      </c>
      <c r="M194">
        <f t="shared" si="3"/>
        <v>0</v>
      </c>
    </row>
    <row r="195" spans="1:13" x14ac:dyDescent="0.25">
      <c r="A195" t="s">
        <v>331</v>
      </c>
      <c r="B195">
        <v>195</v>
      </c>
      <c r="C195" t="s">
        <v>797</v>
      </c>
      <c r="D195" s="31">
        <v>3.24</v>
      </c>
      <c r="E195" s="31">
        <v>3.36</v>
      </c>
      <c r="F195" s="31">
        <v>2.37</v>
      </c>
      <c r="G195" s="31">
        <v>2.37</v>
      </c>
      <c r="H195" s="7" t="s">
        <v>23</v>
      </c>
      <c r="I195" s="100">
        <v>0.78279986749176278</v>
      </c>
      <c r="J195" s="100">
        <v>1.9161985870108547</v>
      </c>
      <c r="K195">
        <v>1</v>
      </c>
      <c r="M195">
        <f t="shared" si="3"/>
        <v>2.37</v>
      </c>
    </row>
    <row r="196" spans="1:13" x14ac:dyDescent="0.25">
      <c r="A196" t="s">
        <v>331</v>
      </c>
      <c r="B196">
        <v>196</v>
      </c>
      <c r="C196" t="s">
        <v>798</v>
      </c>
      <c r="D196" s="31">
        <v>3.24</v>
      </c>
      <c r="E196" s="31">
        <v>3.4</v>
      </c>
      <c r="F196" s="31">
        <v>2.34</v>
      </c>
      <c r="G196" s="31">
        <v>3.4</v>
      </c>
      <c r="H196" s="7" t="s">
        <v>202</v>
      </c>
      <c r="I196" s="100">
        <v>1.3999409006859531</v>
      </c>
      <c r="J196" s="100">
        <v>1.0714738024048156</v>
      </c>
      <c r="K196">
        <v>1</v>
      </c>
      <c r="M196">
        <f t="shared" si="3"/>
        <v>3.4</v>
      </c>
    </row>
    <row r="197" spans="1:13" x14ac:dyDescent="0.25">
      <c r="A197" t="s">
        <v>331</v>
      </c>
      <c r="B197">
        <v>197</v>
      </c>
      <c r="C197" t="s">
        <v>579</v>
      </c>
      <c r="D197" s="31">
        <v>1.36</v>
      </c>
      <c r="E197" s="31">
        <v>5.17</v>
      </c>
      <c r="F197" s="31">
        <v>9.59</v>
      </c>
      <c r="G197" s="31">
        <v>9.59</v>
      </c>
      <c r="H197" s="7" t="s">
        <v>23</v>
      </c>
      <c r="I197" s="100">
        <v>0.66892449724142977</v>
      </c>
      <c r="J197" s="100">
        <v>2.2424055423083367</v>
      </c>
      <c r="K197">
        <v>1</v>
      </c>
      <c r="M197">
        <f t="shared" si="3"/>
        <v>9.59</v>
      </c>
    </row>
    <row r="198" spans="1:13" x14ac:dyDescent="0.25">
      <c r="A198" t="s">
        <v>331</v>
      </c>
      <c r="B198">
        <v>198</v>
      </c>
      <c r="C198" t="s">
        <v>580</v>
      </c>
      <c r="D198" s="31">
        <v>1.36</v>
      </c>
      <c r="E198" s="31">
        <v>5.2</v>
      </c>
      <c r="F198" s="31">
        <v>9.51</v>
      </c>
      <c r="G198" s="31">
        <v>5.2</v>
      </c>
      <c r="H198" s="7" t="s">
        <v>202</v>
      </c>
      <c r="I198" s="100">
        <v>1.2202664457037544</v>
      </c>
      <c r="J198" s="100">
        <v>1.2292397330772433</v>
      </c>
      <c r="K198">
        <v>1</v>
      </c>
      <c r="M198">
        <f t="shared" si="3"/>
        <v>5.2</v>
      </c>
    </row>
    <row r="199" spans="1:13" x14ac:dyDescent="0.25">
      <c r="A199" t="s">
        <v>331</v>
      </c>
      <c r="B199">
        <v>199</v>
      </c>
      <c r="C199" t="s">
        <v>799</v>
      </c>
      <c r="D199" s="31">
        <v>3.3</v>
      </c>
      <c r="E199" s="31">
        <v>3.26</v>
      </c>
      <c r="F199" s="31">
        <v>2.38</v>
      </c>
      <c r="G199" s="31">
        <v>3.26</v>
      </c>
      <c r="H199" s="7" t="s">
        <v>202</v>
      </c>
      <c r="I199" s="100">
        <v>0.70784086479382569</v>
      </c>
      <c r="J199" s="100">
        <v>2.1191203766356557</v>
      </c>
      <c r="M199">
        <f t="shared" si="3"/>
        <v>0</v>
      </c>
    </row>
    <row r="200" spans="1:13" x14ac:dyDescent="0.25">
      <c r="A200" t="s">
        <v>331</v>
      </c>
      <c r="B200">
        <v>200</v>
      </c>
      <c r="C200" t="s">
        <v>800</v>
      </c>
      <c r="D200" s="31">
        <v>3.31</v>
      </c>
      <c r="E200" s="31">
        <v>3.07</v>
      </c>
      <c r="F200" s="31">
        <v>2.5</v>
      </c>
      <c r="G200" s="31">
        <v>3.07</v>
      </c>
      <c r="H200" s="7" t="s">
        <v>202</v>
      </c>
      <c r="I200" s="100">
        <v>1.5794292727029322</v>
      </c>
      <c r="J200" s="100">
        <v>0.94971014272326226</v>
      </c>
      <c r="L200" s="1">
        <f>G200*G199*G198*G197*G196*G195*G194*G193*G192*G191</f>
        <v>50171.705928063238</v>
      </c>
      <c r="M200">
        <f t="shared" si="3"/>
        <v>0</v>
      </c>
    </row>
    <row r="201" spans="1:13" x14ac:dyDescent="0.25">
      <c r="A201" t="s">
        <v>332</v>
      </c>
      <c r="B201">
        <v>201</v>
      </c>
      <c r="C201" t="s">
        <v>581</v>
      </c>
      <c r="D201" s="31">
        <v>1.36</v>
      </c>
      <c r="E201" s="31">
        <v>5.24</v>
      </c>
      <c r="F201" s="31">
        <v>9.8699999999999992</v>
      </c>
      <c r="G201" s="31">
        <v>5.24</v>
      </c>
      <c r="H201" s="7" t="s">
        <v>202</v>
      </c>
      <c r="I201" s="100">
        <v>0.74699023901301498</v>
      </c>
      <c r="J201" s="100">
        <v>2.00805836764604</v>
      </c>
      <c r="M201">
        <f t="shared" si="3"/>
        <v>0</v>
      </c>
    </row>
    <row r="202" spans="1:13" x14ac:dyDescent="0.25">
      <c r="A202" t="s">
        <v>332</v>
      </c>
      <c r="B202">
        <v>202</v>
      </c>
      <c r="C202" t="s">
        <v>801</v>
      </c>
      <c r="D202" s="31">
        <v>3.33</v>
      </c>
      <c r="E202" s="31">
        <v>3.2</v>
      </c>
      <c r="F202" s="31">
        <v>2.41</v>
      </c>
      <c r="G202" s="31">
        <v>2.41</v>
      </c>
      <c r="H202" s="7" t="s">
        <v>23</v>
      </c>
      <c r="I202" s="100">
        <v>0.74563657982398002</v>
      </c>
      <c r="J202" s="100">
        <v>2.01170387905875</v>
      </c>
      <c r="K202">
        <v>1</v>
      </c>
      <c r="M202">
        <f t="shared" si="3"/>
        <v>2.41</v>
      </c>
    </row>
    <row r="203" spans="1:13" x14ac:dyDescent="0.25">
      <c r="A203" t="s">
        <v>333</v>
      </c>
      <c r="B203">
        <v>203</v>
      </c>
      <c r="C203" t="s">
        <v>582</v>
      </c>
      <c r="D203" s="67">
        <v>1.37</v>
      </c>
      <c r="E203" s="67">
        <v>5.25</v>
      </c>
      <c r="F203" s="67">
        <v>9.16</v>
      </c>
      <c r="G203" s="67">
        <v>1.37</v>
      </c>
      <c r="H203" s="7" t="s">
        <v>201</v>
      </c>
      <c r="I203" s="100">
        <v>1.8389506036825944</v>
      </c>
      <c r="J203" s="100">
        <v>0.81568259473428573</v>
      </c>
      <c r="K203">
        <v>1</v>
      </c>
      <c r="M203">
        <f t="shared" si="3"/>
        <v>1.37</v>
      </c>
    </row>
    <row r="204" spans="1:13" x14ac:dyDescent="0.25">
      <c r="A204" t="s">
        <v>333</v>
      </c>
      <c r="B204">
        <v>204</v>
      </c>
      <c r="C204" t="s">
        <v>583</v>
      </c>
      <c r="D204" s="67">
        <v>1.38</v>
      </c>
      <c r="E204" s="67">
        <v>5.52</v>
      </c>
      <c r="F204" s="67">
        <v>7.97</v>
      </c>
      <c r="G204" s="67">
        <v>1.38</v>
      </c>
      <c r="H204" s="7" t="s">
        <v>201</v>
      </c>
      <c r="I204" s="100">
        <v>1.0298840574899712</v>
      </c>
      <c r="J204" s="100">
        <v>1.4564746284701147</v>
      </c>
      <c r="M204">
        <f t="shared" si="3"/>
        <v>0</v>
      </c>
    </row>
    <row r="205" spans="1:13" x14ac:dyDescent="0.25">
      <c r="A205" t="s">
        <v>333</v>
      </c>
      <c r="B205">
        <v>205</v>
      </c>
      <c r="C205" t="s">
        <v>678</v>
      </c>
      <c r="D205" s="67">
        <v>2.1800000000000002</v>
      </c>
      <c r="E205" s="67">
        <v>3.33</v>
      </c>
      <c r="F205" s="67">
        <v>3.74</v>
      </c>
      <c r="G205" s="67">
        <v>2.1800000000000002</v>
      </c>
      <c r="H205" s="7" t="s">
        <v>201</v>
      </c>
      <c r="I205" s="100">
        <v>3.1072119255028428</v>
      </c>
      <c r="J205" s="100">
        <v>0.482747889736312</v>
      </c>
      <c r="K205">
        <v>1</v>
      </c>
      <c r="M205">
        <f t="shared" si="3"/>
        <v>2.1800000000000002</v>
      </c>
    </row>
    <row r="206" spans="1:13" x14ac:dyDescent="0.25">
      <c r="A206" t="s">
        <v>333</v>
      </c>
      <c r="B206">
        <v>206</v>
      </c>
      <c r="C206" t="s">
        <v>584</v>
      </c>
      <c r="D206" s="67">
        <v>1.38</v>
      </c>
      <c r="E206" s="67">
        <v>5.0999999999999996</v>
      </c>
      <c r="F206" s="67">
        <v>8.99</v>
      </c>
      <c r="G206" s="67">
        <v>1.38</v>
      </c>
      <c r="H206" s="7" t="s">
        <v>201</v>
      </c>
      <c r="I206" s="100">
        <v>7.9076764598878624</v>
      </c>
      <c r="J206" s="100">
        <v>0.18968909610918389</v>
      </c>
      <c r="K206">
        <v>1</v>
      </c>
      <c r="M206">
        <f t="shared" si="3"/>
        <v>1.38</v>
      </c>
    </row>
    <row r="207" spans="1:13" x14ac:dyDescent="0.25">
      <c r="A207" t="s">
        <v>333</v>
      </c>
      <c r="B207">
        <v>207</v>
      </c>
      <c r="C207" t="s">
        <v>679</v>
      </c>
      <c r="D207" s="31">
        <v>2.19</v>
      </c>
      <c r="E207" s="31">
        <v>3.29</v>
      </c>
      <c r="F207" s="31">
        <v>3.75</v>
      </c>
      <c r="G207" s="31">
        <v>3.29</v>
      </c>
      <c r="H207" s="7" t="s">
        <v>202</v>
      </c>
      <c r="I207" s="100">
        <v>1.2291745644483156</v>
      </c>
      <c r="J207" s="100">
        <v>1.2203311420402176</v>
      </c>
      <c r="K207">
        <v>1</v>
      </c>
      <c r="M207">
        <f t="shared" si="3"/>
        <v>3.29</v>
      </c>
    </row>
    <row r="208" spans="1:13" x14ac:dyDescent="0.25">
      <c r="A208" t="s">
        <v>333</v>
      </c>
      <c r="B208">
        <v>208</v>
      </c>
      <c r="C208" t="s">
        <v>680</v>
      </c>
      <c r="D208" s="31">
        <v>2.19</v>
      </c>
      <c r="E208" s="31">
        <v>3.6</v>
      </c>
      <c r="F208" s="31">
        <v>3.43</v>
      </c>
      <c r="G208" s="31">
        <v>3.6</v>
      </c>
      <c r="H208" s="7" t="s">
        <v>202</v>
      </c>
      <c r="I208" s="100">
        <v>0.89016066022292684</v>
      </c>
      <c r="J208" s="100">
        <v>1.6850890710271877</v>
      </c>
      <c r="M208">
        <f t="shared" si="3"/>
        <v>0</v>
      </c>
    </row>
    <row r="209" spans="1:13" x14ac:dyDescent="0.25">
      <c r="A209" t="s">
        <v>333</v>
      </c>
      <c r="B209">
        <v>209</v>
      </c>
      <c r="C209" t="s">
        <v>585</v>
      </c>
      <c r="D209" s="67">
        <v>1.39</v>
      </c>
      <c r="E209" s="67">
        <v>5.35</v>
      </c>
      <c r="F209" s="67">
        <v>8.2100000000000009</v>
      </c>
      <c r="G209" s="67">
        <v>1.39</v>
      </c>
      <c r="H209" s="7" t="s">
        <v>201</v>
      </c>
      <c r="I209" s="100">
        <v>2.3938976605307247</v>
      </c>
      <c r="J209" s="100">
        <v>0.62659320184449807</v>
      </c>
      <c r="K209">
        <v>1</v>
      </c>
      <c r="M209">
        <f t="shared" si="3"/>
        <v>1.39</v>
      </c>
    </row>
    <row r="210" spans="1:13" x14ac:dyDescent="0.25">
      <c r="A210" t="s">
        <v>333</v>
      </c>
      <c r="B210">
        <v>210</v>
      </c>
      <c r="C210" t="s">
        <v>802</v>
      </c>
      <c r="D210" s="31">
        <v>3.37</v>
      </c>
      <c r="E210" s="31">
        <v>3.27</v>
      </c>
      <c r="F210" s="31">
        <v>2.34</v>
      </c>
      <c r="G210" s="31">
        <v>3.27</v>
      </c>
      <c r="H210" s="7" t="s">
        <v>202</v>
      </c>
      <c r="I210" s="100">
        <v>0.57008041319832226</v>
      </c>
      <c r="J210" s="100">
        <v>2.6312077476658953</v>
      </c>
      <c r="L210" s="1">
        <f>G210*G209*G208*G207*G206*G205*G204*G203*G202*G201</f>
        <v>3866.7359373813429</v>
      </c>
      <c r="M210">
        <f t="shared" si="3"/>
        <v>0</v>
      </c>
    </row>
    <row r="211" spans="1:13" x14ac:dyDescent="0.25">
      <c r="A211" t="s">
        <v>334</v>
      </c>
      <c r="B211">
        <v>211</v>
      </c>
      <c r="C211" t="s">
        <v>803</v>
      </c>
      <c r="D211" s="31">
        <v>3.39</v>
      </c>
      <c r="E211" s="31">
        <v>3.23</v>
      </c>
      <c r="F211" s="31">
        <v>2.36</v>
      </c>
      <c r="G211" s="31">
        <v>3.23</v>
      </c>
      <c r="H211" s="7" t="s">
        <v>202</v>
      </c>
      <c r="I211" s="100">
        <v>0.8934482430693429</v>
      </c>
      <c r="J211" s="100">
        <v>1.6788885216752067</v>
      </c>
      <c r="M211">
        <f t="shared" si="3"/>
        <v>0</v>
      </c>
    </row>
    <row r="212" spans="1:13" x14ac:dyDescent="0.25">
      <c r="A212" t="s">
        <v>334</v>
      </c>
      <c r="B212">
        <v>212</v>
      </c>
      <c r="C212" t="s">
        <v>586</v>
      </c>
      <c r="D212" s="67">
        <v>1.41</v>
      </c>
      <c r="E212" s="67">
        <v>5.49</v>
      </c>
      <c r="F212" s="67">
        <v>7.46</v>
      </c>
      <c r="G212" s="67">
        <v>1.41</v>
      </c>
      <c r="H212" s="7" t="s">
        <v>201</v>
      </c>
      <c r="I212" s="100">
        <v>1.3711752671751256</v>
      </c>
      <c r="J212" s="100">
        <v>1.0939520540581782</v>
      </c>
      <c r="M212">
        <f t="shared" si="3"/>
        <v>0</v>
      </c>
    </row>
    <row r="213" spans="1:13" x14ac:dyDescent="0.25">
      <c r="A213" t="s">
        <v>334</v>
      </c>
      <c r="B213">
        <v>213</v>
      </c>
      <c r="C213" t="s">
        <v>587</v>
      </c>
      <c r="D213" s="67">
        <v>1.41</v>
      </c>
      <c r="E213" s="67">
        <v>4.8899999999999997</v>
      </c>
      <c r="F213" s="67">
        <v>8.4499999999999993</v>
      </c>
      <c r="G213" s="67">
        <v>1.41</v>
      </c>
      <c r="H213" s="7" t="s">
        <v>201</v>
      </c>
      <c r="I213" s="100">
        <v>2.280583140127979</v>
      </c>
      <c r="J213" s="100">
        <v>0.65772651459478237</v>
      </c>
      <c r="K213">
        <v>1</v>
      </c>
      <c r="M213">
        <f t="shared" si="3"/>
        <v>1.41</v>
      </c>
    </row>
    <row r="214" spans="1:13" x14ac:dyDescent="0.25">
      <c r="A214" t="s">
        <v>334</v>
      </c>
      <c r="B214">
        <v>214</v>
      </c>
      <c r="C214" t="s">
        <v>681</v>
      </c>
      <c r="D214" s="67">
        <v>2.19</v>
      </c>
      <c r="E214" s="67">
        <v>3.68</v>
      </c>
      <c r="F214" s="67">
        <v>3.35</v>
      </c>
      <c r="G214" s="67">
        <v>2.19</v>
      </c>
      <c r="H214" s="7" t="s">
        <v>201</v>
      </c>
      <c r="I214" s="100">
        <v>0.94655029813809033</v>
      </c>
      <c r="J214" s="100">
        <v>1.5847018409381639</v>
      </c>
      <c r="M214">
        <f t="shared" si="3"/>
        <v>0</v>
      </c>
    </row>
    <row r="215" spans="1:13" x14ac:dyDescent="0.25">
      <c r="A215" t="s">
        <v>334</v>
      </c>
      <c r="B215">
        <v>215</v>
      </c>
      <c r="C215" t="s">
        <v>804</v>
      </c>
      <c r="D215" s="31">
        <v>3.4</v>
      </c>
      <c r="E215" s="31">
        <v>3.54</v>
      </c>
      <c r="F215" s="31">
        <v>2.21</v>
      </c>
      <c r="G215" s="31">
        <v>2.21</v>
      </c>
      <c r="H215" s="7" t="s">
        <v>23</v>
      </c>
      <c r="I215" s="100">
        <v>0.64668028752461237</v>
      </c>
      <c r="J215" s="100">
        <v>2.3195387719977631</v>
      </c>
      <c r="K215">
        <v>1</v>
      </c>
      <c r="M215">
        <f t="shared" si="3"/>
        <v>2.21</v>
      </c>
    </row>
    <row r="216" spans="1:13" x14ac:dyDescent="0.25">
      <c r="A216" t="s">
        <v>334</v>
      </c>
      <c r="B216">
        <v>216</v>
      </c>
      <c r="C216" t="s">
        <v>588</v>
      </c>
      <c r="D216" s="67">
        <v>1.42</v>
      </c>
      <c r="E216" s="67">
        <v>5.01</v>
      </c>
      <c r="F216" s="67">
        <v>7.96</v>
      </c>
      <c r="G216" s="67">
        <v>1.42</v>
      </c>
      <c r="H216" s="7" t="s">
        <v>201</v>
      </c>
      <c r="I216" s="100">
        <v>2.2707616646860984</v>
      </c>
      <c r="J216" s="100">
        <v>0.6605713066797585</v>
      </c>
      <c r="K216">
        <v>1</v>
      </c>
      <c r="M216">
        <f t="shared" si="3"/>
        <v>1.42</v>
      </c>
    </row>
    <row r="217" spans="1:13" x14ac:dyDescent="0.25">
      <c r="A217" t="s">
        <v>334</v>
      </c>
      <c r="B217">
        <v>217</v>
      </c>
      <c r="C217" t="s">
        <v>805</v>
      </c>
      <c r="D217" s="31">
        <v>3.52</v>
      </c>
      <c r="E217" s="31">
        <v>3.36</v>
      </c>
      <c r="F217" s="31">
        <v>2.2400000000000002</v>
      </c>
      <c r="G217" s="31">
        <v>3.36</v>
      </c>
      <c r="H217" s="7" t="s">
        <v>202</v>
      </c>
      <c r="I217" s="100">
        <v>0.50677566736608759</v>
      </c>
      <c r="J217" s="100">
        <v>2.9598895459919965</v>
      </c>
      <c r="M217">
        <f t="shared" si="3"/>
        <v>0</v>
      </c>
    </row>
    <row r="218" spans="1:13" x14ac:dyDescent="0.25">
      <c r="A218" t="s">
        <v>334</v>
      </c>
      <c r="B218">
        <v>218</v>
      </c>
      <c r="C218" t="s">
        <v>806</v>
      </c>
      <c r="D218" s="31">
        <v>3.69</v>
      </c>
      <c r="E218" s="31">
        <v>3.46</v>
      </c>
      <c r="F218" s="31">
        <v>2.14</v>
      </c>
      <c r="G218" s="31">
        <v>3.46</v>
      </c>
      <c r="H218" s="7" t="s">
        <v>202</v>
      </c>
      <c r="I218" s="100">
        <v>1.7096258282800343</v>
      </c>
      <c r="J218" s="100">
        <v>0.87738496645729303</v>
      </c>
      <c r="M218">
        <f t="shared" si="3"/>
        <v>0</v>
      </c>
    </row>
    <row r="219" spans="1:13" x14ac:dyDescent="0.25">
      <c r="A219" t="s">
        <v>334</v>
      </c>
      <c r="B219">
        <v>219</v>
      </c>
      <c r="C219" t="s">
        <v>589</v>
      </c>
      <c r="D219" s="67">
        <v>1.42</v>
      </c>
      <c r="E219" s="67">
        <v>4.96</v>
      </c>
      <c r="F219" s="67">
        <v>8</v>
      </c>
      <c r="G219" s="67">
        <v>1.42</v>
      </c>
      <c r="H219" s="7" t="s">
        <v>201</v>
      </c>
      <c r="I219" s="100">
        <v>2.7153815957269845</v>
      </c>
      <c r="J219" s="100">
        <v>0.55240854632013792</v>
      </c>
      <c r="K219">
        <v>1</v>
      </c>
      <c r="M219">
        <f t="shared" si="3"/>
        <v>1.42</v>
      </c>
    </row>
    <row r="220" spans="1:13" x14ac:dyDescent="0.25">
      <c r="A220" t="s">
        <v>334</v>
      </c>
      <c r="B220">
        <v>220</v>
      </c>
      <c r="C220" t="s">
        <v>807</v>
      </c>
      <c r="D220" s="31">
        <v>3.78</v>
      </c>
      <c r="E220" s="31">
        <v>3.66</v>
      </c>
      <c r="F220" s="31">
        <v>2.04</v>
      </c>
      <c r="G220" s="31">
        <v>3.78</v>
      </c>
      <c r="H220" s="7" t="s">
        <v>201</v>
      </c>
      <c r="I220" s="100">
        <v>3.1941579672426612</v>
      </c>
      <c r="J220" s="100">
        <v>0.46960733169213498</v>
      </c>
      <c r="K220">
        <v>1</v>
      </c>
      <c r="L220" s="1">
        <f>G220*G219*G218*G217*G216*G215*G214*G213*G212*G211</f>
        <v>2753.9813884944538</v>
      </c>
      <c r="M220">
        <f t="shared" si="3"/>
        <v>3.78</v>
      </c>
    </row>
    <row r="221" spans="1:13" x14ac:dyDescent="0.25">
      <c r="A221" t="s">
        <v>335</v>
      </c>
      <c r="B221">
        <v>221</v>
      </c>
      <c r="C221" t="s">
        <v>808</v>
      </c>
      <c r="D221" s="31">
        <v>3.86</v>
      </c>
      <c r="E221" s="31">
        <v>3.88</v>
      </c>
      <c r="F221" s="31">
        <v>1.95</v>
      </c>
      <c r="G221" s="31">
        <v>3.86</v>
      </c>
      <c r="H221" s="7" t="s">
        <v>201</v>
      </c>
      <c r="I221" s="100">
        <v>2.0034692723669028</v>
      </c>
      <c r="J221" s="100">
        <v>0.74870127567661504</v>
      </c>
      <c r="K221">
        <v>1</v>
      </c>
      <c r="M221">
        <f t="shared" si="3"/>
        <v>3.86</v>
      </c>
    </row>
    <row r="222" spans="1:13" x14ac:dyDescent="0.25">
      <c r="A222" t="s">
        <v>335</v>
      </c>
      <c r="B222">
        <v>222</v>
      </c>
      <c r="C222" t="s">
        <v>682</v>
      </c>
      <c r="D222" s="67">
        <v>2.19</v>
      </c>
      <c r="E222" s="67">
        <v>3.67</v>
      </c>
      <c r="F222" s="67">
        <v>3.36</v>
      </c>
      <c r="G222" s="67">
        <v>2.19</v>
      </c>
      <c r="H222" s="7" t="s">
        <v>201</v>
      </c>
      <c r="I222" s="100">
        <v>2.3757994443138237</v>
      </c>
      <c r="J222" s="100">
        <v>0.63136642429564538</v>
      </c>
      <c r="K222">
        <v>1</v>
      </c>
      <c r="M222">
        <f t="shared" si="3"/>
        <v>2.19</v>
      </c>
    </row>
    <row r="223" spans="1:13" x14ac:dyDescent="0.25">
      <c r="A223" t="s">
        <v>335</v>
      </c>
      <c r="B223">
        <v>223</v>
      </c>
      <c r="C223" t="s">
        <v>809</v>
      </c>
      <c r="D223" s="31">
        <v>4.01</v>
      </c>
      <c r="E223" s="31">
        <v>3.54</v>
      </c>
      <c r="F223" s="31">
        <v>2.02</v>
      </c>
      <c r="G223" s="31">
        <v>2.02</v>
      </c>
      <c r="H223" s="7" t="s">
        <v>23</v>
      </c>
      <c r="I223" s="100">
        <v>0.37387960814804944</v>
      </c>
      <c r="J223" s="100">
        <v>4.0119866591013098</v>
      </c>
      <c r="K223">
        <v>1</v>
      </c>
      <c r="M223">
        <f t="shared" si="3"/>
        <v>2.02</v>
      </c>
    </row>
    <row r="224" spans="1:13" x14ac:dyDescent="0.25">
      <c r="A224" t="s">
        <v>335</v>
      </c>
      <c r="B224">
        <v>224</v>
      </c>
      <c r="C224" t="s">
        <v>810</v>
      </c>
      <c r="D224" s="31">
        <v>4.12</v>
      </c>
      <c r="E224" s="31">
        <v>3.66</v>
      </c>
      <c r="F224" s="31">
        <v>1.94</v>
      </c>
      <c r="G224" s="31">
        <v>3.66</v>
      </c>
      <c r="H224" s="7" t="s">
        <v>202</v>
      </c>
      <c r="I224" s="100">
        <v>1.1358005609738013</v>
      </c>
      <c r="J224" s="100">
        <v>1.3206543926285308</v>
      </c>
      <c r="K224">
        <v>1</v>
      </c>
      <c r="M224">
        <f t="shared" si="3"/>
        <v>3.66</v>
      </c>
    </row>
    <row r="225" spans="1:13" x14ac:dyDescent="0.25">
      <c r="A225" t="s">
        <v>335</v>
      </c>
      <c r="B225">
        <v>225</v>
      </c>
      <c r="C225" t="s">
        <v>811</v>
      </c>
      <c r="D225" s="31">
        <v>4.17</v>
      </c>
      <c r="E225" s="31">
        <v>3.48</v>
      </c>
      <c r="F225" s="31">
        <v>1.99</v>
      </c>
      <c r="G225" s="31">
        <v>3.48</v>
      </c>
      <c r="H225" s="7" t="s">
        <v>202</v>
      </c>
      <c r="I225" s="100">
        <v>1.3912229226584483</v>
      </c>
      <c r="J225" s="100">
        <v>1.0781881002461438</v>
      </c>
      <c r="K225">
        <v>1</v>
      </c>
      <c r="M225">
        <f t="shared" si="3"/>
        <v>3.48</v>
      </c>
    </row>
    <row r="226" spans="1:13" x14ac:dyDescent="0.25">
      <c r="A226" t="s">
        <v>335</v>
      </c>
      <c r="B226">
        <v>226</v>
      </c>
      <c r="C226" t="s">
        <v>812</v>
      </c>
      <c r="D226" s="31">
        <v>4.1900000000000004</v>
      </c>
      <c r="E226" s="31">
        <v>3.67</v>
      </c>
      <c r="F226" s="31">
        <v>1.93</v>
      </c>
      <c r="G226" s="31">
        <v>4.1900000000000004</v>
      </c>
      <c r="H226" s="7" t="s">
        <v>201</v>
      </c>
      <c r="I226" s="100">
        <v>1.5338559710650586</v>
      </c>
      <c r="J226" s="100">
        <v>0.97792754228315815</v>
      </c>
      <c r="K226">
        <v>1</v>
      </c>
      <c r="M226">
        <f t="shared" si="3"/>
        <v>4.1900000000000004</v>
      </c>
    </row>
    <row r="227" spans="1:13" x14ac:dyDescent="0.25">
      <c r="A227" t="s">
        <v>335</v>
      </c>
      <c r="B227">
        <v>227</v>
      </c>
      <c r="C227" t="s">
        <v>813</v>
      </c>
      <c r="D227" s="31">
        <v>4.2300000000000004</v>
      </c>
      <c r="E227" s="31">
        <v>3.76</v>
      </c>
      <c r="F227" s="31">
        <v>1.9</v>
      </c>
      <c r="G227" s="31">
        <v>3.76</v>
      </c>
      <c r="H227" s="7" t="s">
        <v>202</v>
      </c>
      <c r="I227" s="100">
        <v>1.0008204831555931</v>
      </c>
      <c r="J227" s="100">
        <v>1.4987702842276875</v>
      </c>
      <c r="K227">
        <v>1</v>
      </c>
      <c r="M227">
        <f t="shared" si="3"/>
        <v>3.76</v>
      </c>
    </row>
    <row r="228" spans="1:13" x14ac:dyDescent="0.25">
      <c r="A228" t="s">
        <v>335</v>
      </c>
      <c r="B228">
        <v>228</v>
      </c>
      <c r="C228" t="s">
        <v>814</v>
      </c>
      <c r="D228" s="31">
        <v>4.32</v>
      </c>
      <c r="E228" s="31">
        <v>3.79</v>
      </c>
      <c r="F228" s="31">
        <v>1.88</v>
      </c>
      <c r="G228" s="31">
        <v>4.32</v>
      </c>
      <c r="H228" s="7" t="s">
        <v>201</v>
      </c>
      <c r="I228" s="100">
        <v>1.0330603145090407</v>
      </c>
      <c r="J228" s="100">
        <v>1.4519965377944766</v>
      </c>
      <c r="M228">
        <f t="shared" si="3"/>
        <v>0</v>
      </c>
    </row>
    <row r="229" spans="1:13" x14ac:dyDescent="0.25">
      <c r="A229" t="s">
        <v>335</v>
      </c>
      <c r="B229">
        <v>229</v>
      </c>
      <c r="C229" t="s">
        <v>590</v>
      </c>
      <c r="D229" s="67">
        <v>1.46</v>
      </c>
      <c r="E229" s="67">
        <v>4.76</v>
      </c>
      <c r="F229" s="67">
        <v>7.32</v>
      </c>
      <c r="G229" s="67">
        <v>1.46</v>
      </c>
      <c r="H229" s="7" t="s">
        <v>201</v>
      </c>
      <c r="I229" s="100">
        <v>1.9532228726646728</v>
      </c>
      <c r="J229" s="100">
        <v>0.76796151683071057</v>
      </c>
      <c r="K229">
        <v>1</v>
      </c>
      <c r="M229">
        <f t="shared" si="3"/>
        <v>1.46</v>
      </c>
    </row>
    <row r="230" spans="1:13" x14ac:dyDescent="0.25">
      <c r="A230" t="s">
        <v>335</v>
      </c>
      <c r="B230">
        <v>230</v>
      </c>
      <c r="C230" t="s">
        <v>591</v>
      </c>
      <c r="D230" s="67">
        <v>1.5</v>
      </c>
      <c r="E230" s="67">
        <v>4.6500000000000004</v>
      </c>
      <c r="F230" s="67">
        <v>6.93</v>
      </c>
      <c r="G230" s="67">
        <v>1.5</v>
      </c>
      <c r="H230" s="7" t="s">
        <v>201</v>
      </c>
      <c r="I230" s="100">
        <v>2.5522520691127495</v>
      </c>
      <c r="J230" s="100">
        <v>0.58771624407829415</v>
      </c>
      <c r="K230">
        <v>1</v>
      </c>
      <c r="L230" s="1">
        <f>G230*G229*G228*G227*G226*G225*G224*G223*G222*G221</f>
        <v>32417.002003439808</v>
      </c>
      <c r="M230">
        <f t="shared" si="3"/>
        <v>1.5</v>
      </c>
    </row>
    <row r="231" spans="1:13" x14ac:dyDescent="0.25">
      <c r="A231" t="s">
        <v>336</v>
      </c>
      <c r="B231">
        <v>231</v>
      </c>
      <c r="C231" t="s">
        <v>815</v>
      </c>
      <c r="D231" s="31">
        <v>4.3499999999999996</v>
      </c>
      <c r="E231" s="31">
        <v>4.05</v>
      </c>
      <c r="F231" s="31">
        <v>1.83</v>
      </c>
      <c r="G231" s="31">
        <v>1.83</v>
      </c>
      <c r="H231" s="7" t="s">
        <v>23</v>
      </c>
      <c r="I231" s="100">
        <v>0.60703216393001669</v>
      </c>
      <c r="J231" s="100">
        <v>2.471038750712609</v>
      </c>
      <c r="K231">
        <v>1</v>
      </c>
      <c r="M231">
        <f t="shared" si="3"/>
        <v>1.83</v>
      </c>
    </row>
    <row r="232" spans="1:13" x14ac:dyDescent="0.25">
      <c r="A232" t="s">
        <v>336</v>
      </c>
      <c r="B232">
        <v>232</v>
      </c>
      <c r="C232" t="s">
        <v>592</v>
      </c>
      <c r="D232" s="67">
        <v>1.51</v>
      </c>
      <c r="E232" s="67">
        <v>4.7300000000000004</v>
      </c>
      <c r="F232" s="67">
        <v>6.39</v>
      </c>
      <c r="G232" s="67">
        <v>1.51</v>
      </c>
      <c r="H232" s="7" t="s">
        <v>201</v>
      </c>
      <c r="I232" s="100">
        <v>1.976908566007983</v>
      </c>
      <c r="J232" s="100">
        <v>0.75876043322984055</v>
      </c>
      <c r="K232">
        <v>1</v>
      </c>
      <c r="M232">
        <f t="shared" si="3"/>
        <v>1.51</v>
      </c>
    </row>
    <row r="233" spans="1:13" x14ac:dyDescent="0.25">
      <c r="A233" t="s">
        <v>336</v>
      </c>
      <c r="B233">
        <v>233</v>
      </c>
      <c r="C233" t="s">
        <v>816</v>
      </c>
      <c r="D233" s="31">
        <v>4.4800000000000004</v>
      </c>
      <c r="E233" s="31">
        <v>3.57</v>
      </c>
      <c r="F233" s="31">
        <v>1.89</v>
      </c>
      <c r="G233" s="31">
        <v>1.89</v>
      </c>
      <c r="H233" s="7" t="s">
        <v>23</v>
      </c>
      <c r="I233" s="100">
        <v>0.66618477203143989</v>
      </c>
      <c r="J233" s="100">
        <v>2.2516275708703977</v>
      </c>
      <c r="K233">
        <v>1</v>
      </c>
      <c r="M233">
        <f t="shared" si="3"/>
        <v>1.89</v>
      </c>
    </row>
    <row r="234" spans="1:13" x14ac:dyDescent="0.25">
      <c r="A234" t="s">
        <v>336</v>
      </c>
      <c r="B234">
        <v>234</v>
      </c>
      <c r="C234" t="s">
        <v>817</v>
      </c>
      <c r="D234" s="31">
        <v>4.49</v>
      </c>
      <c r="E234" s="31">
        <v>3.83</v>
      </c>
      <c r="F234" s="31">
        <v>1.82</v>
      </c>
      <c r="G234" s="31">
        <v>1.82</v>
      </c>
      <c r="H234" s="7" t="s">
        <v>23</v>
      </c>
      <c r="I234" s="100">
        <v>0.87510709746154813</v>
      </c>
      <c r="J234" s="100">
        <v>1.714075916366236</v>
      </c>
      <c r="K234">
        <v>1</v>
      </c>
      <c r="M234">
        <f t="shared" si="3"/>
        <v>1.82</v>
      </c>
    </row>
    <row r="235" spans="1:13" x14ac:dyDescent="0.25">
      <c r="A235" t="s">
        <v>336</v>
      </c>
      <c r="B235">
        <v>235</v>
      </c>
      <c r="C235" t="s">
        <v>818</v>
      </c>
      <c r="D235" s="31">
        <v>4.51</v>
      </c>
      <c r="E235" s="31">
        <v>3.87</v>
      </c>
      <c r="F235" s="31">
        <v>1.82</v>
      </c>
      <c r="G235" s="31">
        <v>1.82</v>
      </c>
      <c r="H235" s="7" t="s">
        <v>23</v>
      </c>
      <c r="I235" s="100">
        <v>0.65361675151858123</v>
      </c>
      <c r="J235" s="100">
        <v>2.2949228221507081</v>
      </c>
      <c r="K235">
        <v>1</v>
      </c>
      <c r="M235">
        <f t="shared" si="3"/>
        <v>1.82</v>
      </c>
    </row>
    <row r="236" spans="1:13" x14ac:dyDescent="0.25">
      <c r="A236" t="s">
        <v>336</v>
      </c>
      <c r="B236">
        <v>236</v>
      </c>
      <c r="C236" t="s">
        <v>683</v>
      </c>
      <c r="D236" s="67">
        <v>2.19</v>
      </c>
      <c r="E236" s="67">
        <v>3.31</v>
      </c>
      <c r="F236" s="67">
        <v>3.68</v>
      </c>
      <c r="G236" s="67">
        <v>2.19</v>
      </c>
      <c r="H236" s="7" t="s">
        <v>201</v>
      </c>
      <c r="I236" s="100">
        <v>2.1996405704076167</v>
      </c>
      <c r="J236" s="100">
        <v>0.68192959348900972</v>
      </c>
      <c r="K236">
        <v>1</v>
      </c>
      <c r="M236">
        <f t="shared" si="3"/>
        <v>2.19</v>
      </c>
    </row>
    <row r="237" spans="1:13" x14ac:dyDescent="0.25">
      <c r="A237" t="s">
        <v>336</v>
      </c>
      <c r="B237">
        <v>237</v>
      </c>
      <c r="C237" t="s">
        <v>684</v>
      </c>
      <c r="D237" s="67">
        <v>2.2000000000000002</v>
      </c>
      <c r="E237" s="67">
        <v>3.19</v>
      </c>
      <c r="F237" s="67">
        <v>3.86</v>
      </c>
      <c r="G237" s="67">
        <v>2.2000000000000002</v>
      </c>
      <c r="H237" s="7" t="s">
        <v>201</v>
      </c>
      <c r="I237" s="100">
        <v>1.7968956703163963</v>
      </c>
      <c r="J237" s="100">
        <v>0.83477300590071579</v>
      </c>
      <c r="K237">
        <v>1</v>
      </c>
      <c r="M237">
        <f t="shared" si="3"/>
        <v>2.2000000000000002</v>
      </c>
    </row>
    <row r="238" spans="1:13" x14ac:dyDescent="0.25">
      <c r="A238" t="s">
        <v>336</v>
      </c>
      <c r="B238">
        <v>238</v>
      </c>
      <c r="C238" t="s">
        <v>819</v>
      </c>
      <c r="D238" s="31">
        <v>4.54</v>
      </c>
      <c r="E238" s="31">
        <v>3.85</v>
      </c>
      <c r="F238" s="31">
        <v>1.81</v>
      </c>
      <c r="G238" s="31">
        <v>3.85</v>
      </c>
      <c r="H238" s="7" t="s">
        <v>202</v>
      </c>
      <c r="I238" s="100">
        <v>1.4649970186868051</v>
      </c>
      <c r="J238" s="100">
        <v>1.0238928686316173</v>
      </c>
      <c r="K238">
        <v>1</v>
      </c>
      <c r="M238">
        <f t="shared" si="3"/>
        <v>3.85</v>
      </c>
    </row>
    <row r="239" spans="1:13" x14ac:dyDescent="0.25">
      <c r="A239" t="s">
        <v>336</v>
      </c>
      <c r="B239">
        <v>239</v>
      </c>
      <c r="C239" t="s">
        <v>820</v>
      </c>
      <c r="D239" s="31">
        <v>4.58</v>
      </c>
      <c r="E239" s="31">
        <v>3.76</v>
      </c>
      <c r="F239" s="31">
        <v>1.82</v>
      </c>
      <c r="G239" s="31">
        <v>3.76</v>
      </c>
      <c r="H239" s="7" t="s">
        <v>202</v>
      </c>
      <c r="I239" s="100">
        <v>1.2567398991024166</v>
      </c>
      <c r="J239" s="100">
        <v>1.1935643971129775</v>
      </c>
      <c r="K239">
        <v>1</v>
      </c>
      <c r="M239">
        <f t="shared" si="3"/>
        <v>3.76</v>
      </c>
    </row>
    <row r="240" spans="1:13" x14ac:dyDescent="0.25">
      <c r="A240" t="s">
        <v>336</v>
      </c>
      <c r="B240">
        <v>240</v>
      </c>
      <c r="C240" t="s">
        <v>685</v>
      </c>
      <c r="D240" s="67">
        <v>2.21</v>
      </c>
      <c r="E240" s="67">
        <v>3.21</v>
      </c>
      <c r="F240" s="67">
        <v>3.78</v>
      </c>
      <c r="G240" s="67">
        <v>3.78</v>
      </c>
      <c r="H240" s="7" t="s">
        <v>23</v>
      </c>
      <c r="I240" s="100">
        <v>0.37479434910646031</v>
      </c>
      <c r="J240" s="100">
        <v>4.0021948131718634</v>
      </c>
      <c r="K240">
        <v>1</v>
      </c>
      <c r="L240" s="1">
        <f>G240*G239*G238*G237*G236*G235*G234*G233*G232*G231</f>
        <v>4560.786968615449</v>
      </c>
      <c r="M240">
        <f t="shared" si="3"/>
        <v>3.78</v>
      </c>
    </row>
    <row r="241" spans="1:13" x14ac:dyDescent="0.25">
      <c r="A241" t="s">
        <v>337</v>
      </c>
      <c r="B241">
        <v>241</v>
      </c>
      <c r="C241" t="s">
        <v>821</v>
      </c>
      <c r="D241" s="31">
        <v>4.59</v>
      </c>
      <c r="E241" s="31">
        <v>4.26</v>
      </c>
      <c r="F241" s="31">
        <v>1.74</v>
      </c>
      <c r="G241" s="31">
        <v>1.74</v>
      </c>
      <c r="H241" s="7" t="s">
        <v>23</v>
      </c>
      <c r="I241" s="100">
        <v>0.93771882890141944</v>
      </c>
      <c r="J241" s="100">
        <v>1.5996266191618642</v>
      </c>
      <c r="K241">
        <v>1</v>
      </c>
      <c r="M241">
        <f t="shared" si="3"/>
        <v>1.74</v>
      </c>
    </row>
    <row r="242" spans="1:13" x14ac:dyDescent="0.25">
      <c r="A242" t="s">
        <v>337</v>
      </c>
      <c r="B242">
        <v>242</v>
      </c>
      <c r="C242" t="s">
        <v>593</v>
      </c>
      <c r="D242" s="67">
        <v>1.51</v>
      </c>
      <c r="E242" s="67">
        <v>4.53</v>
      </c>
      <c r="F242" s="67">
        <v>6.98</v>
      </c>
      <c r="G242" s="67">
        <v>1.51</v>
      </c>
      <c r="H242" s="7" t="s">
        <v>201</v>
      </c>
      <c r="I242" s="100">
        <v>4.0267115152146502</v>
      </c>
      <c r="J242" s="100">
        <v>0.37251240729124852</v>
      </c>
      <c r="K242">
        <v>1</v>
      </c>
      <c r="M242">
        <f t="shared" si="3"/>
        <v>1.51</v>
      </c>
    </row>
    <row r="243" spans="1:13" x14ac:dyDescent="0.25">
      <c r="A243" t="s">
        <v>337</v>
      </c>
      <c r="B243">
        <v>243</v>
      </c>
      <c r="C243" t="s">
        <v>822</v>
      </c>
      <c r="D243" s="31">
        <v>4.6500000000000004</v>
      </c>
      <c r="E243" s="31">
        <v>3.84</v>
      </c>
      <c r="F243" s="31">
        <v>1.79</v>
      </c>
      <c r="G243" s="31">
        <v>4.6500000000000004</v>
      </c>
      <c r="H243" s="7" t="s">
        <v>201</v>
      </c>
      <c r="I243" s="100">
        <v>3.4574397570776605</v>
      </c>
      <c r="J243" s="100">
        <v>0.4338470386734512</v>
      </c>
      <c r="K243">
        <v>1</v>
      </c>
      <c r="M243">
        <f t="shared" si="3"/>
        <v>4.6500000000000004</v>
      </c>
    </row>
    <row r="244" spans="1:13" x14ac:dyDescent="0.25">
      <c r="A244" t="s">
        <v>337</v>
      </c>
      <c r="B244">
        <v>244</v>
      </c>
      <c r="C244" t="s">
        <v>823</v>
      </c>
      <c r="D244" s="31">
        <v>4.66</v>
      </c>
      <c r="E244" s="31">
        <v>3.95</v>
      </c>
      <c r="F244" s="31">
        <v>1.81</v>
      </c>
      <c r="G244" s="31">
        <v>1.81</v>
      </c>
      <c r="H244" s="7" t="s">
        <v>23</v>
      </c>
      <c r="I244" s="100">
        <v>0.43960720542162396</v>
      </c>
      <c r="J244" s="100">
        <v>3.4121369747826615</v>
      </c>
      <c r="K244">
        <v>1</v>
      </c>
      <c r="M244">
        <f t="shared" si="3"/>
        <v>1.81</v>
      </c>
    </row>
    <row r="245" spans="1:13" x14ac:dyDescent="0.25">
      <c r="A245" t="s">
        <v>337</v>
      </c>
      <c r="B245">
        <v>245</v>
      </c>
      <c r="C245" t="s">
        <v>686</v>
      </c>
      <c r="D245" s="67">
        <v>2.21</v>
      </c>
      <c r="E245" s="67">
        <v>3.57</v>
      </c>
      <c r="F245" s="67">
        <v>3.37</v>
      </c>
      <c r="G245" s="67">
        <v>2.21</v>
      </c>
      <c r="H245" s="7" t="s">
        <v>201</v>
      </c>
      <c r="I245" s="100">
        <v>1.0953126641596476</v>
      </c>
      <c r="J245" s="100">
        <v>1.36947197734707</v>
      </c>
      <c r="M245">
        <f t="shared" si="3"/>
        <v>0</v>
      </c>
    </row>
    <row r="246" spans="1:13" x14ac:dyDescent="0.25">
      <c r="A246" t="s">
        <v>337</v>
      </c>
      <c r="B246">
        <v>246</v>
      </c>
      <c r="C246" t="s">
        <v>687</v>
      </c>
      <c r="D246" s="67">
        <v>2.2200000000000002</v>
      </c>
      <c r="E246" s="67">
        <v>3.28</v>
      </c>
      <c r="F246" s="67">
        <v>3.66</v>
      </c>
      <c r="G246" s="67">
        <v>3.66</v>
      </c>
      <c r="H246" s="7" t="s">
        <v>23</v>
      </c>
      <c r="I246" s="100">
        <v>0.74378268237906231</v>
      </c>
      <c r="J246" s="100">
        <v>2.0167181026615224</v>
      </c>
      <c r="K246">
        <v>1</v>
      </c>
      <c r="M246">
        <f t="shared" si="3"/>
        <v>3.66</v>
      </c>
    </row>
    <row r="247" spans="1:13" x14ac:dyDescent="0.25">
      <c r="A247" t="s">
        <v>337</v>
      </c>
      <c r="B247">
        <v>247</v>
      </c>
      <c r="C247" t="s">
        <v>824</v>
      </c>
      <c r="D247" s="31">
        <v>4.71</v>
      </c>
      <c r="E247" s="31">
        <v>4.29</v>
      </c>
      <c r="F247" s="31">
        <v>1.72</v>
      </c>
      <c r="G247" s="31">
        <v>1.72</v>
      </c>
      <c r="H247" s="7" t="s">
        <v>23</v>
      </c>
      <c r="I247" s="100">
        <v>0.48166677977161498</v>
      </c>
      <c r="J247" s="100">
        <v>3.1141861199380072</v>
      </c>
      <c r="K247">
        <v>1</v>
      </c>
      <c r="M247">
        <f t="shared" si="3"/>
        <v>1.72</v>
      </c>
    </row>
    <row r="248" spans="1:13" x14ac:dyDescent="0.25">
      <c r="A248" t="s">
        <v>337</v>
      </c>
      <c r="B248">
        <v>248</v>
      </c>
      <c r="C248" t="s">
        <v>594</v>
      </c>
      <c r="D248" s="67">
        <v>1.52</v>
      </c>
      <c r="E248" s="67">
        <v>4.58</v>
      </c>
      <c r="F248" s="67">
        <v>7.05</v>
      </c>
      <c r="G248" s="67">
        <v>1.52</v>
      </c>
      <c r="H248" s="7" t="s">
        <v>201</v>
      </c>
      <c r="I248" s="100">
        <v>1.7726047331460675</v>
      </c>
      <c r="J248" s="100">
        <v>0.84621234049045935</v>
      </c>
      <c r="K248">
        <v>1</v>
      </c>
      <c r="M248">
        <f t="shared" si="3"/>
        <v>1.52</v>
      </c>
    </row>
    <row r="249" spans="1:13" x14ac:dyDescent="0.25">
      <c r="A249" t="s">
        <v>337</v>
      </c>
      <c r="B249">
        <v>249</v>
      </c>
      <c r="C249" t="s">
        <v>825</v>
      </c>
      <c r="D249" s="31">
        <v>4.72</v>
      </c>
      <c r="E249" s="31">
        <v>3.79</v>
      </c>
      <c r="F249" s="31">
        <v>1.81</v>
      </c>
      <c r="G249" s="31">
        <v>1.81</v>
      </c>
      <c r="H249" s="7" t="s">
        <v>23</v>
      </c>
      <c r="I249" s="100">
        <v>1.0106524305664852</v>
      </c>
      <c r="J249" s="100">
        <v>1.4841897715114862</v>
      </c>
      <c r="M249">
        <f t="shared" si="3"/>
        <v>0</v>
      </c>
    </row>
    <row r="250" spans="1:13" x14ac:dyDescent="0.25">
      <c r="A250" t="s">
        <v>337</v>
      </c>
      <c r="B250">
        <v>250</v>
      </c>
      <c r="C250" t="s">
        <v>688</v>
      </c>
      <c r="D250" s="67">
        <v>2.2200000000000002</v>
      </c>
      <c r="E250" s="67">
        <v>3.31</v>
      </c>
      <c r="F250" s="67">
        <v>3.66</v>
      </c>
      <c r="G250" s="67">
        <v>2.2200000000000002</v>
      </c>
      <c r="H250" s="7" t="s">
        <v>201</v>
      </c>
      <c r="I250" s="100">
        <v>0.94213272496286171</v>
      </c>
      <c r="J250" s="100">
        <v>1.5921323612436127</v>
      </c>
      <c r="L250" s="1">
        <f>G250*G249*G248*G247*G246*G245*G244*G243*G242*G241</f>
        <v>1879.0341216443021</v>
      </c>
      <c r="M250">
        <f t="shared" si="3"/>
        <v>0</v>
      </c>
    </row>
    <row r="251" spans="1:13" x14ac:dyDescent="0.25">
      <c r="A251" t="s">
        <v>338</v>
      </c>
      <c r="B251">
        <v>251</v>
      </c>
      <c r="C251" t="s">
        <v>595</v>
      </c>
      <c r="D251" s="67">
        <v>1.52</v>
      </c>
      <c r="E251" s="67">
        <v>4.58</v>
      </c>
      <c r="F251" s="67">
        <v>6.7</v>
      </c>
      <c r="G251" s="67">
        <v>1.52</v>
      </c>
      <c r="H251" s="7" t="s">
        <v>201</v>
      </c>
      <c r="I251" s="100">
        <v>2.0293150227694952</v>
      </c>
      <c r="J251" s="100">
        <v>0.73916567076553963</v>
      </c>
      <c r="K251">
        <v>1</v>
      </c>
      <c r="M251">
        <f t="shared" si="3"/>
        <v>1.52</v>
      </c>
    </row>
    <row r="252" spans="1:13" x14ac:dyDescent="0.25">
      <c r="A252" t="s">
        <v>338</v>
      </c>
      <c r="B252">
        <v>252</v>
      </c>
      <c r="C252" t="s">
        <v>596</v>
      </c>
      <c r="D252" s="67">
        <v>1.53</v>
      </c>
      <c r="E252" s="67">
        <v>4.3600000000000003</v>
      </c>
      <c r="F252" s="67">
        <v>6.7</v>
      </c>
      <c r="G252" s="67">
        <v>1.53</v>
      </c>
      <c r="H252" s="7" t="s">
        <v>201</v>
      </c>
      <c r="I252" s="100">
        <v>3.9738975053300067</v>
      </c>
      <c r="J252" s="100">
        <v>0.37746318267849605</v>
      </c>
      <c r="K252">
        <v>1</v>
      </c>
      <c r="M252">
        <f t="shared" si="3"/>
        <v>1.53</v>
      </c>
    </row>
    <row r="253" spans="1:13" x14ac:dyDescent="0.25">
      <c r="A253" t="s">
        <v>338</v>
      </c>
      <c r="B253">
        <v>253</v>
      </c>
      <c r="C253" t="s">
        <v>826</v>
      </c>
      <c r="D253" s="31">
        <v>4.8</v>
      </c>
      <c r="E253" s="31">
        <v>3.86</v>
      </c>
      <c r="F253" s="31">
        <v>1.79</v>
      </c>
      <c r="G253" s="31">
        <v>1.79</v>
      </c>
      <c r="H253" s="7" t="s">
        <v>23</v>
      </c>
      <c r="I253" s="100">
        <v>0.68450435420784272</v>
      </c>
      <c r="J253" s="100">
        <v>2.1913666301449712</v>
      </c>
      <c r="K253">
        <v>1</v>
      </c>
      <c r="M253">
        <f t="shared" si="3"/>
        <v>1.79</v>
      </c>
    </row>
    <row r="254" spans="1:13" x14ac:dyDescent="0.25">
      <c r="A254" t="s">
        <v>338</v>
      </c>
      <c r="B254">
        <v>254</v>
      </c>
      <c r="C254" t="s">
        <v>597</v>
      </c>
      <c r="D254" s="31">
        <v>1.6</v>
      </c>
      <c r="E254" s="31">
        <v>4.08</v>
      </c>
      <c r="F254" s="31">
        <v>6.4</v>
      </c>
      <c r="G254" s="31">
        <v>4.08</v>
      </c>
      <c r="H254" s="7" t="s">
        <v>202</v>
      </c>
      <c r="I254" s="100">
        <v>0.62233368599077599</v>
      </c>
      <c r="J254" s="100">
        <v>2.4102825120448852</v>
      </c>
      <c r="M254">
        <f t="shared" si="3"/>
        <v>0</v>
      </c>
    </row>
    <row r="255" spans="1:13" x14ac:dyDescent="0.25">
      <c r="A255" t="s">
        <v>338</v>
      </c>
      <c r="B255">
        <v>255</v>
      </c>
      <c r="C255" t="s">
        <v>827</v>
      </c>
      <c r="D255" s="31">
        <v>4.8899999999999997</v>
      </c>
      <c r="E255" s="31">
        <v>4.18</v>
      </c>
      <c r="F255" s="31">
        <v>1.71</v>
      </c>
      <c r="G255" s="31">
        <v>4.8899999999999997</v>
      </c>
      <c r="H255" s="7" t="s">
        <v>201</v>
      </c>
      <c r="I255" s="100">
        <v>1.2321637947786421</v>
      </c>
      <c r="J255" s="100">
        <v>1.2173706177346935</v>
      </c>
      <c r="M255">
        <f t="shared" si="3"/>
        <v>0</v>
      </c>
    </row>
    <row r="256" spans="1:13" x14ac:dyDescent="0.25">
      <c r="A256" t="s">
        <v>338</v>
      </c>
      <c r="B256">
        <v>256</v>
      </c>
      <c r="C256" t="s">
        <v>598</v>
      </c>
      <c r="D256" s="67">
        <v>1.62</v>
      </c>
      <c r="E256" s="67">
        <v>4.45</v>
      </c>
      <c r="F256" s="67">
        <v>5.44</v>
      </c>
      <c r="G256" s="67">
        <v>1.62</v>
      </c>
      <c r="H256" s="7" t="s">
        <v>201</v>
      </c>
      <c r="I256" s="100">
        <v>2.3870293288489992</v>
      </c>
      <c r="J256" s="100">
        <v>0.62839613316493448</v>
      </c>
      <c r="K256">
        <v>1</v>
      </c>
      <c r="M256">
        <f t="shared" si="3"/>
        <v>1.62</v>
      </c>
    </row>
    <row r="257" spans="1:13" x14ac:dyDescent="0.25">
      <c r="A257" t="s">
        <v>338</v>
      </c>
      <c r="B257">
        <v>257</v>
      </c>
      <c r="C257" t="s">
        <v>689</v>
      </c>
      <c r="D257" s="67">
        <v>2.23</v>
      </c>
      <c r="E257" s="67">
        <v>3.18</v>
      </c>
      <c r="F257" s="67">
        <v>3.75</v>
      </c>
      <c r="G257" s="67">
        <v>3.75</v>
      </c>
      <c r="H257" s="7" t="s">
        <v>23</v>
      </c>
      <c r="I257" s="100">
        <v>0.43063786259904396</v>
      </c>
      <c r="J257" s="100">
        <v>3.4832051017228189</v>
      </c>
      <c r="K257">
        <v>1</v>
      </c>
      <c r="M257">
        <f t="shared" ref="M257:M320" si="4">K257*G257</f>
        <v>3.75</v>
      </c>
    </row>
    <row r="258" spans="1:13" x14ac:dyDescent="0.25">
      <c r="A258" t="s">
        <v>338</v>
      </c>
      <c r="B258">
        <v>258</v>
      </c>
      <c r="C258" t="s">
        <v>599</v>
      </c>
      <c r="D258" s="31">
        <v>1.66</v>
      </c>
      <c r="E258" s="31">
        <v>3.85</v>
      </c>
      <c r="F258" s="31">
        <v>6.03</v>
      </c>
      <c r="G258" s="31">
        <v>3.85</v>
      </c>
      <c r="H258" s="7" t="s">
        <v>202</v>
      </c>
      <c r="I258" s="100">
        <v>1.1805295098706601</v>
      </c>
      <c r="J258" s="100">
        <v>1.2706162679189115</v>
      </c>
      <c r="K258">
        <v>1</v>
      </c>
      <c r="M258">
        <f t="shared" si="4"/>
        <v>3.85</v>
      </c>
    </row>
    <row r="259" spans="1:13" x14ac:dyDescent="0.25">
      <c r="A259" t="s">
        <v>338</v>
      </c>
      <c r="B259">
        <v>259</v>
      </c>
      <c r="C259" t="s">
        <v>828</v>
      </c>
      <c r="D259" s="31">
        <v>4.92</v>
      </c>
      <c r="E259" s="31">
        <v>3.87</v>
      </c>
      <c r="F259" s="31">
        <v>1.76</v>
      </c>
      <c r="G259" s="31">
        <v>1.76</v>
      </c>
      <c r="H259" s="7" t="s">
        <v>23</v>
      </c>
      <c r="I259" s="100">
        <v>0.42102550971123559</v>
      </c>
      <c r="J259" s="100">
        <v>3.5627294912101384</v>
      </c>
      <c r="K259">
        <v>1</v>
      </c>
      <c r="M259">
        <f t="shared" si="4"/>
        <v>1.76</v>
      </c>
    </row>
    <row r="260" spans="1:13" x14ac:dyDescent="0.25">
      <c r="A260" t="s">
        <v>338</v>
      </c>
      <c r="B260">
        <v>260</v>
      </c>
      <c r="C260" t="s">
        <v>829</v>
      </c>
      <c r="D260" s="31">
        <v>4.9400000000000004</v>
      </c>
      <c r="E260" s="31">
        <v>4.07</v>
      </c>
      <c r="F260" s="31">
        <v>1.73</v>
      </c>
      <c r="G260" s="31">
        <v>4.07</v>
      </c>
      <c r="H260" s="7" t="s">
        <v>202</v>
      </c>
      <c r="I260" s="100">
        <v>1.6468584141948572</v>
      </c>
      <c r="J260" s="100">
        <v>0.91082511226889162</v>
      </c>
      <c r="L260" s="1">
        <f>G260*G259*G258*G257*G256*G255*G254*G253*G252*G251</f>
        <v>13914.613921003427</v>
      </c>
      <c r="M260">
        <f t="shared" si="4"/>
        <v>0</v>
      </c>
    </row>
    <row r="261" spans="1:13" x14ac:dyDescent="0.25">
      <c r="A261" t="s">
        <v>339</v>
      </c>
      <c r="B261">
        <v>261</v>
      </c>
      <c r="C261" t="s">
        <v>690</v>
      </c>
      <c r="D261" s="31">
        <v>2.23</v>
      </c>
      <c r="E261" s="31">
        <v>3.4</v>
      </c>
      <c r="F261" s="31">
        <v>3.46</v>
      </c>
      <c r="G261" s="31">
        <v>3.4</v>
      </c>
      <c r="H261" s="7" t="s">
        <v>202</v>
      </c>
      <c r="I261" s="100">
        <v>1.1233818852156336</v>
      </c>
      <c r="J261" s="100">
        <v>1.3352538613457119</v>
      </c>
      <c r="K261">
        <v>1</v>
      </c>
      <c r="M261">
        <f t="shared" si="4"/>
        <v>3.4</v>
      </c>
    </row>
    <row r="262" spans="1:13" x14ac:dyDescent="0.25">
      <c r="A262" t="s">
        <v>339</v>
      </c>
      <c r="B262">
        <v>262</v>
      </c>
      <c r="C262" t="s">
        <v>830</v>
      </c>
      <c r="D262" s="31">
        <v>4.95</v>
      </c>
      <c r="E262" s="31">
        <v>3.49</v>
      </c>
      <c r="F262" s="31">
        <v>1.85</v>
      </c>
      <c r="G262" s="31">
        <v>4.95</v>
      </c>
      <c r="H262" s="7" t="s">
        <v>201</v>
      </c>
      <c r="I262" s="100">
        <v>2.323831731210642</v>
      </c>
      <c r="J262" s="100">
        <v>0.64548563471871856</v>
      </c>
      <c r="K262">
        <v>1</v>
      </c>
      <c r="M262">
        <f t="shared" si="4"/>
        <v>4.95</v>
      </c>
    </row>
    <row r="263" spans="1:13" x14ac:dyDescent="0.25">
      <c r="A263" t="s">
        <v>339</v>
      </c>
      <c r="B263">
        <v>263</v>
      </c>
      <c r="C263" t="s">
        <v>600</v>
      </c>
      <c r="D263" s="31">
        <v>1.67</v>
      </c>
      <c r="E263" s="31">
        <v>3.66</v>
      </c>
      <c r="F263" s="31">
        <v>6.48</v>
      </c>
      <c r="G263" s="31">
        <v>6.48</v>
      </c>
      <c r="H263" s="7" t="s">
        <v>23</v>
      </c>
      <c r="I263" s="100">
        <v>0.51181325871174765</v>
      </c>
      <c r="J263" s="100">
        <v>2.9307564320931294</v>
      </c>
      <c r="K263">
        <v>1</v>
      </c>
      <c r="M263">
        <f t="shared" si="4"/>
        <v>6.48</v>
      </c>
    </row>
    <row r="264" spans="1:13" x14ac:dyDescent="0.25">
      <c r="A264" t="s">
        <v>339</v>
      </c>
      <c r="B264">
        <v>264</v>
      </c>
      <c r="C264" t="s">
        <v>831</v>
      </c>
      <c r="D264" s="31">
        <v>4.9800000000000004</v>
      </c>
      <c r="E264" s="31">
        <v>3.79</v>
      </c>
      <c r="F264" s="31">
        <v>1.77</v>
      </c>
      <c r="G264" s="31">
        <v>4.9800000000000004</v>
      </c>
      <c r="H264" s="7" t="s">
        <v>201</v>
      </c>
      <c r="I264" s="100">
        <v>1.1327083473863551</v>
      </c>
      <c r="J264" s="100">
        <v>1.3242596856120508</v>
      </c>
      <c r="M264">
        <f t="shared" si="4"/>
        <v>0</v>
      </c>
    </row>
    <row r="265" spans="1:13" x14ac:dyDescent="0.25">
      <c r="A265" t="s">
        <v>339</v>
      </c>
      <c r="B265">
        <v>265</v>
      </c>
      <c r="C265" t="s">
        <v>832</v>
      </c>
      <c r="D265" s="31">
        <v>5.05</v>
      </c>
      <c r="E265" s="31">
        <v>3.82</v>
      </c>
      <c r="F265" s="31">
        <v>1.76</v>
      </c>
      <c r="G265" s="31">
        <v>1.76</v>
      </c>
      <c r="H265" s="7" t="s">
        <v>23</v>
      </c>
      <c r="I265" s="100">
        <v>0.5599046716408419</v>
      </c>
      <c r="J265" s="100">
        <v>2.6790274773099134</v>
      </c>
      <c r="K265">
        <v>1</v>
      </c>
      <c r="M265">
        <f t="shared" si="4"/>
        <v>1.76</v>
      </c>
    </row>
    <row r="266" spans="1:13" x14ac:dyDescent="0.25">
      <c r="A266" t="s">
        <v>339</v>
      </c>
      <c r="B266">
        <v>266</v>
      </c>
      <c r="C266" t="s">
        <v>691</v>
      </c>
      <c r="D266" s="31">
        <v>2.2400000000000002</v>
      </c>
      <c r="E266" s="31">
        <v>3.13</v>
      </c>
      <c r="F266" s="31">
        <v>3.78</v>
      </c>
      <c r="G266" s="31">
        <v>3.13</v>
      </c>
      <c r="H266" s="7" t="s">
        <v>202</v>
      </c>
      <c r="I266" s="100">
        <v>0.86556370863063925</v>
      </c>
      <c r="J266" s="100">
        <v>1.7329746904165697</v>
      </c>
      <c r="M266">
        <f t="shared" si="4"/>
        <v>0</v>
      </c>
    </row>
    <row r="267" spans="1:13" x14ac:dyDescent="0.25">
      <c r="A267" t="s">
        <v>339</v>
      </c>
      <c r="B267">
        <v>267</v>
      </c>
      <c r="C267" t="s">
        <v>601</v>
      </c>
      <c r="D267" s="67">
        <v>1.68</v>
      </c>
      <c r="E267" s="67">
        <v>3.94</v>
      </c>
      <c r="F267" s="67">
        <v>5.59</v>
      </c>
      <c r="G267" s="67">
        <v>5.59</v>
      </c>
      <c r="H267" s="7" t="s">
        <v>23</v>
      </c>
      <c r="I267" s="100">
        <v>0.51662029798927478</v>
      </c>
      <c r="J267" s="100">
        <v>2.9034863822387802</v>
      </c>
      <c r="K267">
        <v>1</v>
      </c>
      <c r="M267">
        <f t="shared" si="4"/>
        <v>5.59</v>
      </c>
    </row>
    <row r="268" spans="1:13" x14ac:dyDescent="0.25">
      <c r="A268" t="s">
        <v>339</v>
      </c>
      <c r="B268">
        <v>268</v>
      </c>
      <c r="C268" t="s">
        <v>692</v>
      </c>
      <c r="D268" s="31">
        <v>2.25</v>
      </c>
      <c r="E268" s="31">
        <v>3.23</v>
      </c>
      <c r="F268" s="31">
        <v>3.62</v>
      </c>
      <c r="G268" s="31">
        <v>3.23</v>
      </c>
      <c r="H268" s="7" t="s">
        <v>202</v>
      </c>
      <c r="I268" s="100">
        <v>0.54346510483084087</v>
      </c>
      <c r="J268" s="100">
        <v>2.7600668132444133</v>
      </c>
      <c r="M268">
        <f t="shared" si="4"/>
        <v>0</v>
      </c>
    </row>
    <row r="269" spans="1:13" x14ac:dyDescent="0.25">
      <c r="A269" t="s">
        <v>339</v>
      </c>
      <c r="B269">
        <v>269</v>
      </c>
      <c r="C269" t="s">
        <v>833</v>
      </c>
      <c r="D269" s="31">
        <v>5.07</v>
      </c>
      <c r="E269" s="31">
        <v>3.97</v>
      </c>
      <c r="F269" s="31">
        <v>1.72</v>
      </c>
      <c r="G269" s="31">
        <v>1.72</v>
      </c>
      <c r="H269" s="7" t="s">
        <v>23</v>
      </c>
      <c r="I269" s="100">
        <v>0.39579066218952874</v>
      </c>
      <c r="J269" s="100">
        <v>3.7898822364882072</v>
      </c>
      <c r="K269">
        <v>1</v>
      </c>
      <c r="M269">
        <f t="shared" si="4"/>
        <v>1.72</v>
      </c>
    </row>
    <row r="270" spans="1:13" x14ac:dyDescent="0.25">
      <c r="A270" t="s">
        <v>339</v>
      </c>
      <c r="B270">
        <v>270</v>
      </c>
      <c r="C270" t="s">
        <v>834</v>
      </c>
      <c r="D270" s="31">
        <v>5.12</v>
      </c>
      <c r="E270" s="31">
        <v>4.34</v>
      </c>
      <c r="F270" s="31">
        <v>1.65</v>
      </c>
      <c r="G270" s="31">
        <v>4.34</v>
      </c>
      <c r="H270" s="7" t="s">
        <v>202</v>
      </c>
      <c r="I270" s="100">
        <v>0.84596291365931753</v>
      </c>
      <c r="J270" s="100">
        <v>1.7731273744750395</v>
      </c>
      <c r="L270" s="1">
        <f>G270*G269*G268*G267*G266*G265*G264*G263*G262*G261</f>
        <v>403253.34318111971</v>
      </c>
      <c r="M270">
        <f t="shared" si="4"/>
        <v>0</v>
      </c>
    </row>
    <row r="271" spans="1:13" x14ac:dyDescent="0.25">
      <c r="A271" t="s">
        <v>340</v>
      </c>
      <c r="B271">
        <v>271</v>
      </c>
      <c r="C271" t="s">
        <v>835</v>
      </c>
      <c r="D271" s="31">
        <v>5.38</v>
      </c>
      <c r="E271" s="31">
        <v>4.25</v>
      </c>
      <c r="F271" s="31">
        <v>1.65</v>
      </c>
      <c r="G271" s="31">
        <v>4.25</v>
      </c>
      <c r="H271" s="7" t="s">
        <v>202</v>
      </c>
      <c r="I271" s="100">
        <v>1.5367482820969516</v>
      </c>
      <c r="J271" s="100">
        <v>0.97608698670753857</v>
      </c>
      <c r="M271">
        <f t="shared" si="4"/>
        <v>0</v>
      </c>
    </row>
    <row r="272" spans="1:13" x14ac:dyDescent="0.25">
      <c r="A272" t="s">
        <v>340</v>
      </c>
      <c r="B272">
        <v>272</v>
      </c>
      <c r="C272" t="s">
        <v>602</v>
      </c>
      <c r="D272" s="31">
        <v>1.7</v>
      </c>
      <c r="E272" s="31">
        <v>3.9</v>
      </c>
      <c r="F272" s="31">
        <v>5.46</v>
      </c>
      <c r="G272" s="31">
        <v>3.9</v>
      </c>
      <c r="H272" s="7" t="s">
        <v>202</v>
      </c>
      <c r="I272" s="100">
        <v>0.93862603207744155</v>
      </c>
      <c r="J272" s="100">
        <v>1.5980805440480714</v>
      </c>
      <c r="M272">
        <f t="shared" si="4"/>
        <v>0</v>
      </c>
    </row>
    <row r="273" spans="1:13" x14ac:dyDescent="0.25">
      <c r="A273" t="s">
        <v>340</v>
      </c>
      <c r="B273">
        <v>273</v>
      </c>
      <c r="C273" t="s">
        <v>836</v>
      </c>
      <c r="D273" s="31">
        <v>5.59</v>
      </c>
      <c r="E273" s="31">
        <v>4.5999999999999996</v>
      </c>
      <c r="F273" s="31">
        <v>1.59</v>
      </c>
      <c r="G273" s="31">
        <v>1.59</v>
      </c>
      <c r="H273" s="7" t="s">
        <v>23</v>
      </c>
      <c r="I273" s="100">
        <v>0.71923471351226886</v>
      </c>
      <c r="J273" s="100">
        <v>2.0855500601117916</v>
      </c>
      <c r="K273">
        <v>1</v>
      </c>
      <c r="M273">
        <f t="shared" si="4"/>
        <v>1.59</v>
      </c>
    </row>
    <row r="274" spans="1:13" x14ac:dyDescent="0.25">
      <c r="A274" t="s">
        <v>340</v>
      </c>
      <c r="B274">
        <v>274</v>
      </c>
      <c r="C274" t="s">
        <v>837</v>
      </c>
      <c r="D274" s="31">
        <v>5.61</v>
      </c>
      <c r="E274" s="31">
        <v>4.2</v>
      </c>
      <c r="F274" s="31">
        <v>1.63</v>
      </c>
      <c r="G274" s="31">
        <v>4.2</v>
      </c>
      <c r="H274" s="7" t="s">
        <v>202</v>
      </c>
      <c r="I274" s="100">
        <v>0.79019353537288306</v>
      </c>
      <c r="J274" s="100">
        <v>1.8982691364238602</v>
      </c>
      <c r="M274">
        <f t="shared" si="4"/>
        <v>0</v>
      </c>
    </row>
    <row r="275" spans="1:13" x14ac:dyDescent="0.25">
      <c r="A275" t="s">
        <v>340</v>
      </c>
      <c r="B275">
        <v>275</v>
      </c>
      <c r="C275" t="s">
        <v>838</v>
      </c>
      <c r="D275" s="31">
        <v>5.63</v>
      </c>
      <c r="E275" s="31">
        <v>4.7300000000000004</v>
      </c>
      <c r="F275" s="31">
        <v>1.55</v>
      </c>
      <c r="G275" s="31">
        <v>1.55</v>
      </c>
      <c r="H275" s="7" t="s">
        <v>23</v>
      </c>
      <c r="I275" s="100">
        <v>0.47106599792157167</v>
      </c>
      <c r="J275" s="100">
        <v>3.1842671868024253</v>
      </c>
      <c r="K275">
        <v>1</v>
      </c>
      <c r="M275">
        <f t="shared" si="4"/>
        <v>1.55</v>
      </c>
    </row>
    <row r="276" spans="1:13" x14ac:dyDescent="0.25">
      <c r="A276" t="s">
        <v>340</v>
      </c>
      <c r="B276">
        <v>276</v>
      </c>
      <c r="C276" t="s">
        <v>839</v>
      </c>
      <c r="D276" s="31">
        <v>5.65</v>
      </c>
      <c r="E276" s="31">
        <v>3.77</v>
      </c>
      <c r="F276" s="31">
        <v>1.71</v>
      </c>
      <c r="G276" s="31">
        <v>1.71</v>
      </c>
      <c r="H276" s="7" t="s">
        <v>23</v>
      </c>
      <c r="I276" s="100">
        <v>0.47962846927053759</v>
      </c>
      <c r="J276" s="100">
        <v>3.1274206935241682</v>
      </c>
      <c r="K276">
        <v>1</v>
      </c>
      <c r="M276">
        <f t="shared" si="4"/>
        <v>1.71</v>
      </c>
    </row>
    <row r="277" spans="1:13" x14ac:dyDescent="0.25">
      <c r="A277" t="s">
        <v>340</v>
      </c>
      <c r="B277">
        <v>277</v>
      </c>
      <c r="C277" t="s">
        <v>840</v>
      </c>
      <c r="D277" s="31">
        <v>5.89</v>
      </c>
      <c r="E277" s="31">
        <v>4.4400000000000004</v>
      </c>
      <c r="F277" s="31">
        <v>1.57</v>
      </c>
      <c r="G277" s="31">
        <v>1.57</v>
      </c>
      <c r="H277" s="7" t="s">
        <v>23</v>
      </c>
      <c r="I277" s="100">
        <v>0.50276118802552483</v>
      </c>
      <c r="J277" s="100">
        <v>2.9835238592917124</v>
      </c>
      <c r="K277">
        <v>1</v>
      </c>
      <c r="M277">
        <f t="shared" si="4"/>
        <v>1.57</v>
      </c>
    </row>
    <row r="278" spans="1:13" x14ac:dyDescent="0.25">
      <c r="A278" t="s">
        <v>340</v>
      </c>
      <c r="B278">
        <v>278</v>
      </c>
      <c r="C278" t="s">
        <v>603</v>
      </c>
      <c r="D278" s="67">
        <v>1.7</v>
      </c>
      <c r="E278" s="67">
        <v>4.1100000000000003</v>
      </c>
      <c r="F278" s="67">
        <v>5.08</v>
      </c>
      <c r="G278" s="67">
        <v>1.7</v>
      </c>
      <c r="H278" s="7" t="s">
        <v>201</v>
      </c>
      <c r="I278" s="100">
        <v>2.7477314203824279</v>
      </c>
      <c r="J278" s="100">
        <v>0.54590488316038932</v>
      </c>
      <c r="K278">
        <v>1</v>
      </c>
      <c r="M278">
        <f t="shared" si="4"/>
        <v>1.7</v>
      </c>
    </row>
    <row r="279" spans="1:13" x14ac:dyDescent="0.25">
      <c r="A279" t="s">
        <v>340</v>
      </c>
      <c r="B279">
        <v>279</v>
      </c>
      <c r="C279" t="s">
        <v>841</v>
      </c>
      <c r="D279" s="31">
        <v>5.94</v>
      </c>
      <c r="E279" s="31">
        <v>4.1900000000000004</v>
      </c>
      <c r="F279" s="31">
        <v>1.62</v>
      </c>
      <c r="G279" s="31">
        <v>1.62</v>
      </c>
      <c r="H279" s="7" t="s">
        <v>23</v>
      </c>
      <c r="I279" s="100">
        <v>0.34267689812006857</v>
      </c>
      <c r="J279" s="100">
        <v>4.3773012077237361</v>
      </c>
      <c r="K279">
        <v>1</v>
      </c>
      <c r="M279">
        <f t="shared" si="4"/>
        <v>1.62</v>
      </c>
    </row>
    <row r="280" spans="1:13" x14ac:dyDescent="0.25">
      <c r="A280" t="s">
        <v>340</v>
      </c>
      <c r="B280">
        <v>280</v>
      </c>
      <c r="C280" t="s">
        <v>693</v>
      </c>
      <c r="D280" s="67">
        <v>2.25</v>
      </c>
      <c r="E280" s="67">
        <v>3.25</v>
      </c>
      <c r="F280" s="67">
        <v>3.59</v>
      </c>
      <c r="G280" s="67">
        <v>2.25</v>
      </c>
      <c r="H280" s="7" t="s">
        <v>201</v>
      </c>
      <c r="I280" s="100">
        <v>2.4545410520664492</v>
      </c>
      <c r="J280" s="100">
        <v>0.61111220720352888</v>
      </c>
      <c r="K280">
        <v>1</v>
      </c>
      <c r="L280" s="1">
        <f>G280*G279*G278*G277*G276*G275*G274*G273*G272*G271</f>
        <v>2854.1307643863452</v>
      </c>
      <c r="M280">
        <f t="shared" si="4"/>
        <v>2.25</v>
      </c>
    </row>
    <row r="281" spans="1:13" x14ac:dyDescent="0.25">
      <c r="A281" t="s">
        <v>341</v>
      </c>
      <c r="B281">
        <v>281</v>
      </c>
      <c r="C281" t="s">
        <v>842</v>
      </c>
      <c r="D281" s="31">
        <v>5.96</v>
      </c>
      <c r="E281" s="31">
        <v>4.32</v>
      </c>
      <c r="F281" s="31">
        <v>1.59</v>
      </c>
      <c r="G281" s="31">
        <v>1.59</v>
      </c>
      <c r="H281" s="7" t="s">
        <v>23</v>
      </c>
      <c r="I281" s="100">
        <v>0.36176842823768413</v>
      </c>
      <c r="J281" s="100">
        <v>4.1462988003322687</v>
      </c>
      <c r="K281">
        <v>1</v>
      </c>
      <c r="M281">
        <f t="shared" si="4"/>
        <v>1.59</v>
      </c>
    </row>
    <row r="282" spans="1:13" x14ac:dyDescent="0.25">
      <c r="A282" t="s">
        <v>341</v>
      </c>
      <c r="B282">
        <v>282</v>
      </c>
      <c r="C282" t="s">
        <v>843</v>
      </c>
      <c r="D282" s="31">
        <v>6.05</v>
      </c>
      <c r="E282" s="31">
        <v>3.78</v>
      </c>
      <c r="F282" s="31">
        <v>1.66</v>
      </c>
      <c r="G282" s="31">
        <v>1.66</v>
      </c>
      <c r="H282" s="7" t="s">
        <v>23</v>
      </c>
      <c r="I282" s="100">
        <v>0.46579668337211388</v>
      </c>
      <c r="J282" s="100">
        <v>3.220289138043702</v>
      </c>
      <c r="K282">
        <v>1</v>
      </c>
      <c r="M282">
        <f t="shared" si="4"/>
        <v>1.66</v>
      </c>
    </row>
    <row r="283" spans="1:13" x14ac:dyDescent="0.25">
      <c r="A283" t="s">
        <v>342</v>
      </c>
      <c r="B283">
        <v>283</v>
      </c>
      <c r="C283" t="s">
        <v>604</v>
      </c>
      <c r="D283" s="67">
        <v>1.72</v>
      </c>
      <c r="E283" s="67">
        <v>3.71</v>
      </c>
      <c r="F283" s="67">
        <v>5.67</v>
      </c>
      <c r="G283" s="67">
        <v>5.67</v>
      </c>
      <c r="H283" s="7" t="s">
        <v>23</v>
      </c>
      <c r="I283" s="100">
        <v>0.79422218211911366</v>
      </c>
      <c r="J283" s="100">
        <v>1.8886402744352422</v>
      </c>
      <c r="K283">
        <v>1</v>
      </c>
      <c r="M283">
        <f t="shared" si="4"/>
        <v>5.67</v>
      </c>
    </row>
    <row r="284" spans="1:13" x14ac:dyDescent="0.25">
      <c r="A284" t="s">
        <v>342</v>
      </c>
      <c r="B284">
        <v>284</v>
      </c>
      <c r="C284" t="s">
        <v>844</v>
      </c>
      <c r="D284" s="31">
        <v>6.09</v>
      </c>
      <c r="E284" s="31">
        <v>3.83</v>
      </c>
      <c r="F284" s="31">
        <v>1.66</v>
      </c>
      <c r="G284" s="31">
        <v>1.66</v>
      </c>
      <c r="H284" s="7" t="s">
        <v>23</v>
      </c>
      <c r="I284" s="100">
        <v>0.71644118136359458</v>
      </c>
      <c r="J284" s="100">
        <v>2.09368199235151</v>
      </c>
      <c r="K284">
        <v>1</v>
      </c>
      <c r="M284">
        <f t="shared" si="4"/>
        <v>1.66</v>
      </c>
    </row>
    <row r="285" spans="1:13" x14ac:dyDescent="0.25">
      <c r="A285" t="s">
        <v>342</v>
      </c>
      <c r="B285">
        <v>285</v>
      </c>
      <c r="C285" t="s">
        <v>605</v>
      </c>
      <c r="D285" s="31">
        <v>1.73</v>
      </c>
      <c r="E285" s="31">
        <v>3.66</v>
      </c>
      <c r="F285" s="31">
        <v>5.65</v>
      </c>
      <c r="G285" s="31">
        <v>3.66</v>
      </c>
      <c r="H285" s="7" t="s">
        <v>202</v>
      </c>
      <c r="I285" s="100">
        <v>0.78471603915398902</v>
      </c>
      <c r="J285" s="100">
        <v>1.9115194862299063</v>
      </c>
      <c r="M285">
        <f t="shared" si="4"/>
        <v>0</v>
      </c>
    </row>
    <row r="286" spans="1:13" x14ac:dyDescent="0.25">
      <c r="A286" t="s">
        <v>342</v>
      </c>
      <c r="B286">
        <v>286</v>
      </c>
      <c r="C286" t="s">
        <v>845</v>
      </c>
      <c r="D286" s="31">
        <v>6.15</v>
      </c>
      <c r="E286" s="31">
        <v>4.67</v>
      </c>
      <c r="F286" s="31">
        <v>1.54</v>
      </c>
      <c r="G286" s="31">
        <v>1.54</v>
      </c>
      <c r="H286" s="7" t="s">
        <v>23</v>
      </c>
      <c r="I286" s="100">
        <v>0.32287746532143946</v>
      </c>
      <c r="J286" s="100">
        <v>4.645725270751492</v>
      </c>
      <c r="K286">
        <v>1</v>
      </c>
      <c r="M286">
        <f t="shared" si="4"/>
        <v>1.54</v>
      </c>
    </row>
    <row r="287" spans="1:13" x14ac:dyDescent="0.25">
      <c r="A287" t="s">
        <v>342</v>
      </c>
      <c r="B287">
        <v>287</v>
      </c>
      <c r="C287" t="s">
        <v>846</v>
      </c>
      <c r="D287" s="31">
        <v>6.2</v>
      </c>
      <c r="E287" s="31">
        <v>4.1100000000000003</v>
      </c>
      <c r="F287" s="31">
        <v>1.6</v>
      </c>
      <c r="G287" s="31">
        <v>6.2</v>
      </c>
      <c r="H287" s="7" t="s">
        <v>201</v>
      </c>
      <c r="I287" s="100">
        <v>1.3906037425629842</v>
      </c>
      <c r="J287" s="100">
        <v>1.0786681741812303</v>
      </c>
      <c r="M287">
        <f t="shared" si="4"/>
        <v>0</v>
      </c>
    </row>
    <row r="288" spans="1:13" x14ac:dyDescent="0.25">
      <c r="A288" t="s">
        <v>342</v>
      </c>
      <c r="B288">
        <v>288</v>
      </c>
      <c r="C288" t="s">
        <v>606</v>
      </c>
      <c r="D288" s="31">
        <v>1.73</v>
      </c>
      <c r="E288" s="31">
        <v>3.72</v>
      </c>
      <c r="F288" s="31">
        <v>5.52</v>
      </c>
      <c r="G288" s="31">
        <v>3.72</v>
      </c>
      <c r="H288" s="7" t="s">
        <v>202</v>
      </c>
      <c r="I288" s="100">
        <v>2.1036965897505802</v>
      </c>
      <c r="J288" s="100">
        <v>0.71303058022157262</v>
      </c>
      <c r="M288">
        <f t="shared" si="4"/>
        <v>0</v>
      </c>
    </row>
    <row r="289" spans="1:13" x14ac:dyDescent="0.25">
      <c r="A289" t="s">
        <v>342</v>
      </c>
      <c r="B289">
        <v>289</v>
      </c>
      <c r="C289" t="s">
        <v>694</v>
      </c>
      <c r="D289" s="67">
        <v>2.2599999999999998</v>
      </c>
      <c r="E289" s="67">
        <v>3.49</v>
      </c>
      <c r="F289" s="67">
        <v>3.32</v>
      </c>
      <c r="G289" s="67">
        <v>3.32</v>
      </c>
      <c r="H289" s="7" t="s">
        <v>23</v>
      </c>
      <c r="I289" s="100">
        <v>0.54964231889466209</v>
      </c>
      <c r="J289" s="100">
        <v>2.7290475067795348</v>
      </c>
      <c r="K289">
        <v>1</v>
      </c>
      <c r="M289">
        <f t="shared" si="4"/>
        <v>3.32</v>
      </c>
    </row>
    <row r="290" spans="1:13" x14ac:dyDescent="0.25">
      <c r="A290" t="s">
        <v>342</v>
      </c>
      <c r="B290">
        <v>290</v>
      </c>
      <c r="C290" t="s">
        <v>607</v>
      </c>
      <c r="D290" s="67">
        <v>1.73</v>
      </c>
      <c r="E290" s="67">
        <v>3.94</v>
      </c>
      <c r="F290" s="67">
        <v>5.14</v>
      </c>
      <c r="G290" s="67">
        <v>1.73</v>
      </c>
      <c r="H290" s="7" t="s">
        <v>201</v>
      </c>
      <c r="I290" s="100">
        <v>0.89765868939087323</v>
      </c>
      <c r="J290" s="100">
        <v>1.6710137357639345</v>
      </c>
      <c r="L290" s="1">
        <f>G290*G289*G288*G287*G286*G285*G284*G283*G282*G281</f>
        <v>18548.849681275697</v>
      </c>
      <c r="M290">
        <f t="shared" si="4"/>
        <v>0</v>
      </c>
    </row>
    <row r="291" spans="1:13" x14ac:dyDescent="0.25">
      <c r="A291" t="s">
        <v>343</v>
      </c>
      <c r="B291">
        <v>291</v>
      </c>
      <c r="C291" t="s">
        <v>847</v>
      </c>
      <c r="D291" s="31">
        <v>6.23</v>
      </c>
      <c r="E291" s="31">
        <v>4.6500000000000004</v>
      </c>
      <c r="F291" s="31">
        <v>1.52</v>
      </c>
      <c r="G291" s="31">
        <v>1.52</v>
      </c>
      <c r="H291" s="7" t="s">
        <v>23</v>
      </c>
      <c r="I291" s="100">
        <v>0.77257323227237751</v>
      </c>
      <c r="J291" s="100">
        <v>1.9415635144231373</v>
      </c>
      <c r="K291">
        <v>1</v>
      </c>
      <c r="M291">
        <f t="shared" si="4"/>
        <v>1.52</v>
      </c>
    </row>
    <row r="292" spans="1:13" x14ac:dyDescent="0.25">
      <c r="A292" t="s">
        <v>343</v>
      </c>
      <c r="B292">
        <v>292</v>
      </c>
      <c r="C292" t="s">
        <v>848</v>
      </c>
      <c r="D292" s="31">
        <v>6.25</v>
      </c>
      <c r="E292" s="31">
        <v>4.55</v>
      </c>
      <c r="F292" s="31">
        <v>1.54</v>
      </c>
      <c r="G292" s="31">
        <v>1.54</v>
      </c>
      <c r="H292" s="7" t="s">
        <v>23</v>
      </c>
      <c r="I292" s="100">
        <v>0.42456723781674433</v>
      </c>
      <c r="J292" s="100">
        <v>3.5330093007493062</v>
      </c>
      <c r="K292">
        <v>1</v>
      </c>
      <c r="M292">
        <f t="shared" si="4"/>
        <v>1.54</v>
      </c>
    </row>
    <row r="293" spans="1:13" x14ac:dyDescent="0.25">
      <c r="A293" t="s">
        <v>343</v>
      </c>
      <c r="B293">
        <v>293</v>
      </c>
      <c r="C293" t="s">
        <v>849</v>
      </c>
      <c r="D293" s="31">
        <v>6.38</v>
      </c>
      <c r="E293" s="31">
        <v>4.2699999999999996</v>
      </c>
      <c r="F293" s="31">
        <v>1.56</v>
      </c>
      <c r="G293" s="31">
        <v>4.2699999999999996</v>
      </c>
      <c r="H293" s="7" t="s">
        <v>202</v>
      </c>
      <c r="I293" s="100">
        <v>0.95912882231380969</v>
      </c>
      <c r="J293" s="100">
        <v>1.5639192203414223</v>
      </c>
      <c r="M293">
        <f t="shared" si="4"/>
        <v>0</v>
      </c>
    </row>
    <row r="294" spans="1:13" x14ac:dyDescent="0.25">
      <c r="A294" t="s">
        <v>343</v>
      </c>
      <c r="B294">
        <v>294</v>
      </c>
      <c r="C294" t="s">
        <v>608</v>
      </c>
      <c r="D294" s="67">
        <v>1.73</v>
      </c>
      <c r="E294" s="67">
        <v>3.81</v>
      </c>
      <c r="F294" s="67">
        <v>5.0599999999999996</v>
      </c>
      <c r="G294" s="67">
        <v>1.73</v>
      </c>
      <c r="H294" s="7" t="s">
        <v>201</v>
      </c>
      <c r="I294" s="100">
        <v>0.87197672062524223</v>
      </c>
      <c r="J294" s="100">
        <v>1.7202294103957727</v>
      </c>
      <c r="M294">
        <f t="shared" si="4"/>
        <v>0</v>
      </c>
    </row>
    <row r="295" spans="1:13" x14ac:dyDescent="0.25">
      <c r="A295" t="s">
        <v>343</v>
      </c>
      <c r="B295">
        <v>295</v>
      </c>
      <c r="C295" t="s">
        <v>850</v>
      </c>
      <c r="D295" s="31">
        <v>6.47</v>
      </c>
      <c r="E295" s="31">
        <v>4.07</v>
      </c>
      <c r="F295" s="31">
        <v>1.59</v>
      </c>
      <c r="G295" s="31">
        <v>4.07</v>
      </c>
      <c r="H295" s="7" t="s">
        <v>202</v>
      </c>
      <c r="I295" s="100">
        <v>1.0875751223125685</v>
      </c>
      <c r="J295" s="100">
        <v>1.3792150714246478</v>
      </c>
      <c r="K295">
        <v>1</v>
      </c>
      <c r="M295">
        <f t="shared" si="4"/>
        <v>4.07</v>
      </c>
    </row>
    <row r="296" spans="1:13" x14ac:dyDescent="0.25">
      <c r="A296" t="s">
        <v>343</v>
      </c>
      <c r="B296">
        <v>296</v>
      </c>
      <c r="C296" t="s">
        <v>851</v>
      </c>
      <c r="D296" s="31">
        <v>6.61</v>
      </c>
      <c r="E296" s="31">
        <v>4.28</v>
      </c>
      <c r="F296" s="31">
        <v>1.56</v>
      </c>
      <c r="G296" s="31">
        <v>4.28</v>
      </c>
      <c r="H296" s="7" t="s">
        <v>202</v>
      </c>
      <c r="I296" s="100">
        <v>0.82592695571150143</v>
      </c>
      <c r="J296" s="100">
        <v>1.816141233346493</v>
      </c>
      <c r="M296">
        <f t="shared" si="4"/>
        <v>0</v>
      </c>
    </row>
    <row r="297" spans="1:13" x14ac:dyDescent="0.25">
      <c r="A297" t="s">
        <v>343</v>
      </c>
      <c r="B297">
        <v>297</v>
      </c>
      <c r="C297" t="s">
        <v>852</v>
      </c>
      <c r="D297" s="31">
        <v>6.64</v>
      </c>
      <c r="E297" s="31">
        <v>4.24</v>
      </c>
      <c r="F297" s="31">
        <v>1.55</v>
      </c>
      <c r="G297" s="31">
        <v>1.55</v>
      </c>
      <c r="H297" s="7" t="s">
        <v>23</v>
      </c>
      <c r="I297" s="100">
        <v>0.47725776571450729</v>
      </c>
      <c r="J297" s="100">
        <v>3.142955668315496</v>
      </c>
      <c r="K297">
        <v>1</v>
      </c>
      <c r="M297">
        <f t="shared" si="4"/>
        <v>1.55</v>
      </c>
    </row>
    <row r="298" spans="1:13" x14ac:dyDescent="0.25">
      <c r="A298" t="s">
        <v>343</v>
      </c>
      <c r="B298">
        <v>298</v>
      </c>
      <c r="C298" t="s">
        <v>695</v>
      </c>
      <c r="D298" s="31">
        <v>2.2599999999999998</v>
      </c>
      <c r="E298" s="31">
        <v>3.48</v>
      </c>
      <c r="F298" s="31">
        <v>3.35</v>
      </c>
      <c r="G298" s="31">
        <v>3.48</v>
      </c>
      <c r="H298" s="7" t="s">
        <v>202</v>
      </c>
      <c r="I298" s="100">
        <v>1.0722310093390279</v>
      </c>
      <c r="J298" s="100">
        <v>1.3989522658225191</v>
      </c>
      <c r="K298">
        <v>1</v>
      </c>
      <c r="M298">
        <f t="shared" si="4"/>
        <v>3.48</v>
      </c>
    </row>
    <row r="299" spans="1:13" x14ac:dyDescent="0.25">
      <c r="A299" t="s">
        <v>343</v>
      </c>
      <c r="B299">
        <v>299</v>
      </c>
      <c r="C299" t="s">
        <v>853</v>
      </c>
      <c r="D299" s="31">
        <v>6.64</v>
      </c>
      <c r="E299" s="31">
        <v>4.08</v>
      </c>
      <c r="F299" s="31">
        <v>1.58</v>
      </c>
      <c r="G299" s="31">
        <v>4.08</v>
      </c>
      <c r="H299" s="7" t="s">
        <v>202</v>
      </c>
      <c r="I299" s="100">
        <v>1.412462847076918</v>
      </c>
      <c r="J299" s="100">
        <v>1.0619748357305394</v>
      </c>
      <c r="K299">
        <v>1</v>
      </c>
      <c r="M299">
        <f t="shared" si="4"/>
        <v>4.08</v>
      </c>
    </row>
    <row r="300" spans="1:13" x14ac:dyDescent="0.25">
      <c r="A300" t="s">
        <v>343</v>
      </c>
      <c r="B300">
        <v>300</v>
      </c>
      <c r="C300" t="s">
        <v>854</v>
      </c>
      <c r="D300" s="31">
        <v>6.68</v>
      </c>
      <c r="E300" s="31">
        <v>4.41</v>
      </c>
      <c r="F300" s="31">
        <v>1.53</v>
      </c>
      <c r="G300" s="31">
        <v>6.68</v>
      </c>
      <c r="H300" s="7" t="s">
        <v>201</v>
      </c>
      <c r="I300" s="100">
        <v>1.3838762428246523</v>
      </c>
      <c r="J300" s="100">
        <v>1.083911952226541</v>
      </c>
      <c r="L300" s="1">
        <f>G300*G299*G298*G297*G296*G295*G294*G293*G292*G291</f>
        <v>44281.674255871912</v>
      </c>
      <c r="M300">
        <f t="shared" si="4"/>
        <v>0</v>
      </c>
    </row>
    <row r="301" spans="1:13" x14ac:dyDescent="0.25">
      <c r="A301" t="s">
        <v>344</v>
      </c>
      <c r="B301">
        <v>301</v>
      </c>
      <c r="C301" t="s">
        <v>609</v>
      </c>
      <c r="D301" s="67">
        <v>1.74</v>
      </c>
      <c r="E301" s="67">
        <v>3.75</v>
      </c>
      <c r="F301" s="67">
        <v>5.3</v>
      </c>
      <c r="G301" s="67">
        <v>5.3</v>
      </c>
      <c r="H301" s="7" t="s">
        <v>23</v>
      </c>
      <c r="I301" s="100">
        <v>0.51641467772686078</v>
      </c>
      <c r="J301" s="100">
        <v>2.9046424602078638</v>
      </c>
      <c r="K301">
        <v>1</v>
      </c>
      <c r="M301">
        <f t="shared" si="4"/>
        <v>5.3</v>
      </c>
    </row>
    <row r="302" spans="1:13" x14ac:dyDescent="0.25">
      <c r="A302" t="s">
        <v>344</v>
      </c>
      <c r="B302">
        <v>302</v>
      </c>
      <c r="C302" t="s">
        <v>696</v>
      </c>
      <c r="D302" s="67">
        <v>2.27</v>
      </c>
      <c r="E302" s="67">
        <v>3.29</v>
      </c>
      <c r="F302" s="67">
        <v>3.54</v>
      </c>
      <c r="G302" s="67">
        <v>2.27</v>
      </c>
      <c r="H302" s="7" t="s">
        <v>201</v>
      </c>
      <c r="I302" s="100">
        <v>1.022368166884754</v>
      </c>
      <c r="J302" s="100">
        <v>1.4671818319330427</v>
      </c>
      <c r="M302">
        <f t="shared" si="4"/>
        <v>0</v>
      </c>
    </row>
    <row r="303" spans="1:13" x14ac:dyDescent="0.25">
      <c r="A303" t="s">
        <v>344</v>
      </c>
      <c r="B303">
        <v>303</v>
      </c>
      <c r="C303" t="s">
        <v>610</v>
      </c>
      <c r="D303" s="67">
        <v>1.75</v>
      </c>
      <c r="E303" s="67">
        <v>3.72</v>
      </c>
      <c r="F303" s="67">
        <v>5.38</v>
      </c>
      <c r="G303" s="67">
        <v>1.75</v>
      </c>
      <c r="H303" s="7" t="s">
        <v>201</v>
      </c>
      <c r="I303" s="100">
        <v>1.1318393295144811</v>
      </c>
      <c r="J303" s="100">
        <v>1.325276442411174</v>
      </c>
      <c r="M303">
        <f t="shared" si="4"/>
        <v>0</v>
      </c>
    </row>
    <row r="304" spans="1:13" x14ac:dyDescent="0.25">
      <c r="A304" t="s">
        <v>344</v>
      </c>
      <c r="B304">
        <v>304</v>
      </c>
      <c r="C304" t="s">
        <v>855</v>
      </c>
      <c r="D304" s="31">
        <v>6.72</v>
      </c>
      <c r="E304" s="31">
        <v>3.78</v>
      </c>
      <c r="F304" s="31">
        <v>1.63</v>
      </c>
      <c r="G304" s="31">
        <v>1.63</v>
      </c>
      <c r="H304" s="7" t="s">
        <v>23</v>
      </c>
      <c r="I304" s="100">
        <v>0.48301703847780109</v>
      </c>
      <c r="J304" s="100">
        <v>3.105480512089509</v>
      </c>
      <c r="K304">
        <v>1</v>
      </c>
      <c r="M304">
        <f t="shared" si="4"/>
        <v>1.63</v>
      </c>
    </row>
    <row r="305" spans="1:13" x14ac:dyDescent="0.25">
      <c r="A305" t="s">
        <v>344</v>
      </c>
      <c r="B305">
        <v>305</v>
      </c>
      <c r="C305" t="s">
        <v>611</v>
      </c>
      <c r="D305" s="31">
        <v>1.76</v>
      </c>
      <c r="E305" s="31">
        <v>3.67</v>
      </c>
      <c r="F305" s="31">
        <v>5.47</v>
      </c>
      <c r="G305" s="31">
        <v>3.67</v>
      </c>
      <c r="H305" s="7" t="s">
        <v>202</v>
      </c>
      <c r="I305" s="100">
        <v>1.6565894806567756</v>
      </c>
      <c r="J305" s="100">
        <v>0.9054747826874443</v>
      </c>
      <c r="M305">
        <f t="shared" si="4"/>
        <v>0</v>
      </c>
    </row>
    <row r="306" spans="1:13" x14ac:dyDescent="0.25">
      <c r="A306" t="s">
        <v>344</v>
      </c>
      <c r="B306">
        <v>306</v>
      </c>
      <c r="C306" t="s">
        <v>856</v>
      </c>
      <c r="D306" s="31">
        <v>6.78</v>
      </c>
      <c r="E306" s="31">
        <v>4.71</v>
      </c>
      <c r="F306" s="31">
        <v>1.5</v>
      </c>
      <c r="G306" s="31">
        <v>1.5</v>
      </c>
      <c r="H306" s="7" t="s">
        <v>23</v>
      </c>
      <c r="I306" s="100">
        <v>1.2151543207640134</v>
      </c>
      <c r="J306" s="100">
        <v>1.2344111150070993</v>
      </c>
      <c r="M306">
        <f t="shared" si="4"/>
        <v>0</v>
      </c>
    </row>
    <row r="307" spans="1:13" x14ac:dyDescent="0.25">
      <c r="A307" t="s">
        <v>344</v>
      </c>
      <c r="B307">
        <v>307</v>
      </c>
      <c r="C307" t="s">
        <v>857</v>
      </c>
      <c r="D307" s="31">
        <v>6.81</v>
      </c>
      <c r="E307" s="31">
        <v>4.1900000000000004</v>
      </c>
      <c r="F307" s="31">
        <v>1.56</v>
      </c>
      <c r="G307" s="31">
        <v>1.56</v>
      </c>
      <c r="H307" s="7" t="s">
        <v>23</v>
      </c>
      <c r="I307" s="100">
        <v>0.34749893067189452</v>
      </c>
      <c r="J307" s="100">
        <v>4.3165600455222322</v>
      </c>
      <c r="K307">
        <v>1</v>
      </c>
      <c r="M307">
        <f t="shared" si="4"/>
        <v>1.56</v>
      </c>
    </row>
    <row r="308" spans="1:13" x14ac:dyDescent="0.25">
      <c r="A308" t="s">
        <v>344</v>
      </c>
      <c r="B308">
        <v>308</v>
      </c>
      <c r="C308" t="s">
        <v>858</v>
      </c>
      <c r="D308" s="31">
        <v>6.91</v>
      </c>
      <c r="E308" s="31">
        <v>4.34</v>
      </c>
      <c r="F308" s="31">
        <v>1.53</v>
      </c>
      <c r="G308" s="31">
        <v>1.53</v>
      </c>
      <c r="H308" s="7" t="s">
        <v>23</v>
      </c>
      <c r="I308" s="100">
        <v>0.53975958974358984</v>
      </c>
      <c r="J308" s="100">
        <v>2.7790150068710551</v>
      </c>
      <c r="K308">
        <v>1</v>
      </c>
      <c r="M308">
        <f t="shared" si="4"/>
        <v>1.53</v>
      </c>
    </row>
    <row r="309" spans="1:13" x14ac:dyDescent="0.25">
      <c r="A309" t="s">
        <v>344</v>
      </c>
      <c r="B309">
        <v>309</v>
      </c>
      <c r="C309" t="s">
        <v>859</v>
      </c>
      <c r="D309" s="31">
        <v>6.92</v>
      </c>
      <c r="E309" s="31">
        <v>4.32</v>
      </c>
      <c r="F309" s="31">
        <v>1.53</v>
      </c>
      <c r="G309" s="31">
        <v>6.92</v>
      </c>
      <c r="H309" s="7" t="s">
        <v>201</v>
      </c>
      <c r="I309" s="100">
        <v>1.2553029988398141</v>
      </c>
      <c r="J309" s="100">
        <v>1.1949306274153264</v>
      </c>
      <c r="M309">
        <f t="shared" si="4"/>
        <v>0</v>
      </c>
    </row>
    <row r="310" spans="1:13" x14ac:dyDescent="0.25">
      <c r="A310" t="s">
        <v>344</v>
      </c>
      <c r="B310">
        <v>310</v>
      </c>
      <c r="C310" t="s">
        <v>612</v>
      </c>
      <c r="D310" s="67">
        <v>1.76</v>
      </c>
      <c r="E310" s="67">
        <v>3.64</v>
      </c>
      <c r="F310" s="67">
        <v>5.42</v>
      </c>
      <c r="G310" s="67">
        <v>1.76</v>
      </c>
      <c r="H310" s="7" t="s">
        <v>201</v>
      </c>
      <c r="I310" s="100">
        <v>3.0172450599091634</v>
      </c>
      <c r="J310" s="100">
        <v>0.49714225070109447</v>
      </c>
      <c r="K310">
        <v>1</v>
      </c>
      <c r="L310" s="1">
        <f>G310*G309*G308*G307*G306*G305*G304*G303*G302*G301</f>
        <v>5491.8604689323092</v>
      </c>
      <c r="M310">
        <f t="shared" si="4"/>
        <v>1.76</v>
      </c>
    </row>
    <row r="311" spans="1:13" x14ac:dyDescent="0.25">
      <c r="A311" t="s">
        <v>345</v>
      </c>
      <c r="B311">
        <v>311</v>
      </c>
      <c r="C311" t="s">
        <v>613</v>
      </c>
      <c r="D311" s="31">
        <v>1.77</v>
      </c>
      <c r="E311" s="31">
        <v>3.96</v>
      </c>
      <c r="F311" s="31">
        <v>4.78</v>
      </c>
      <c r="G311" s="31">
        <v>3.96</v>
      </c>
      <c r="H311" s="7" t="s">
        <v>202</v>
      </c>
      <c r="I311" s="100">
        <v>0.7954319244851259</v>
      </c>
      <c r="J311" s="100">
        <v>1.8857679127864186</v>
      </c>
      <c r="M311">
        <f t="shared" si="4"/>
        <v>0</v>
      </c>
    </row>
    <row r="312" spans="1:13" x14ac:dyDescent="0.25">
      <c r="A312" t="s">
        <v>345</v>
      </c>
      <c r="B312">
        <v>312</v>
      </c>
      <c r="C312" t="s">
        <v>614</v>
      </c>
      <c r="D312" s="67">
        <v>1.77</v>
      </c>
      <c r="E312" s="67">
        <v>3.88</v>
      </c>
      <c r="F312" s="67">
        <v>4.8499999999999996</v>
      </c>
      <c r="G312" s="67">
        <v>1.77</v>
      </c>
      <c r="H312" s="7" t="s">
        <v>201</v>
      </c>
      <c r="I312" s="100">
        <v>1.6992461193118058</v>
      </c>
      <c r="J312" s="100">
        <v>0.88274440232795681</v>
      </c>
      <c r="K312">
        <v>1</v>
      </c>
      <c r="M312">
        <f t="shared" si="4"/>
        <v>1.77</v>
      </c>
    </row>
    <row r="313" spans="1:13" x14ac:dyDescent="0.25">
      <c r="A313" t="s">
        <v>345</v>
      </c>
      <c r="B313">
        <v>313</v>
      </c>
      <c r="C313" t="s">
        <v>860</v>
      </c>
      <c r="D313" s="31">
        <v>7.07</v>
      </c>
      <c r="E313" s="31">
        <v>5.09</v>
      </c>
      <c r="F313" s="31">
        <v>1.45</v>
      </c>
      <c r="G313" s="31">
        <v>1.45</v>
      </c>
      <c r="H313" s="7" t="s">
        <v>23</v>
      </c>
      <c r="I313" s="100">
        <v>0.73744082857527593</v>
      </c>
      <c r="J313" s="100">
        <v>2.0340615028028441</v>
      </c>
      <c r="K313">
        <v>1</v>
      </c>
      <c r="M313">
        <f t="shared" si="4"/>
        <v>1.45</v>
      </c>
    </row>
    <row r="314" spans="1:13" x14ac:dyDescent="0.25">
      <c r="A314" t="s">
        <v>345</v>
      </c>
      <c r="B314">
        <v>314</v>
      </c>
      <c r="C314" t="s">
        <v>861</v>
      </c>
      <c r="D314" s="31">
        <v>7.25</v>
      </c>
      <c r="E314" s="31">
        <v>3.98</v>
      </c>
      <c r="F314" s="31">
        <v>1.56</v>
      </c>
      <c r="G314" s="31">
        <v>1.56</v>
      </c>
      <c r="H314" s="7" t="s">
        <v>23</v>
      </c>
      <c r="I314" s="100">
        <v>0.41114301151333538</v>
      </c>
      <c r="J314" s="100">
        <v>3.6483655516332361</v>
      </c>
      <c r="K314">
        <v>1</v>
      </c>
      <c r="M314">
        <f t="shared" si="4"/>
        <v>1.56</v>
      </c>
    </row>
    <row r="315" spans="1:13" x14ac:dyDescent="0.25">
      <c r="A315" t="s">
        <v>345</v>
      </c>
      <c r="B315">
        <v>315</v>
      </c>
      <c r="C315" t="s">
        <v>862</v>
      </c>
      <c r="D315" s="31">
        <v>7.25</v>
      </c>
      <c r="E315" s="31">
        <v>4.3099999999999996</v>
      </c>
      <c r="F315" s="31">
        <v>1.52</v>
      </c>
      <c r="G315" s="31">
        <v>4.3099999999999996</v>
      </c>
      <c r="H315" s="7" t="s">
        <v>202</v>
      </c>
      <c r="I315" s="100">
        <v>1.4648628532604488</v>
      </c>
      <c r="J315" s="100">
        <v>1.0239866460271987</v>
      </c>
      <c r="K315">
        <v>1</v>
      </c>
      <c r="M315">
        <f t="shared" si="4"/>
        <v>4.3099999999999996</v>
      </c>
    </row>
    <row r="316" spans="1:13" x14ac:dyDescent="0.25">
      <c r="A316" t="s">
        <v>345</v>
      </c>
      <c r="B316">
        <v>316</v>
      </c>
      <c r="C316" t="s">
        <v>863</v>
      </c>
      <c r="D316" s="31">
        <v>7.27</v>
      </c>
      <c r="E316" s="31">
        <v>4.5599999999999996</v>
      </c>
      <c r="F316" s="31">
        <v>1.49</v>
      </c>
      <c r="G316" s="31">
        <v>7.27</v>
      </c>
      <c r="H316" s="7" t="s">
        <v>201</v>
      </c>
      <c r="I316" s="100">
        <v>1.0980681499495522</v>
      </c>
      <c r="J316" s="100">
        <v>1.3660354323808712</v>
      </c>
      <c r="M316">
        <f t="shared" si="4"/>
        <v>0</v>
      </c>
    </row>
    <row r="317" spans="1:13" x14ac:dyDescent="0.25">
      <c r="A317" t="s">
        <v>345</v>
      </c>
      <c r="B317">
        <v>317</v>
      </c>
      <c r="C317" t="s">
        <v>864</v>
      </c>
      <c r="D317" s="31">
        <v>7.38</v>
      </c>
      <c r="E317" s="31">
        <v>4.4800000000000004</v>
      </c>
      <c r="F317" s="31">
        <v>1.48</v>
      </c>
      <c r="G317" s="31">
        <v>7.38</v>
      </c>
      <c r="H317" s="7" t="s">
        <v>201</v>
      </c>
      <c r="I317" s="100">
        <v>2.6914966146185395</v>
      </c>
      <c r="J317" s="100">
        <v>0.55731075114600959</v>
      </c>
      <c r="K317">
        <v>1</v>
      </c>
      <c r="M317">
        <f t="shared" si="4"/>
        <v>7.38</v>
      </c>
    </row>
    <row r="318" spans="1:13" x14ac:dyDescent="0.25">
      <c r="A318" t="s">
        <v>345</v>
      </c>
      <c r="B318">
        <v>318</v>
      </c>
      <c r="C318" t="s">
        <v>865</v>
      </c>
      <c r="D318" s="31">
        <v>7.42</v>
      </c>
      <c r="E318" s="31">
        <v>4.96</v>
      </c>
      <c r="F318" s="31">
        <v>1.44</v>
      </c>
      <c r="G318" s="31">
        <v>1.44</v>
      </c>
      <c r="H318" s="7" t="s">
        <v>23</v>
      </c>
      <c r="I318" s="100">
        <v>0.78559637787133085</v>
      </c>
      <c r="J318" s="100">
        <v>1.9093774389139018</v>
      </c>
      <c r="K318">
        <v>1</v>
      </c>
      <c r="M318">
        <f t="shared" si="4"/>
        <v>1.44</v>
      </c>
    </row>
    <row r="319" spans="1:13" x14ac:dyDescent="0.25">
      <c r="A319" t="s">
        <v>345</v>
      </c>
      <c r="B319">
        <v>319</v>
      </c>
      <c r="C319" t="s">
        <v>866</v>
      </c>
      <c r="D319" s="31">
        <v>7.62</v>
      </c>
      <c r="E319" s="31">
        <v>4.76</v>
      </c>
      <c r="F319" s="31">
        <v>1.45</v>
      </c>
      <c r="G319" s="31">
        <v>1.45</v>
      </c>
      <c r="H319" s="7" t="s">
        <v>23</v>
      </c>
      <c r="I319" s="100">
        <v>0.60672992065017439</v>
      </c>
      <c r="J319" s="100">
        <v>2.4722697018017401</v>
      </c>
      <c r="K319">
        <v>1</v>
      </c>
      <c r="M319">
        <f t="shared" si="4"/>
        <v>1.45</v>
      </c>
    </row>
    <row r="320" spans="1:13" x14ac:dyDescent="0.25">
      <c r="A320" t="s">
        <v>345</v>
      </c>
      <c r="B320">
        <v>320</v>
      </c>
      <c r="C320" t="s">
        <v>615</v>
      </c>
      <c r="D320" s="67">
        <v>1.77</v>
      </c>
      <c r="E320" s="67">
        <v>3.87</v>
      </c>
      <c r="F320" s="67">
        <v>4.76</v>
      </c>
      <c r="G320" s="67">
        <v>1.77</v>
      </c>
      <c r="H320" s="7" t="s">
        <v>201</v>
      </c>
      <c r="I320" s="100">
        <v>3.0308965704083271</v>
      </c>
      <c r="J320" s="100">
        <v>0.49490306421044172</v>
      </c>
      <c r="K320">
        <v>1</v>
      </c>
      <c r="L320" s="1">
        <f>G320*G319*G318*G317*G316*G315*G314*G313*G312*G311</f>
        <v>13549.79911078543</v>
      </c>
      <c r="M320">
        <f t="shared" si="4"/>
        <v>1.77</v>
      </c>
    </row>
    <row r="321" spans="1:13" x14ac:dyDescent="0.25">
      <c r="A321" t="s">
        <v>346</v>
      </c>
      <c r="B321">
        <v>321</v>
      </c>
      <c r="C321" t="s">
        <v>616</v>
      </c>
      <c r="D321" s="67">
        <v>1.77</v>
      </c>
      <c r="E321" s="67">
        <v>3.83</v>
      </c>
      <c r="F321" s="67">
        <v>4.97</v>
      </c>
      <c r="G321" s="67">
        <v>1.77</v>
      </c>
      <c r="H321" s="7" t="s">
        <v>201</v>
      </c>
      <c r="I321" s="100">
        <v>7.2792971404377207</v>
      </c>
      <c r="J321" s="100">
        <v>0.20606385081703116</v>
      </c>
      <c r="K321">
        <v>1</v>
      </c>
      <c r="M321">
        <f t="shared" ref="M321:M380" si="5">K321*G321</f>
        <v>1.77</v>
      </c>
    </row>
    <row r="322" spans="1:13" x14ac:dyDescent="0.25">
      <c r="A322" t="s">
        <v>346</v>
      </c>
      <c r="B322">
        <v>322</v>
      </c>
      <c r="C322" t="s">
        <v>617</v>
      </c>
      <c r="D322" s="67">
        <v>1.78</v>
      </c>
      <c r="E322" s="67">
        <v>3.79</v>
      </c>
      <c r="F322" s="67">
        <v>4.95</v>
      </c>
      <c r="G322" s="67">
        <v>4.95</v>
      </c>
      <c r="H322" s="7" t="s">
        <v>23</v>
      </c>
      <c r="I322" s="100">
        <v>1.0454931058976074</v>
      </c>
      <c r="J322" s="100">
        <v>1.4347296902662749</v>
      </c>
      <c r="M322">
        <f t="shared" si="5"/>
        <v>0</v>
      </c>
    </row>
    <row r="323" spans="1:13" x14ac:dyDescent="0.25">
      <c r="A323" t="s">
        <v>346</v>
      </c>
      <c r="B323">
        <v>323</v>
      </c>
      <c r="C323" t="s">
        <v>618</v>
      </c>
      <c r="D323" s="67">
        <v>1.79</v>
      </c>
      <c r="E323" s="67">
        <v>3.77</v>
      </c>
      <c r="F323" s="67">
        <v>4.9000000000000004</v>
      </c>
      <c r="G323" s="67">
        <v>1.79</v>
      </c>
      <c r="H323" s="7" t="s">
        <v>201</v>
      </c>
      <c r="I323" s="100">
        <v>0.89010779694790387</v>
      </c>
      <c r="J323" s="100">
        <v>1.685189148037304</v>
      </c>
      <c r="M323">
        <f t="shared" si="5"/>
        <v>0</v>
      </c>
    </row>
    <row r="324" spans="1:13" x14ac:dyDescent="0.25">
      <c r="A324" t="s">
        <v>346</v>
      </c>
      <c r="B324">
        <v>324</v>
      </c>
      <c r="C324" t="s">
        <v>867</v>
      </c>
      <c r="D324" s="31">
        <v>7.85</v>
      </c>
      <c r="E324" s="31">
        <v>4.5599999999999996</v>
      </c>
      <c r="F324" s="31">
        <v>1.47</v>
      </c>
      <c r="G324" s="31">
        <v>7.85</v>
      </c>
      <c r="H324" s="7" t="s">
        <v>201</v>
      </c>
      <c r="I324" s="100">
        <v>2.4052178487272724</v>
      </c>
      <c r="J324" s="100">
        <v>0.62364413302259869</v>
      </c>
      <c r="K324">
        <v>1</v>
      </c>
      <c r="M324">
        <f t="shared" si="5"/>
        <v>7.85</v>
      </c>
    </row>
    <row r="325" spans="1:13" x14ac:dyDescent="0.25">
      <c r="A325" t="s">
        <v>346</v>
      </c>
      <c r="B325">
        <v>325</v>
      </c>
      <c r="C325" t="s">
        <v>868</v>
      </c>
      <c r="D325" s="31">
        <v>7.86</v>
      </c>
      <c r="E325" s="31">
        <v>4.63</v>
      </c>
      <c r="F325" s="31">
        <v>1.46</v>
      </c>
      <c r="G325" s="31">
        <v>1.46</v>
      </c>
      <c r="H325" s="7" t="s">
        <v>23</v>
      </c>
      <c r="I325" s="100">
        <v>0.44025512787737792</v>
      </c>
      <c r="J325" s="100">
        <v>3.4071153406708019</v>
      </c>
      <c r="K325">
        <v>1</v>
      </c>
      <c r="M325">
        <f t="shared" si="5"/>
        <v>1.46</v>
      </c>
    </row>
    <row r="326" spans="1:13" x14ac:dyDescent="0.25">
      <c r="A326" t="s">
        <v>346</v>
      </c>
      <c r="B326">
        <v>326</v>
      </c>
      <c r="C326" t="s">
        <v>619</v>
      </c>
      <c r="D326" s="67">
        <v>1.79</v>
      </c>
      <c r="E326" s="67">
        <v>3.62</v>
      </c>
      <c r="F326" s="67">
        <v>5.12</v>
      </c>
      <c r="G326" s="67">
        <v>1.79</v>
      </c>
      <c r="H326" s="7" t="s">
        <v>201</v>
      </c>
      <c r="I326" s="100">
        <v>2.5435532787756694</v>
      </c>
      <c r="J326" s="100">
        <v>0.58972619622971678</v>
      </c>
      <c r="K326">
        <v>1</v>
      </c>
      <c r="M326">
        <f t="shared" si="5"/>
        <v>1.79</v>
      </c>
    </row>
    <row r="327" spans="1:13" x14ac:dyDescent="0.25">
      <c r="A327" t="s">
        <v>346</v>
      </c>
      <c r="B327">
        <v>327</v>
      </c>
      <c r="C327" t="s">
        <v>869</v>
      </c>
      <c r="D327" s="31">
        <v>7.97</v>
      </c>
      <c r="E327" s="31">
        <v>5.64</v>
      </c>
      <c r="F327" s="31">
        <v>1.37</v>
      </c>
      <c r="G327" s="31">
        <v>1.37</v>
      </c>
      <c r="H327" s="7" t="s">
        <v>23</v>
      </c>
      <c r="I327" s="100">
        <v>0.42788883473427336</v>
      </c>
      <c r="J327" s="100">
        <v>3.5055834091383264</v>
      </c>
      <c r="K327">
        <v>1</v>
      </c>
      <c r="M327">
        <f t="shared" si="5"/>
        <v>1.37</v>
      </c>
    </row>
    <row r="328" spans="1:13" x14ac:dyDescent="0.25">
      <c r="A328" t="s">
        <v>346</v>
      </c>
      <c r="B328">
        <v>328</v>
      </c>
      <c r="C328" t="s">
        <v>870</v>
      </c>
      <c r="D328" s="31">
        <v>8.09</v>
      </c>
      <c r="E328" s="31">
        <v>4.46</v>
      </c>
      <c r="F328" s="31">
        <v>1.47</v>
      </c>
      <c r="G328" s="31">
        <v>1.47</v>
      </c>
      <c r="H328" s="7" t="s">
        <v>23</v>
      </c>
      <c r="I328" s="100">
        <v>0.49311056235313805</v>
      </c>
      <c r="J328" s="100">
        <v>3.0419141558070795</v>
      </c>
      <c r="K328">
        <v>1</v>
      </c>
      <c r="M328">
        <f t="shared" si="5"/>
        <v>1.47</v>
      </c>
    </row>
    <row r="329" spans="1:13" x14ac:dyDescent="0.25">
      <c r="A329" t="s">
        <v>346</v>
      </c>
      <c r="B329">
        <v>329</v>
      </c>
      <c r="C329" t="s">
        <v>871</v>
      </c>
      <c r="D329" s="31">
        <v>8.89</v>
      </c>
      <c r="E329" s="31">
        <v>4.82</v>
      </c>
      <c r="F329" s="31">
        <v>1.41</v>
      </c>
      <c r="G329" s="31">
        <v>1.41</v>
      </c>
      <c r="H329" s="7" t="s">
        <v>23</v>
      </c>
      <c r="I329" s="100">
        <v>0.66647426902994256</v>
      </c>
      <c r="J329" s="100">
        <v>2.2506495294758486</v>
      </c>
      <c r="K329">
        <v>1</v>
      </c>
      <c r="M329">
        <f t="shared" si="5"/>
        <v>1.41</v>
      </c>
    </row>
    <row r="330" spans="1:13" x14ac:dyDescent="0.25">
      <c r="A330" t="s">
        <v>346</v>
      </c>
      <c r="B330">
        <v>330</v>
      </c>
      <c r="C330" t="s">
        <v>872</v>
      </c>
      <c r="D330" s="31">
        <v>8.93</v>
      </c>
      <c r="E330" s="31">
        <v>4.49</v>
      </c>
      <c r="F330" s="31">
        <v>1.44</v>
      </c>
      <c r="G330" s="31">
        <v>1.44</v>
      </c>
      <c r="H330" s="7" t="s">
        <v>23</v>
      </c>
      <c r="I330" s="100">
        <v>0.9306305512460229</v>
      </c>
      <c r="J330" s="100">
        <v>1.6118103988652077</v>
      </c>
      <c r="K330">
        <v>1</v>
      </c>
      <c r="L330" s="1">
        <f>G330*G329*G328*G327*G326*G325*G324*G323*G322*G321</f>
        <v>1315.6081234340731</v>
      </c>
      <c r="M330">
        <f t="shared" si="5"/>
        <v>1.44</v>
      </c>
    </row>
    <row r="331" spans="1:13" x14ac:dyDescent="0.25">
      <c r="A331" t="s">
        <v>347</v>
      </c>
      <c r="B331">
        <v>331</v>
      </c>
      <c r="C331" t="s">
        <v>620</v>
      </c>
      <c r="D331" s="67">
        <v>1.79</v>
      </c>
      <c r="E331" s="67">
        <v>3.54</v>
      </c>
      <c r="F331" s="67">
        <v>5.39</v>
      </c>
      <c r="G331" s="67">
        <v>1.79</v>
      </c>
      <c r="H331" s="7" t="s">
        <v>201</v>
      </c>
      <c r="I331" s="100">
        <v>2.1749156333333333</v>
      </c>
      <c r="J331" s="100">
        <v>0.68968192467358391</v>
      </c>
      <c r="K331">
        <v>1</v>
      </c>
      <c r="M331">
        <f t="shared" si="5"/>
        <v>1.79</v>
      </c>
    </row>
    <row r="332" spans="1:13" x14ac:dyDescent="0.25">
      <c r="A332" t="s">
        <v>347</v>
      </c>
      <c r="B332">
        <v>332</v>
      </c>
      <c r="C332" t="s">
        <v>873</v>
      </c>
      <c r="D332" s="31">
        <v>9.34</v>
      </c>
      <c r="E332" s="31">
        <v>5.46</v>
      </c>
      <c r="F332" s="31">
        <v>1.36</v>
      </c>
      <c r="G332" s="31">
        <v>1.36</v>
      </c>
      <c r="H332" s="7" t="s">
        <v>23</v>
      </c>
      <c r="I332" s="100">
        <v>0.43200632978252018</v>
      </c>
      <c r="J332" s="100">
        <v>3.4721713470150486</v>
      </c>
      <c r="K332">
        <v>1</v>
      </c>
      <c r="M332">
        <f t="shared" si="5"/>
        <v>1.36</v>
      </c>
    </row>
    <row r="333" spans="1:13" x14ac:dyDescent="0.25">
      <c r="A333" t="s">
        <v>347</v>
      </c>
      <c r="B333">
        <v>333</v>
      </c>
      <c r="C333" t="s">
        <v>621</v>
      </c>
      <c r="D333" s="67">
        <v>1.79</v>
      </c>
      <c r="E333" s="67">
        <v>3.52</v>
      </c>
      <c r="F333" s="67">
        <v>5.45</v>
      </c>
      <c r="G333" s="67">
        <v>1.79</v>
      </c>
      <c r="H333" s="7" t="s">
        <v>201</v>
      </c>
      <c r="I333" s="100">
        <v>2.8499520826415794</v>
      </c>
      <c r="J333" s="100">
        <v>0.52632463862679102</v>
      </c>
      <c r="K333">
        <v>1</v>
      </c>
      <c r="M333">
        <f t="shared" si="5"/>
        <v>1.79</v>
      </c>
    </row>
    <row r="334" spans="1:13" x14ac:dyDescent="0.25">
      <c r="A334" t="s">
        <v>347</v>
      </c>
      <c r="B334">
        <v>334</v>
      </c>
      <c r="C334" t="s">
        <v>874</v>
      </c>
      <c r="D334" s="31">
        <v>9.5399999999999991</v>
      </c>
      <c r="E334" s="31">
        <v>5.86</v>
      </c>
      <c r="F334" s="31">
        <v>1.33</v>
      </c>
      <c r="G334" s="31">
        <v>1.33</v>
      </c>
      <c r="H334" s="7" t="s">
        <v>23</v>
      </c>
      <c r="I334" s="100">
        <v>0.46811538485330983</v>
      </c>
      <c r="J334" s="100">
        <v>3.2043381792932202</v>
      </c>
      <c r="K334">
        <v>1</v>
      </c>
      <c r="M334">
        <f t="shared" si="5"/>
        <v>1.33</v>
      </c>
    </row>
    <row r="335" spans="1:13" x14ac:dyDescent="0.25">
      <c r="A335" t="s">
        <v>347</v>
      </c>
      <c r="B335">
        <v>335</v>
      </c>
      <c r="C335" t="s">
        <v>622</v>
      </c>
      <c r="D335" s="67">
        <v>1.8</v>
      </c>
      <c r="E335" s="67">
        <v>3.55</v>
      </c>
      <c r="F335" s="67">
        <v>5.3</v>
      </c>
      <c r="G335" s="67">
        <v>5.3</v>
      </c>
      <c r="H335" s="7" t="s">
        <v>23</v>
      </c>
      <c r="I335" s="100">
        <v>0.75467316524556682</v>
      </c>
      <c r="J335" s="100">
        <v>1.987615393097895</v>
      </c>
      <c r="K335">
        <v>1</v>
      </c>
      <c r="M335">
        <f t="shared" si="5"/>
        <v>5.3</v>
      </c>
    </row>
    <row r="336" spans="1:13" x14ac:dyDescent="0.25">
      <c r="A336" t="s">
        <v>347</v>
      </c>
      <c r="B336">
        <v>336</v>
      </c>
      <c r="C336" t="s">
        <v>623</v>
      </c>
      <c r="D336" s="67">
        <v>1.81</v>
      </c>
      <c r="E336" s="67">
        <v>3.58</v>
      </c>
      <c r="F336" s="67">
        <v>5.05</v>
      </c>
      <c r="G336" s="67">
        <v>5.05</v>
      </c>
      <c r="H336" s="7" t="s">
        <v>23</v>
      </c>
      <c r="I336" s="100">
        <v>0.47914239699823102</v>
      </c>
      <c r="J336" s="100">
        <v>3.1305933463565694</v>
      </c>
      <c r="K336">
        <v>1</v>
      </c>
      <c r="M336">
        <f t="shared" si="5"/>
        <v>5.05</v>
      </c>
    </row>
    <row r="337" spans="1:13" x14ac:dyDescent="0.25">
      <c r="A337" t="s">
        <v>347</v>
      </c>
      <c r="B337">
        <v>337</v>
      </c>
      <c r="C337" t="s">
        <v>875</v>
      </c>
      <c r="D337" s="31">
        <v>9.6300000000000008</v>
      </c>
      <c r="E337" s="31">
        <v>5.74</v>
      </c>
      <c r="F337" s="31">
        <v>1.33</v>
      </c>
      <c r="G337" s="31">
        <v>1.33</v>
      </c>
      <c r="H337" s="7" t="s">
        <v>23</v>
      </c>
      <c r="I337" s="100">
        <v>0.45407469613078227</v>
      </c>
      <c r="J337" s="100">
        <v>3.3034212493707669</v>
      </c>
      <c r="K337">
        <v>1</v>
      </c>
      <c r="M337">
        <f t="shared" si="5"/>
        <v>1.33</v>
      </c>
    </row>
    <row r="338" spans="1:13" x14ac:dyDescent="0.25">
      <c r="A338" t="s">
        <v>347</v>
      </c>
      <c r="B338">
        <v>338</v>
      </c>
      <c r="C338" t="s">
        <v>697</v>
      </c>
      <c r="D338" s="67">
        <v>2.27</v>
      </c>
      <c r="E338" s="67">
        <v>3.06</v>
      </c>
      <c r="F338" s="67">
        <v>3.79</v>
      </c>
      <c r="G338" s="67">
        <v>2.27</v>
      </c>
      <c r="H338" s="7" t="s">
        <v>201</v>
      </c>
      <c r="I338" s="100">
        <v>2.0273162541339014</v>
      </c>
      <c r="J338" s="100">
        <v>0.73989442788777993</v>
      </c>
      <c r="K338">
        <v>1</v>
      </c>
      <c r="M338">
        <f t="shared" si="5"/>
        <v>2.27</v>
      </c>
    </row>
    <row r="339" spans="1:13" x14ac:dyDescent="0.25">
      <c r="A339" t="s">
        <v>347</v>
      </c>
      <c r="B339">
        <v>339</v>
      </c>
      <c r="C339" t="s">
        <v>698</v>
      </c>
      <c r="D339" s="31">
        <v>2.2799999999999998</v>
      </c>
      <c r="E339" s="31">
        <v>3.13</v>
      </c>
      <c r="F339" s="31">
        <v>3.67</v>
      </c>
      <c r="G339" s="31">
        <v>3.13</v>
      </c>
      <c r="H339" s="7" t="s">
        <v>202</v>
      </c>
      <c r="I339" s="100">
        <v>0.7021997222056513</v>
      </c>
      <c r="J339" s="100">
        <v>2.1361443939174602</v>
      </c>
      <c r="M339">
        <f t="shared" si="5"/>
        <v>0</v>
      </c>
    </row>
    <row r="340" spans="1:13" x14ac:dyDescent="0.25">
      <c r="A340" t="s">
        <v>347</v>
      </c>
      <c r="B340">
        <v>340</v>
      </c>
      <c r="C340" t="s">
        <v>624</v>
      </c>
      <c r="D340" s="31">
        <v>1.81</v>
      </c>
      <c r="E340" s="31">
        <v>3.45</v>
      </c>
      <c r="F340" s="31">
        <v>5.32</v>
      </c>
      <c r="G340" s="31">
        <v>3.45</v>
      </c>
      <c r="H340" s="7" t="s">
        <v>202</v>
      </c>
      <c r="I340" s="100">
        <v>1.6114262682082146</v>
      </c>
      <c r="J340" s="100">
        <v>0.93085239430029132</v>
      </c>
      <c r="L340" s="1">
        <f>G340*G339*G338*G337*G336*G335*G334*G333*G332*G331</f>
        <v>5057.1378242163401</v>
      </c>
      <c r="M340">
        <f t="shared" si="5"/>
        <v>0</v>
      </c>
    </row>
    <row r="341" spans="1:13" x14ac:dyDescent="0.25">
      <c r="A341" t="s">
        <v>348</v>
      </c>
      <c r="B341">
        <v>341</v>
      </c>
      <c r="C341" t="s">
        <v>625</v>
      </c>
      <c r="D341" s="67">
        <v>1.81</v>
      </c>
      <c r="E341" s="67">
        <v>3.53</v>
      </c>
      <c r="F341" s="67">
        <v>5.13</v>
      </c>
      <c r="G341" s="67">
        <v>1.81</v>
      </c>
      <c r="H341" s="7" t="s">
        <v>201</v>
      </c>
      <c r="I341" s="100">
        <v>1.669415018048019</v>
      </c>
      <c r="J341" s="100">
        <v>0.89851833353810995</v>
      </c>
      <c r="K341">
        <v>1</v>
      </c>
      <c r="M341">
        <f t="shared" si="5"/>
        <v>1.81</v>
      </c>
    </row>
    <row r="342" spans="1:13" x14ac:dyDescent="0.25">
      <c r="A342" t="s">
        <v>348</v>
      </c>
      <c r="B342">
        <v>342</v>
      </c>
      <c r="C342" t="s">
        <v>876</v>
      </c>
      <c r="D342" s="31">
        <v>9.66</v>
      </c>
      <c r="E342" s="31">
        <v>4.78</v>
      </c>
      <c r="F342" s="31">
        <v>1.4</v>
      </c>
      <c r="G342" s="31">
        <v>9.66</v>
      </c>
      <c r="H342" s="7" t="s">
        <v>201</v>
      </c>
      <c r="I342" s="100">
        <v>2.3601505896762545</v>
      </c>
      <c r="J342" s="100">
        <v>0.63555266624141871</v>
      </c>
      <c r="K342">
        <v>1</v>
      </c>
      <c r="M342">
        <f t="shared" si="5"/>
        <v>9.66</v>
      </c>
    </row>
    <row r="343" spans="1:13" x14ac:dyDescent="0.25">
      <c r="A343" t="s">
        <v>348</v>
      </c>
      <c r="B343">
        <v>343</v>
      </c>
      <c r="C343" t="s">
        <v>877</v>
      </c>
      <c r="D343" s="31">
        <v>9.83</v>
      </c>
      <c r="E343" s="31">
        <v>5.36</v>
      </c>
      <c r="F343" s="31">
        <v>1.35</v>
      </c>
      <c r="G343" s="31">
        <v>1.35</v>
      </c>
      <c r="H343" s="7" t="s">
        <v>23</v>
      </c>
      <c r="I343" s="100">
        <v>0.63232783300606688</v>
      </c>
      <c r="J343" s="100">
        <v>2.3721872131882074</v>
      </c>
      <c r="K343">
        <v>1</v>
      </c>
      <c r="M343">
        <f t="shared" si="5"/>
        <v>1.35</v>
      </c>
    </row>
    <row r="344" spans="1:13" x14ac:dyDescent="0.25">
      <c r="A344" t="s">
        <v>348</v>
      </c>
      <c r="B344">
        <v>344</v>
      </c>
      <c r="C344" t="s">
        <v>626</v>
      </c>
      <c r="D344" s="67">
        <v>1.82</v>
      </c>
      <c r="E344" s="67">
        <v>3.55</v>
      </c>
      <c r="F344" s="67">
        <v>5.03</v>
      </c>
      <c r="G344" s="67">
        <v>5.03</v>
      </c>
      <c r="H344" s="7" t="s">
        <v>23</v>
      </c>
      <c r="I344" s="100">
        <v>0.47696859342353243</v>
      </c>
      <c r="J344" s="100">
        <v>3.1448611516189482</v>
      </c>
      <c r="K344">
        <v>1</v>
      </c>
      <c r="M344">
        <f t="shared" si="5"/>
        <v>5.03</v>
      </c>
    </row>
    <row r="345" spans="1:13" x14ac:dyDescent="0.25">
      <c r="A345" t="s">
        <v>348</v>
      </c>
      <c r="B345">
        <v>345</v>
      </c>
      <c r="C345" t="s">
        <v>627</v>
      </c>
      <c r="D345" s="67">
        <v>1.83</v>
      </c>
      <c r="E345" s="67">
        <v>3.59</v>
      </c>
      <c r="F345" s="67">
        <v>4.84</v>
      </c>
      <c r="G345" s="67">
        <v>1.83</v>
      </c>
      <c r="H345" s="7" t="s">
        <v>201</v>
      </c>
      <c r="I345" s="100">
        <v>1.3796498464360982</v>
      </c>
      <c r="J345" s="100">
        <v>1.0872323900696901</v>
      </c>
      <c r="M345">
        <f t="shared" si="5"/>
        <v>0</v>
      </c>
    </row>
    <row r="346" spans="1:13" x14ac:dyDescent="0.25">
      <c r="A346" t="s">
        <v>348</v>
      </c>
      <c r="B346">
        <v>346</v>
      </c>
      <c r="C346" t="s">
        <v>699</v>
      </c>
      <c r="D346" s="67">
        <v>2.2799999999999998</v>
      </c>
      <c r="E346" s="67">
        <v>3.26</v>
      </c>
      <c r="F346" s="67">
        <v>3.53</v>
      </c>
      <c r="G346" s="67">
        <v>2.2799999999999998</v>
      </c>
      <c r="H346" s="7" t="s">
        <v>201</v>
      </c>
      <c r="I346" s="100">
        <v>1.5197283604272767</v>
      </c>
      <c r="J346" s="100">
        <v>0.98701849558053267</v>
      </c>
      <c r="K346">
        <v>1</v>
      </c>
      <c r="M346">
        <f t="shared" si="5"/>
        <v>2.2799999999999998</v>
      </c>
    </row>
    <row r="347" spans="1:13" x14ac:dyDescent="0.25">
      <c r="A347" t="s">
        <v>348</v>
      </c>
      <c r="B347">
        <v>347</v>
      </c>
      <c r="C347" t="s">
        <v>700</v>
      </c>
      <c r="D347" s="67">
        <v>2.29</v>
      </c>
      <c r="E347" s="67">
        <v>3.56</v>
      </c>
      <c r="F347" s="67">
        <v>3.34</v>
      </c>
      <c r="G347" s="67">
        <v>3.34</v>
      </c>
      <c r="H347" s="7" t="s">
        <v>23</v>
      </c>
      <c r="I347" s="100">
        <v>0.49898590299168077</v>
      </c>
      <c r="J347" s="100">
        <v>3.0060969478430506</v>
      </c>
      <c r="K347">
        <v>1</v>
      </c>
      <c r="M347">
        <f t="shared" si="5"/>
        <v>3.34</v>
      </c>
    </row>
    <row r="348" spans="1:13" x14ac:dyDescent="0.25">
      <c r="A348" t="s">
        <v>348</v>
      </c>
      <c r="B348">
        <v>348</v>
      </c>
      <c r="C348" t="s">
        <v>878</v>
      </c>
      <c r="D348" s="31">
        <v>10.3</v>
      </c>
      <c r="E348" s="31">
        <v>5.84</v>
      </c>
      <c r="F348" s="31">
        <v>1.32</v>
      </c>
      <c r="G348" s="31">
        <v>5.84</v>
      </c>
      <c r="H348" s="7" t="s">
        <v>202</v>
      </c>
      <c r="I348" s="100">
        <v>1.8439880381187959</v>
      </c>
      <c r="J348" s="100">
        <v>0.81345430067446289</v>
      </c>
      <c r="M348">
        <f t="shared" si="5"/>
        <v>0</v>
      </c>
    </row>
    <row r="349" spans="1:13" x14ac:dyDescent="0.25">
      <c r="A349" t="s">
        <v>348</v>
      </c>
      <c r="B349">
        <v>349</v>
      </c>
      <c r="C349" t="s">
        <v>879</v>
      </c>
      <c r="D349" s="31">
        <v>10.61</v>
      </c>
      <c r="E349" s="31">
        <v>5.48</v>
      </c>
      <c r="F349" s="31">
        <v>1.33</v>
      </c>
      <c r="G349" s="31">
        <v>1.33</v>
      </c>
      <c r="H349" s="7" t="s">
        <v>23</v>
      </c>
      <c r="I349" s="100">
        <v>0.55292076020676373</v>
      </c>
      <c r="J349" s="100">
        <v>2.7128661246849868</v>
      </c>
      <c r="K349">
        <v>1</v>
      </c>
      <c r="M349">
        <f t="shared" si="5"/>
        <v>1.33</v>
      </c>
    </row>
    <row r="350" spans="1:13" x14ac:dyDescent="0.25">
      <c r="A350" t="s">
        <v>348</v>
      </c>
      <c r="B350">
        <v>350</v>
      </c>
      <c r="C350" t="s">
        <v>628</v>
      </c>
      <c r="D350" s="67">
        <v>1.85</v>
      </c>
      <c r="E350" s="67">
        <v>3.61</v>
      </c>
      <c r="F350" s="67">
        <v>4.79</v>
      </c>
      <c r="G350" s="67">
        <v>4.79</v>
      </c>
      <c r="H350" s="7" t="s">
        <v>23</v>
      </c>
      <c r="I350" s="100">
        <v>0.38962472096928763</v>
      </c>
      <c r="J350" s="100">
        <v>3.8498583874975378</v>
      </c>
      <c r="K350">
        <v>1</v>
      </c>
      <c r="L350" s="1">
        <f>G350*G349*G348*G347*G346*G345*G344*G343*G342*G341</f>
        <v>61558.759542561835</v>
      </c>
      <c r="M350">
        <f t="shared" si="5"/>
        <v>4.79</v>
      </c>
    </row>
    <row r="351" spans="1:13" x14ac:dyDescent="0.25">
      <c r="A351" t="s">
        <v>349</v>
      </c>
      <c r="B351">
        <v>351</v>
      </c>
      <c r="C351" t="s">
        <v>880</v>
      </c>
      <c r="D351" s="31">
        <v>10.78</v>
      </c>
      <c r="E351" s="31">
        <v>5.09</v>
      </c>
      <c r="F351" s="31">
        <v>1.35</v>
      </c>
      <c r="G351" s="31">
        <v>1.35</v>
      </c>
      <c r="H351" s="7" t="s">
        <v>23</v>
      </c>
      <c r="I351" s="100">
        <v>0.91742089937118354</v>
      </c>
      <c r="J351" s="100">
        <v>1.6350183443914634</v>
      </c>
      <c r="K351">
        <v>1</v>
      </c>
      <c r="M351">
        <f t="shared" si="5"/>
        <v>1.35</v>
      </c>
    </row>
    <row r="352" spans="1:13" x14ac:dyDescent="0.25">
      <c r="A352" t="s">
        <v>349</v>
      </c>
      <c r="B352">
        <v>352</v>
      </c>
      <c r="C352" t="s">
        <v>629</v>
      </c>
      <c r="D352" s="67">
        <v>1.85</v>
      </c>
      <c r="E352" s="67">
        <v>3.72</v>
      </c>
      <c r="F352" s="67">
        <v>4.66</v>
      </c>
      <c r="G352" s="67">
        <v>4.66</v>
      </c>
      <c r="H352" s="7" t="s">
        <v>23</v>
      </c>
      <c r="I352" s="100">
        <v>0.86672203153864857</v>
      </c>
      <c r="J352" s="100">
        <v>1.7306586718894461</v>
      </c>
      <c r="K352">
        <v>1</v>
      </c>
      <c r="M352">
        <f t="shared" si="5"/>
        <v>4.66</v>
      </c>
    </row>
    <row r="353" spans="1:13" x14ac:dyDescent="0.25">
      <c r="A353" t="s">
        <v>349</v>
      </c>
      <c r="B353">
        <v>353</v>
      </c>
      <c r="C353" t="s">
        <v>630</v>
      </c>
      <c r="D353" s="31">
        <v>1.85</v>
      </c>
      <c r="E353" s="31">
        <v>3.47</v>
      </c>
      <c r="F353" s="31">
        <v>4.96</v>
      </c>
      <c r="G353" s="31">
        <v>3.47</v>
      </c>
      <c r="H353" s="7" t="s">
        <v>202</v>
      </c>
      <c r="I353" s="100">
        <v>1.316057245546135</v>
      </c>
      <c r="J353" s="100">
        <v>1.1397680496622566</v>
      </c>
      <c r="K353">
        <v>1</v>
      </c>
      <c r="M353">
        <f t="shared" si="5"/>
        <v>3.47</v>
      </c>
    </row>
    <row r="354" spans="1:13" x14ac:dyDescent="0.25">
      <c r="A354" t="s">
        <v>349</v>
      </c>
      <c r="B354">
        <v>354</v>
      </c>
      <c r="C354" t="s">
        <v>701</v>
      </c>
      <c r="D354" s="67">
        <v>2.2999999999999998</v>
      </c>
      <c r="E354" s="67">
        <v>3.5</v>
      </c>
      <c r="F354" s="67">
        <v>3.26</v>
      </c>
      <c r="G354" s="67">
        <v>2.2999999999999998</v>
      </c>
      <c r="H354" s="7" t="s">
        <v>201</v>
      </c>
      <c r="I354" s="100">
        <v>1.9525032654688552</v>
      </c>
      <c r="J354" s="100">
        <v>0.76824455381374457</v>
      </c>
      <c r="K354">
        <v>1</v>
      </c>
      <c r="M354">
        <f t="shared" si="5"/>
        <v>2.2999999999999998</v>
      </c>
    </row>
    <row r="355" spans="1:13" x14ac:dyDescent="0.25">
      <c r="A355" t="s">
        <v>349</v>
      </c>
      <c r="B355">
        <v>355</v>
      </c>
      <c r="C355" t="s">
        <v>881</v>
      </c>
      <c r="D355" s="31">
        <v>11.07</v>
      </c>
      <c r="E355" s="31">
        <v>6.02</v>
      </c>
      <c r="F355" s="31">
        <v>1.3</v>
      </c>
      <c r="G355" s="31">
        <v>1.3</v>
      </c>
      <c r="H355" s="7" t="s">
        <v>23</v>
      </c>
      <c r="I355" s="100">
        <v>0.92780146775799621</v>
      </c>
      <c r="J355" s="100">
        <v>1.6167251854264728</v>
      </c>
      <c r="K355">
        <v>1</v>
      </c>
      <c r="M355">
        <f t="shared" si="5"/>
        <v>1.3</v>
      </c>
    </row>
    <row r="356" spans="1:13" x14ac:dyDescent="0.25">
      <c r="A356" t="s">
        <v>349</v>
      </c>
      <c r="B356">
        <v>356</v>
      </c>
      <c r="C356" t="s">
        <v>702</v>
      </c>
      <c r="D356" s="67">
        <v>2.31</v>
      </c>
      <c r="E356" s="67">
        <v>3.27</v>
      </c>
      <c r="F356" s="67">
        <v>3.44</v>
      </c>
      <c r="G356" s="67">
        <v>3.44</v>
      </c>
      <c r="H356" s="7" t="s">
        <v>23</v>
      </c>
      <c r="I356" s="100">
        <v>0.37152611181709427</v>
      </c>
      <c r="J356" s="100">
        <v>4.0374012816048417</v>
      </c>
      <c r="K356">
        <v>1</v>
      </c>
      <c r="M356">
        <f t="shared" si="5"/>
        <v>3.44</v>
      </c>
    </row>
    <row r="357" spans="1:13" x14ac:dyDescent="0.25">
      <c r="A357" t="s">
        <v>349</v>
      </c>
      <c r="B357">
        <v>357</v>
      </c>
      <c r="C357" t="s">
        <v>703</v>
      </c>
      <c r="D357" s="31">
        <v>2.31</v>
      </c>
      <c r="E357" s="31">
        <v>3.39</v>
      </c>
      <c r="F357" s="31">
        <v>3.34</v>
      </c>
      <c r="G357" s="31">
        <v>3.34</v>
      </c>
      <c r="H357" s="7" t="s">
        <v>23</v>
      </c>
      <c r="I357" s="100">
        <v>0.77820155785722844</v>
      </c>
      <c r="J357" s="100">
        <v>1.9275211991739485</v>
      </c>
      <c r="K357">
        <v>1</v>
      </c>
      <c r="M357">
        <f t="shared" si="5"/>
        <v>3.34</v>
      </c>
    </row>
    <row r="358" spans="1:13" x14ac:dyDescent="0.25">
      <c r="A358" t="s">
        <v>349</v>
      </c>
      <c r="B358">
        <v>358</v>
      </c>
      <c r="C358" t="s">
        <v>882</v>
      </c>
      <c r="D358" s="31">
        <v>11.14</v>
      </c>
      <c r="E358" s="31">
        <v>5.85</v>
      </c>
      <c r="F358" s="31">
        <v>1.31</v>
      </c>
      <c r="G358" s="31">
        <v>11.14</v>
      </c>
      <c r="H358" s="7" t="s">
        <v>201</v>
      </c>
      <c r="I358" s="100">
        <v>1.4046256031901889</v>
      </c>
      <c r="J358" s="100">
        <v>1.0679002266463014</v>
      </c>
      <c r="M358">
        <f t="shared" si="5"/>
        <v>0</v>
      </c>
    </row>
    <row r="359" spans="1:13" x14ac:dyDescent="0.25">
      <c r="A359" t="s">
        <v>349</v>
      </c>
      <c r="B359">
        <v>359</v>
      </c>
      <c r="C359" t="s">
        <v>631</v>
      </c>
      <c r="D359" s="67">
        <v>1.85</v>
      </c>
      <c r="E359" s="67">
        <v>3.57</v>
      </c>
      <c r="F359" s="67">
        <v>4.7699999999999996</v>
      </c>
      <c r="G359" s="67">
        <v>1.85</v>
      </c>
      <c r="H359" s="7" t="s">
        <v>201</v>
      </c>
      <c r="I359" s="100">
        <v>2.0925213768629134</v>
      </c>
      <c r="J359" s="100">
        <v>0.71683855495363424</v>
      </c>
      <c r="K359">
        <v>1</v>
      </c>
      <c r="M359">
        <f t="shared" si="5"/>
        <v>1.85</v>
      </c>
    </row>
    <row r="360" spans="1:13" x14ac:dyDescent="0.25">
      <c r="A360" t="s">
        <v>349</v>
      </c>
      <c r="B360">
        <v>360</v>
      </c>
      <c r="C360" t="s">
        <v>704</v>
      </c>
      <c r="D360" s="31">
        <v>2.31</v>
      </c>
      <c r="E360" s="31">
        <v>3.19</v>
      </c>
      <c r="F360" s="31">
        <v>3.4</v>
      </c>
      <c r="G360" s="31">
        <v>3.19</v>
      </c>
      <c r="H360" s="7" t="s">
        <v>202</v>
      </c>
      <c r="I360" s="100">
        <v>1.4346421284020667</v>
      </c>
      <c r="J360" s="100">
        <v>1.0455569164630136</v>
      </c>
      <c r="K360">
        <v>1</v>
      </c>
      <c r="L360" s="1">
        <f>G360*G359*G358*G357*G356*G355*G354*G353*G352*G351</f>
        <v>49302.944810397668</v>
      </c>
      <c r="M360">
        <f t="shared" si="5"/>
        <v>3.19</v>
      </c>
    </row>
    <row r="361" spans="1:13" x14ac:dyDescent="0.25">
      <c r="A361" t="s">
        <v>350</v>
      </c>
      <c r="B361">
        <v>361</v>
      </c>
      <c r="C361" t="s">
        <v>883</v>
      </c>
      <c r="D361" s="31">
        <v>11.33</v>
      </c>
      <c r="E361" s="31">
        <v>5.9</v>
      </c>
      <c r="F361" s="31">
        <v>1.3</v>
      </c>
      <c r="G361" s="31">
        <v>1.3</v>
      </c>
      <c r="H361" s="7" t="s">
        <v>23</v>
      </c>
      <c r="I361" s="100">
        <v>1.06946509382072</v>
      </c>
      <c r="J361" s="100">
        <v>1.402570321057578</v>
      </c>
      <c r="M361">
        <f t="shared" si="5"/>
        <v>0</v>
      </c>
    </row>
    <row r="362" spans="1:13" x14ac:dyDescent="0.25">
      <c r="A362" t="s">
        <v>350</v>
      </c>
      <c r="B362">
        <v>362</v>
      </c>
      <c r="C362" t="s">
        <v>884</v>
      </c>
      <c r="D362" s="31">
        <v>11.73</v>
      </c>
      <c r="E362" s="31">
        <v>6.1</v>
      </c>
      <c r="F362" s="31">
        <v>1.28</v>
      </c>
      <c r="G362" s="31">
        <v>1.28</v>
      </c>
      <c r="H362" s="7" t="s">
        <v>23</v>
      </c>
      <c r="I362" s="100">
        <v>0.63522852292020371</v>
      </c>
      <c r="J362" s="100">
        <v>2.3613549232713331</v>
      </c>
      <c r="K362">
        <v>1</v>
      </c>
      <c r="M362">
        <f t="shared" si="5"/>
        <v>1.28</v>
      </c>
    </row>
    <row r="363" spans="1:13" x14ac:dyDescent="0.25">
      <c r="A363" t="s">
        <v>350</v>
      </c>
      <c r="B363">
        <v>363</v>
      </c>
      <c r="C363" t="s">
        <v>885</v>
      </c>
      <c r="D363" s="31">
        <v>11.87</v>
      </c>
      <c r="E363" s="31">
        <v>6.15</v>
      </c>
      <c r="F363" s="31">
        <v>1.7</v>
      </c>
      <c r="G363" s="31">
        <v>1.7</v>
      </c>
      <c r="H363" s="7" t="s">
        <v>23</v>
      </c>
      <c r="I363" s="100">
        <v>0.38969136319841907</v>
      </c>
      <c r="J363" s="100">
        <v>3.8492000122575094</v>
      </c>
      <c r="K363">
        <v>1</v>
      </c>
      <c r="M363">
        <f t="shared" si="5"/>
        <v>1.7</v>
      </c>
    </row>
    <row r="364" spans="1:13" x14ac:dyDescent="0.25">
      <c r="A364" t="s">
        <v>350</v>
      </c>
      <c r="B364">
        <v>364</v>
      </c>
      <c r="C364" t="s">
        <v>886</v>
      </c>
      <c r="D364" s="31">
        <v>12.33</v>
      </c>
      <c r="E364" s="31">
        <v>6.91</v>
      </c>
      <c r="F364" s="31">
        <v>1.24</v>
      </c>
      <c r="G364" s="31">
        <v>1.24</v>
      </c>
      <c r="H364" s="7" t="s">
        <v>23</v>
      </c>
      <c r="I364" s="100">
        <v>1.105152045283021</v>
      </c>
      <c r="J364" s="100">
        <v>1.3572793050533249</v>
      </c>
      <c r="M364">
        <f t="shared" si="5"/>
        <v>0</v>
      </c>
    </row>
    <row r="365" spans="1:13" x14ac:dyDescent="0.25">
      <c r="A365" t="s">
        <v>350</v>
      </c>
      <c r="B365">
        <v>365</v>
      </c>
      <c r="C365" t="s">
        <v>632</v>
      </c>
      <c r="D365" s="67">
        <v>1.85</v>
      </c>
      <c r="E365" s="67">
        <v>3.5</v>
      </c>
      <c r="F365" s="67">
        <v>4.8899999999999997</v>
      </c>
      <c r="G365" s="67">
        <v>1.85</v>
      </c>
      <c r="H365" s="7" t="s">
        <v>201</v>
      </c>
      <c r="I365" s="100">
        <v>3.0800673598294961</v>
      </c>
      <c r="J365" s="100">
        <v>0.48700233623560629</v>
      </c>
      <c r="K365">
        <v>1</v>
      </c>
      <c r="M365">
        <f t="shared" si="5"/>
        <v>1.85</v>
      </c>
    </row>
    <row r="366" spans="1:13" x14ac:dyDescent="0.25">
      <c r="A366" t="s">
        <v>350</v>
      </c>
      <c r="B366">
        <v>366</v>
      </c>
      <c r="C366" t="s">
        <v>633</v>
      </c>
      <c r="D366" s="67">
        <v>1.86</v>
      </c>
      <c r="E366" s="67">
        <v>3.57</v>
      </c>
      <c r="F366" s="67">
        <v>4.79</v>
      </c>
      <c r="G366" s="67">
        <v>1.86</v>
      </c>
      <c r="H366" s="7" t="s">
        <v>201</v>
      </c>
      <c r="I366" s="100">
        <v>1.9291228564913172</v>
      </c>
      <c r="J366" s="100">
        <v>0.77755545477709764</v>
      </c>
      <c r="K366">
        <v>1</v>
      </c>
      <c r="M366">
        <f t="shared" si="5"/>
        <v>1.86</v>
      </c>
    </row>
    <row r="367" spans="1:13" x14ac:dyDescent="0.25">
      <c r="A367" t="s">
        <v>350</v>
      </c>
      <c r="B367">
        <v>367</v>
      </c>
      <c r="C367" t="s">
        <v>705</v>
      </c>
      <c r="D367" s="31">
        <v>2.31</v>
      </c>
      <c r="E367" s="31">
        <v>3.42</v>
      </c>
      <c r="F367" s="31">
        <v>3.27</v>
      </c>
      <c r="G367" s="31">
        <v>2.31</v>
      </c>
      <c r="H367" s="7" t="s">
        <v>201</v>
      </c>
      <c r="I367" s="100">
        <v>4.5421136350900078</v>
      </c>
      <c r="J367" s="100">
        <v>0.33024272849797953</v>
      </c>
      <c r="K367">
        <v>1</v>
      </c>
      <c r="M367">
        <f t="shared" si="5"/>
        <v>2.31</v>
      </c>
    </row>
    <row r="368" spans="1:13" x14ac:dyDescent="0.25">
      <c r="A368" t="s">
        <v>350</v>
      </c>
      <c r="B368">
        <v>368</v>
      </c>
      <c r="C368" t="s">
        <v>887</v>
      </c>
      <c r="D368" s="31">
        <v>12.6</v>
      </c>
      <c r="E368" s="31">
        <v>5.69</v>
      </c>
      <c r="F368" s="31">
        <v>1.29</v>
      </c>
      <c r="G368" s="31">
        <v>5.69</v>
      </c>
      <c r="H368" s="7" t="s">
        <v>202</v>
      </c>
      <c r="I368" s="100">
        <v>1.3572795033570091</v>
      </c>
      <c r="J368" s="100">
        <v>1.1051518838161152</v>
      </c>
      <c r="K368">
        <v>1</v>
      </c>
      <c r="M368">
        <f t="shared" si="5"/>
        <v>5.69</v>
      </c>
    </row>
    <row r="369" spans="1:13" x14ac:dyDescent="0.25">
      <c r="A369" t="s">
        <v>350</v>
      </c>
      <c r="B369">
        <v>369</v>
      </c>
      <c r="C369" t="s">
        <v>706</v>
      </c>
      <c r="D369" s="31">
        <v>2.3199999999999998</v>
      </c>
      <c r="E369" s="31">
        <v>3.35</v>
      </c>
      <c r="F369" s="31">
        <v>3.35</v>
      </c>
      <c r="G369" s="31">
        <v>3.35</v>
      </c>
      <c r="H369" s="7" t="s">
        <v>202</v>
      </c>
      <c r="I369" s="100">
        <v>1.2906228418589847</v>
      </c>
      <c r="J369" s="100">
        <v>1.1622295463478962</v>
      </c>
      <c r="K369">
        <v>1</v>
      </c>
      <c r="M369">
        <f t="shared" si="5"/>
        <v>3.35</v>
      </c>
    </row>
    <row r="370" spans="1:13" x14ac:dyDescent="0.25">
      <c r="A370" t="s">
        <v>350</v>
      </c>
      <c r="B370">
        <v>370</v>
      </c>
      <c r="C370" t="s">
        <v>888</v>
      </c>
      <c r="D370" s="31">
        <v>12.82</v>
      </c>
      <c r="E370" s="31">
        <v>6.61</v>
      </c>
      <c r="F370" s="31">
        <v>1.25</v>
      </c>
      <c r="G370" s="31">
        <v>1.25</v>
      </c>
      <c r="H370" s="7" t="s">
        <v>23</v>
      </c>
      <c r="I370" s="100">
        <v>1.1875385672852612</v>
      </c>
      <c r="J370" s="100">
        <v>1.2631168715884591</v>
      </c>
      <c r="L370" s="1">
        <f>G370*G369*G368*G367*G366*G365*G364*G363*G362*G361</f>
        <v>664.3358167301858</v>
      </c>
      <c r="M370">
        <f t="shared" si="5"/>
        <v>0</v>
      </c>
    </row>
    <row r="371" spans="1:13" x14ac:dyDescent="0.25">
      <c r="A371" t="s">
        <v>351</v>
      </c>
      <c r="B371">
        <v>371</v>
      </c>
      <c r="C371" t="s">
        <v>634</v>
      </c>
      <c r="D371" s="67">
        <v>1.86</v>
      </c>
      <c r="E371" s="67">
        <v>3.34</v>
      </c>
      <c r="F371" s="67">
        <v>5.0999999999999996</v>
      </c>
      <c r="G371" s="67">
        <v>1.86</v>
      </c>
      <c r="H371" s="7" t="s">
        <v>201</v>
      </c>
      <c r="I371" s="100">
        <v>1.5352517737529237</v>
      </c>
      <c r="J371" s="100">
        <v>0.97703844128005746</v>
      </c>
      <c r="K371">
        <v>1</v>
      </c>
      <c r="M371">
        <f t="shared" si="5"/>
        <v>1.86</v>
      </c>
    </row>
    <row r="372" spans="1:13" x14ac:dyDescent="0.25">
      <c r="A372" t="s">
        <v>351</v>
      </c>
      <c r="B372">
        <v>372</v>
      </c>
      <c r="C372" t="s">
        <v>707</v>
      </c>
      <c r="D372" s="31">
        <v>2.33</v>
      </c>
      <c r="E372" s="31">
        <v>3.39</v>
      </c>
      <c r="F372" s="31">
        <v>3.28</v>
      </c>
      <c r="G372" s="31">
        <v>3.28</v>
      </c>
      <c r="H372" s="7" t="s">
        <v>23</v>
      </c>
      <c r="I372" s="100">
        <v>0.48291475162313152</v>
      </c>
      <c r="J372" s="100">
        <v>3.1061382882969073</v>
      </c>
      <c r="K372">
        <v>1</v>
      </c>
      <c r="M372">
        <f t="shared" si="5"/>
        <v>3.28</v>
      </c>
    </row>
    <row r="373" spans="1:13" x14ac:dyDescent="0.25">
      <c r="A373" t="s">
        <v>351</v>
      </c>
      <c r="B373">
        <v>373</v>
      </c>
      <c r="C373" t="s">
        <v>708</v>
      </c>
      <c r="D373" s="31">
        <v>2.33</v>
      </c>
      <c r="E373" s="31">
        <v>3.26</v>
      </c>
      <c r="F373" s="31">
        <v>3.42</v>
      </c>
      <c r="G373" s="31">
        <v>3.26</v>
      </c>
      <c r="H373" s="7" t="s">
        <v>202</v>
      </c>
      <c r="I373" s="100">
        <v>1.1377585380929727</v>
      </c>
      <c r="J373" s="100">
        <v>1.3183816686747876</v>
      </c>
      <c r="K373">
        <v>1</v>
      </c>
      <c r="M373">
        <f t="shared" si="5"/>
        <v>3.26</v>
      </c>
    </row>
    <row r="374" spans="1:13" x14ac:dyDescent="0.25">
      <c r="A374" t="s">
        <v>351</v>
      </c>
      <c r="B374">
        <v>374</v>
      </c>
      <c r="C374" t="s">
        <v>635</v>
      </c>
      <c r="D374" s="67">
        <v>1.87</v>
      </c>
      <c r="E374" s="67">
        <v>3.57</v>
      </c>
      <c r="F374" s="67">
        <v>4.6900000000000004</v>
      </c>
      <c r="G374" s="67">
        <v>4.6900000000000004</v>
      </c>
      <c r="H374" s="7" t="s">
        <v>23</v>
      </c>
      <c r="I374" s="100">
        <v>0.89926360451249698</v>
      </c>
      <c r="J374" s="100">
        <v>1.6680314787266082</v>
      </c>
      <c r="K374">
        <v>1</v>
      </c>
      <c r="M374">
        <f t="shared" si="5"/>
        <v>4.6900000000000004</v>
      </c>
    </row>
    <row r="375" spans="1:13" x14ac:dyDescent="0.25">
      <c r="A375" t="s">
        <v>351</v>
      </c>
      <c r="B375">
        <v>375</v>
      </c>
      <c r="C375" t="s">
        <v>889</v>
      </c>
      <c r="D375" s="31">
        <v>13.93</v>
      </c>
      <c r="E375" s="31">
        <v>6.74</v>
      </c>
      <c r="F375" s="31">
        <v>1.24</v>
      </c>
      <c r="G375" s="31">
        <v>1.24</v>
      </c>
      <c r="H375" s="7" t="s">
        <v>23</v>
      </c>
      <c r="I375" s="100">
        <v>1.2357440556869743</v>
      </c>
      <c r="J375" s="100">
        <v>1.2138435892909234</v>
      </c>
      <c r="M375">
        <f t="shared" si="5"/>
        <v>0</v>
      </c>
    </row>
    <row r="376" spans="1:13" x14ac:dyDescent="0.25">
      <c r="A376" t="s">
        <v>351</v>
      </c>
      <c r="B376">
        <v>376</v>
      </c>
      <c r="C376" t="s">
        <v>709</v>
      </c>
      <c r="D376" s="67">
        <v>2.33</v>
      </c>
      <c r="E376" s="67">
        <v>3.03</v>
      </c>
      <c r="F376" s="67">
        <v>3.68</v>
      </c>
      <c r="G376" s="67">
        <v>2.33</v>
      </c>
      <c r="H376" s="7" t="s">
        <v>201</v>
      </c>
      <c r="I376" s="100">
        <v>1.891543704859596</v>
      </c>
      <c r="J376" s="100">
        <v>0.79300308850719392</v>
      </c>
      <c r="K376">
        <v>1</v>
      </c>
      <c r="M376">
        <f t="shared" si="5"/>
        <v>2.33</v>
      </c>
    </row>
    <row r="377" spans="1:13" x14ac:dyDescent="0.25">
      <c r="A377" t="s">
        <v>351</v>
      </c>
      <c r="B377">
        <v>377</v>
      </c>
      <c r="C377" t="s">
        <v>636</v>
      </c>
      <c r="D377" s="67">
        <v>1.87</v>
      </c>
      <c r="E377" s="67">
        <v>3.51</v>
      </c>
      <c r="F377" s="67">
        <v>4.7300000000000004</v>
      </c>
      <c r="G377" s="67">
        <v>1.87</v>
      </c>
      <c r="H377" s="7" t="s">
        <v>201</v>
      </c>
      <c r="I377" s="100">
        <v>1.4896370455895402</v>
      </c>
      <c r="J377" s="100">
        <v>1.0069566975667947</v>
      </c>
      <c r="M377">
        <f t="shared" si="5"/>
        <v>0</v>
      </c>
    </row>
    <row r="378" spans="1:13" x14ac:dyDescent="0.25">
      <c r="A378" t="s">
        <v>351</v>
      </c>
      <c r="B378">
        <v>378</v>
      </c>
      <c r="C378" t="s">
        <v>890</v>
      </c>
      <c r="D378" s="31">
        <v>17.489999999999998</v>
      </c>
      <c r="E378" s="31">
        <v>7.95</v>
      </c>
      <c r="F378" s="31">
        <v>1.19</v>
      </c>
      <c r="G378" s="31">
        <v>1.19</v>
      </c>
      <c r="H378" s="7" t="s">
        <v>23</v>
      </c>
      <c r="I378" s="100">
        <v>0.66544531935465345</v>
      </c>
      <c r="J378" s="100">
        <v>2.2541296127151291</v>
      </c>
      <c r="K378">
        <v>1</v>
      </c>
      <c r="M378">
        <f t="shared" si="5"/>
        <v>1.19</v>
      </c>
    </row>
    <row r="379" spans="1:13" x14ac:dyDescent="0.25">
      <c r="A379" t="s">
        <v>351</v>
      </c>
      <c r="B379">
        <v>379</v>
      </c>
      <c r="C379" t="s">
        <v>637</v>
      </c>
      <c r="D379" s="67">
        <v>1.88</v>
      </c>
      <c r="E379" s="67">
        <v>3.6</v>
      </c>
      <c r="F379" s="67">
        <v>4.5599999999999996</v>
      </c>
      <c r="G379" s="67">
        <v>1.88</v>
      </c>
      <c r="H379" s="7" t="s">
        <v>201</v>
      </c>
      <c r="I379" s="100">
        <v>1.2499576794089025</v>
      </c>
      <c r="J379" s="100">
        <v>1.2000406291430135</v>
      </c>
      <c r="M379">
        <f t="shared" si="5"/>
        <v>0</v>
      </c>
    </row>
    <row r="380" spans="1:13" x14ac:dyDescent="0.25">
      <c r="A380" t="s">
        <v>351</v>
      </c>
      <c r="B380">
        <v>380</v>
      </c>
      <c r="C380" t="s">
        <v>638</v>
      </c>
      <c r="D380" s="67">
        <v>1.89</v>
      </c>
      <c r="E380" s="67">
        <v>3.42</v>
      </c>
      <c r="F380" s="67">
        <v>4.8499999999999996</v>
      </c>
      <c r="G380" s="67">
        <v>4.8499999999999996</v>
      </c>
      <c r="H380" s="7" t="s">
        <v>23</v>
      </c>
      <c r="I380" s="100">
        <v>0.50807901526553778</v>
      </c>
      <c r="J380" s="100">
        <v>2.9522966997880316</v>
      </c>
      <c r="K380">
        <v>1</v>
      </c>
      <c r="L380" s="1">
        <f>G380*G379*G378*G377*G376*G375*G374*G373*G372*G371</f>
        <v>5468.18239960952</v>
      </c>
      <c r="M380">
        <f t="shared" si="5"/>
        <v>4.8499999999999996</v>
      </c>
    </row>
    <row r="381" spans="1:13" x14ac:dyDescent="0.25">
      <c r="D381" s="67"/>
      <c r="E381" s="67"/>
      <c r="F381" s="67"/>
      <c r="H381" s="7"/>
      <c r="I381" s="100" t="e">
        <f>(#REF!*D381)/(#REF!+D381)*(#REF!*E381)/(#REF!+E381)*(#REF!*F381)/(#REF!+F381)/2</f>
        <v>#REF!</v>
      </c>
      <c r="J381" s="100" t="e">
        <f>(#REF!+D381)/(#REF!*D381)*(#REF!+E381)/(#REF!*E381)*(#REF!+F381)/(#REF!*F381)*3</f>
        <v>#REF!</v>
      </c>
      <c r="M381" s="101">
        <f>SUM(M1:M380)</f>
        <v>671.85000000000014</v>
      </c>
    </row>
    <row r="382" spans="1:13" x14ac:dyDescent="0.25">
      <c r="D382" s="67"/>
      <c r="E382" s="67"/>
      <c r="F382" s="67"/>
      <c r="H382" s="7"/>
      <c r="I382" s="100" t="e">
        <f>(#REF!*D382)/(#REF!+D382)*(#REF!*E382)/(#REF!+E382)*(#REF!*F382)/(#REF!+F382)/2</f>
        <v>#REF!</v>
      </c>
      <c r="J382" s="100" t="e">
        <f>(#REF!+D382)/(#REF!*D382)*(#REF!+E382)/(#REF!*E382)*(#REF!+F382)/(#REF!*F382)*3</f>
        <v>#REF!</v>
      </c>
    </row>
    <row r="383" spans="1:13" x14ac:dyDescent="0.25">
      <c r="D383" s="67"/>
      <c r="E383" s="67"/>
      <c r="F383" s="67"/>
      <c r="H383" s="7"/>
      <c r="I383" s="100" t="e">
        <f>(#REF!*D383)/(#REF!+D383)*(#REF!*E383)/(#REF!+E383)*(#REF!*F383)/(#REF!+F383)/2</f>
        <v>#REF!</v>
      </c>
      <c r="J383" s="100" t="e">
        <f>(#REF!+D383)/(#REF!*D383)*(#REF!+E383)/(#REF!*E383)*(#REF!+F383)/(#REF!*F383)*3</f>
        <v>#REF!</v>
      </c>
    </row>
    <row r="384" spans="1:13" x14ac:dyDescent="0.25">
      <c r="D384" s="67"/>
      <c r="E384" s="67"/>
      <c r="F384" s="67"/>
      <c r="H384" s="7"/>
      <c r="I384" s="100" t="e">
        <f>(#REF!*D384)/(#REF!+D384)*(#REF!*E384)/(#REF!+E384)*(#REF!*F384)/(#REF!+F384)/2</f>
        <v>#REF!</v>
      </c>
      <c r="J384" s="100" t="e">
        <f>(#REF!+D384)/(#REF!*D384)*(#REF!+E384)/(#REF!*E384)*(#REF!+F384)/(#REF!*F384)*3</f>
        <v>#REF!</v>
      </c>
    </row>
    <row r="385" spans="4:10" x14ac:dyDescent="0.25">
      <c r="D385" s="67"/>
      <c r="E385" s="67"/>
      <c r="F385" s="67"/>
      <c r="H385" s="7"/>
      <c r="I385" s="100" t="e">
        <f>(#REF!*D385)/(#REF!+D385)*(#REF!*E385)/(#REF!+E385)*(#REF!*F385)/(#REF!+F385)/2</f>
        <v>#REF!</v>
      </c>
      <c r="J385" s="100" t="e">
        <f>(#REF!+D385)/(#REF!*D385)*(#REF!+E385)/(#REF!*E385)*(#REF!+F385)/(#REF!*F385)*3</f>
        <v>#REF!</v>
      </c>
    </row>
    <row r="386" spans="4:10" x14ac:dyDescent="0.25">
      <c r="D386" s="67"/>
      <c r="E386" s="67"/>
      <c r="F386" s="67"/>
      <c r="H386" s="7"/>
      <c r="I386" s="100" t="e">
        <f>(#REF!*D386)/(#REF!+D386)*(#REF!*E386)/(#REF!+E386)*(#REF!*F386)/(#REF!+F386)/2</f>
        <v>#REF!</v>
      </c>
      <c r="J386" s="100" t="e">
        <f>(#REF!+D386)/(#REF!*D386)*(#REF!+E386)/(#REF!*E386)*(#REF!+F386)/(#REF!*F386)*3</f>
        <v>#REF!</v>
      </c>
    </row>
    <row r="387" spans="4:10" x14ac:dyDescent="0.25">
      <c r="D387" s="67"/>
      <c r="E387" s="67"/>
      <c r="F387" s="67"/>
      <c r="H387" s="7"/>
      <c r="I387" s="100" t="e">
        <f>(#REF!*D387)/(#REF!+D387)*(#REF!*E387)/(#REF!+E387)*(#REF!*F387)/(#REF!+F387)/2</f>
        <v>#REF!</v>
      </c>
      <c r="J387" s="100" t="e">
        <f>(#REF!+D387)/(#REF!*D387)*(#REF!+E387)/(#REF!*E387)*(#REF!+F387)/(#REF!*F387)*3</f>
        <v>#REF!</v>
      </c>
    </row>
    <row r="388" spans="4:10" x14ac:dyDescent="0.25">
      <c r="D388" s="67"/>
      <c r="E388" s="67"/>
      <c r="F388" s="67"/>
      <c r="H388" s="7"/>
      <c r="I388" s="100" t="e">
        <f>(#REF!*D388)/(#REF!+D388)*(#REF!*E388)/(#REF!+E388)*(#REF!*F388)/(#REF!+F388)/2</f>
        <v>#REF!</v>
      </c>
      <c r="J388" s="100" t="e">
        <f>(#REF!+D388)/(#REF!*D388)*(#REF!+E388)/(#REF!*E388)*(#REF!+F388)/(#REF!*F388)*3</f>
        <v>#REF!</v>
      </c>
    </row>
    <row r="389" spans="4:10" x14ac:dyDescent="0.25">
      <c r="D389" s="67"/>
      <c r="E389" s="67"/>
      <c r="F389" s="67"/>
      <c r="H389" s="7"/>
      <c r="I389" s="100" t="e">
        <f>(#REF!*D389)/(#REF!+D389)*(#REF!*E389)/(#REF!+E389)*(#REF!*F389)/(#REF!+F389)/2</f>
        <v>#REF!</v>
      </c>
      <c r="J389" s="100" t="e">
        <f>(#REF!+D389)/(#REF!*D389)*(#REF!+E389)/(#REF!*E389)*(#REF!+F389)/(#REF!*F389)*3</f>
        <v>#REF!</v>
      </c>
    </row>
    <row r="390" spans="4:10" x14ac:dyDescent="0.25">
      <c r="D390" s="67"/>
      <c r="E390" s="67"/>
      <c r="F390" s="67"/>
      <c r="H390" s="7"/>
      <c r="I390" s="100" t="e">
        <f>(#REF!*D390)/(#REF!+D390)*(#REF!*E390)/(#REF!+E390)*(#REF!*F390)/(#REF!+F390)/2</f>
        <v>#REF!</v>
      </c>
      <c r="J390" s="100" t="e">
        <f>(#REF!+D390)/(#REF!*D390)*(#REF!+E390)/(#REF!*E390)*(#REF!+F390)/(#REF!*F390)*3</f>
        <v>#REF!</v>
      </c>
    </row>
    <row r="391" spans="4:10" x14ac:dyDescent="0.25">
      <c r="D391" s="67"/>
      <c r="E391" s="67"/>
      <c r="F391" s="67"/>
      <c r="H391" s="7"/>
      <c r="I391" s="100" t="e">
        <f>(#REF!*D391)/(#REF!+D391)*(#REF!*E391)/(#REF!+E391)*(#REF!*F391)/(#REF!+F391)/2</f>
        <v>#REF!</v>
      </c>
      <c r="J391" s="100" t="e">
        <f>(#REF!+D391)/(#REF!*D391)*(#REF!+E391)/(#REF!*E391)*(#REF!+F391)/(#REF!*F391)*3</f>
        <v>#REF!</v>
      </c>
    </row>
    <row r="392" spans="4:10" x14ac:dyDescent="0.25">
      <c r="D392" s="67"/>
      <c r="E392" s="67"/>
      <c r="F392" s="67"/>
      <c r="H392" s="7"/>
      <c r="I392" s="100" t="e">
        <f>(#REF!*D392)/(#REF!+D392)*(#REF!*E392)/(#REF!+E392)*(#REF!*F392)/(#REF!+F392)/2</f>
        <v>#REF!</v>
      </c>
      <c r="J392" s="100" t="e">
        <f>(#REF!+D392)/(#REF!*D392)*(#REF!+E392)/(#REF!*E392)*(#REF!+F392)/(#REF!*F392)*3</f>
        <v>#REF!</v>
      </c>
    </row>
    <row r="393" spans="4:10" x14ac:dyDescent="0.25">
      <c r="D393" s="67"/>
      <c r="E393" s="67"/>
      <c r="F393" s="67"/>
      <c r="H393" s="7"/>
      <c r="I393" s="100" t="e">
        <f>(#REF!*D393)/(#REF!+D393)*(#REF!*E393)/(#REF!+E393)*(#REF!*F393)/(#REF!+F393)/2</f>
        <v>#REF!</v>
      </c>
      <c r="J393" s="100" t="e">
        <f>(#REF!+D393)/(#REF!*D393)*(#REF!+E393)/(#REF!*E393)*(#REF!+F393)/(#REF!*F393)*3</f>
        <v>#REF!</v>
      </c>
    </row>
    <row r="394" spans="4:10" x14ac:dyDescent="0.25">
      <c r="D394" s="67"/>
      <c r="E394" s="67"/>
      <c r="F394" s="67"/>
      <c r="H394" s="7"/>
      <c r="I394" s="100" t="e">
        <f>(#REF!*D394)/(#REF!+D394)*(#REF!*E394)/(#REF!+E394)*(#REF!*F394)/(#REF!+F394)/2</f>
        <v>#REF!</v>
      </c>
      <c r="J394" s="100" t="e">
        <f>(#REF!+D394)/(#REF!*D394)*(#REF!+E394)/(#REF!*E394)*(#REF!+F394)/(#REF!*F394)*3</f>
        <v>#REF!</v>
      </c>
    </row>
    <row r="395" spans="4:10" x14ac:dyDescent="0.25">
      <c r="D395" s="67"/>
      <c r="E395" s="67"/>
      <c r="F395" s="67"/>
      <c r="H395" s="7"/>
      <c r="I395" s="100" t="e">
        <f>(#REF!*D395)/(#REF!+D395)*(#REF!*E395)/(#REF!+E395)*(#REF!*F395)/(#REF!+F395)/2</f>
        <v>#REF!</v>
      </c>
      <c r="J395" s="100" t="e">
        <f>(#REF!+D395)/(#REF!*D395)*(#REF!+E395)/(#REF!*E395)*(#REF!+F395)/(#REF!*F395)*3</f>
        <v>#REF!</v>
      </c>
    </row>
    <row r="396" spans="4:10" x14ac:dyDescent="0.25">
      <c r="D396" s="67"/>
      <c r="E396" s="67"/>
      <c r="F396" s="67"/>
      <c r="H396" s="7"/>
      <c r="I396" s="100" t="e">
        <f>(#REF!*D396)/(#REF!+D396)*(#REF!*E396)/(#REF!+E396)*(#REF!*F396)/(#REF!+F396)/2</f>
        <v>#REF!</v>
      </c>
      <c r="J396" s="100" t="e">
        <f>(#REF!+D396)/(#REF!*D396)*(#REF!+E396)/(#REF!*E396)*(#REF!+F396)/(#REF!*F396)*3</f>
        <v>#REF!</v>
      </c>
    </row>
    <row r="397" spans="4:10" x14ac:dyDescent="0.25">
      <c r="D397" s="67"/>
      <c r="E397" s="67"/>
      <c r="F397" s="67"/>
      <c r="H397" s="7"/>
      <c r="I397" s="100" t="e">
        <f>(#REF!*D397)/(#REF!+D397)*(#REF!*E397)/(#REF!+E397)*(#REF!*F397)/(#REF!+F397)/2</f>
        <v>#REF!</v>
      </c>
      <c r="J397" s="100" t="e">
        <f>(#REF!+D397)/(#REF!*D397)*(#REF!+E397)/(#REF!*E397)*(#REF!+F397)/(#REF!*F397)*3</f>
        <v>#REF!</v>
      </c>
    </row>
    <row r="398" spans="4:10" x14ac:dyDescent="0.25">
      <c r="D398" s="67"/>
      <c r="E398" s="67"/>
      <c r="F398" s="67"/>
      <c r="H398" s="7"/>
      <c r="I398" s="100" t="e">
        <f>(#REF!*D398)/(#REF!+D398)*(#REF!*E398)/(#REF!+E398)*(#REF!*F398)/(#REF!+F398)/2</f>
        <v>#REF!</v>
      </c>
      <c r="J398" s="100" t="e">
        <f>(#REF!+D398)/(#REF!*D398)*(#REF!+E398)/(#REF!*E398)*(#REF!+F398)/(#REF!*F398)*3</f>
        <v>#REF!</v>
      </c>
    </row>
    <row r="399" spans="4:10" x14ac:dyDescent="0.25">
      <c r="D399" s="67"/>
      <c r="E399" s="67"/>
      <c r="F399" s="67"/>
      <c r="H399" s="7"/>
      <c r="I399" s="100" t="e">
        <f>(#REF!*D399)/(#REF!+D399)*(#REF!*E399)/(#REF!+E399)*(#REF!*F399)/(#REF!+F399)/2</f>
        <v>#REF!</v>
      </c>
      <c r="J399" s="100" t="e">
        <f>(#REF!+D399)/(#REF!*D399)*(#REF!+E399)/(#REF!*E399)*(#REF!+F399)/(#REF!*F399)*3</f>
        <v>#REF!</v>
      </c>
    </row>
    <row r="400" spans="4:10" x14ac:dyDescent="0.25">
      <c r="D400" s="67"/>
      <c r="E400" s="67"/>
      <c r="F400" s="67"/>
      <c r="H400" s="7"/>
      <c r="I400" s="100" t="e">
        <f>(#REF!*D400)/(#REF!+D400)*(#REF!*E400)/(#REF!+E400)*(#REF!*F400)/(#REF!+F400)/2</f>
        <v>#REF!</v>
      </c>
      <c r="J400" s="100" t="e">
        <f>(#REF!+D400)/(#REF!*D400)*(#REF!+E400)/(#REF!*E400)*(#REF!+F400)/(#REF!*F400)*3</f>
        <v>#REF!</v>
      </c>
    </row>
    <row r="401" spans="4:12" x14ac:dyDescent="0.25">
      <c r="D401" s="67"/>
      <c r="E401" s="67"/>
      <c r="F401" s="67"/>
      <c r="G401"/>
      <c r="H401" s="7"/>
      <c r="I401" s="100" t="e">
        <f>(#REF!*D401)/(#REF!+D401)*(#REF!*E401)/(#REF!+E401)*(#REF!*F401)/(#REF!+F401)/2</f>
        <v>#REF!</v>
      </c>
      <c r="J401" s="100" t="e">
        <f>(#REF!+D401)/(#REF!*D401)*(#REF!+E401)/(#REF!*E401)*(#REF!+F401)/(#REF!*F401)*3</f>
        <v>#REF!</v>
      </c>
      <c r="L401"/>
    </row>
    <row r="402" spans="4:12" x14ac:dyDescent="0.25">
      <c r="D402" s="67"/>
      <c r="E402" s="67"/>
      <c r="F402" s="67"/>
      <c r="G402"/>
      <c r="H402" s="7"/>
      <c r="I402" s="100" t="e">
        <f>(#REF!*D402)/(#REF!+D402)*(#REF!*E402)/(#REF!+E402)*(#REF!*F402)/(#REF!+F402)/2</f>
        <v>#REF!</v>
      </c>
      <c r="J402" s="100" t="e">
        <f>(#REF!+D402)/(#REF!*D402)*(#REF!+E402)/(#REF!*E402)*(#REF!+F402)/(#REF!*F402)*3</f>
        <v>#REF!</v>
      </c>
      <c r="L402"/>
    </row>
    <row r="403" spans="4:12" x14ac:dyDescent="0.25">
      <c r="D403" s="67"/>
      <c r="E403" s="67"/>
      <c r="F403" s="67"/>
      <c r="G403"/>
      <c r="H403" s="7"/>
      <c r="I403" s="100" t="e">
        <f>(#REF!*D403)/(#REF!+D403)*(#REF!*E403)/(#REF!+E403)*(#REF!*F403)/(#REF!+F403)/2</f>
        <v>#REF!</v>
      </c>
      <c r="J403" s="100" t="e">
        <f>(#REF!+D403)/(#REF!*D403)*(#REF!+E403)/(#REF!*E403)*(#REF!+F403)/(#REF!*F403)*3</f>
        <v>#REF!</v>
      </c>
      <c r="L403"/>
    </row>
    <row r="404" spans="4:12" x14ac:dyDescent="0.25">
      <c r="D404" s="67"/>
      <c r="E404" s="67"/>
      <c r="F404" s="67"/>
      <c r="G404"/>
      <c r="H404" s="7"/>
      <c r="I404" s="100" t="e">
        <f>(#REF!*D404)/(#REF!+D404)*(#REF!*E404)/(#REF!+E404)*(#REF!*F404)/(#REF!+F404)/2</f>
        <v>#REF!</v>
      </c>
      <c r="J404" s="100" t="e">
        <f>(#REF!+D404)/(#REF!*D404)*(#REF!+E404)/(#REF!*E404)*(#REF!+F404)/(#REF!*F404)*3</f>
        <v>#REF!</v>
      </c>
      <c r="L404"/>
    </row>
    <row r="405" spans="4:12" x14ac:dyDescent="0.25">
      <c r="D405" s="67"/>
      <c r="E405" s="67"/>
      <c r="F405" s="67"/>
      <c r="G405"/>
      <c r="H405" s="7"/>
      <c r="I405" s="100" t="e">
        <f>(#REF!*D405)/(#REF!+D405)*(#REF!*E405)/(#REF!+E405)*(#REF!*F405)/(#REF!+F405)/2</f>
        <v>#REF!</v>
      </c>
      <c r="J405" s="100" t="e">
        <f>(#REF!+D405)/(#REF!*D405)*(#REF!+E405)/(#REF!*E405)*(#REF!+F405)/(#REF!*F405)*3</f>
        <v>#REF!</v>
      </c>
      <c r="L405"/>
    </row>
    <row r="406" spans="4:12" x14ac:dyDescent="0.25">
      <c r="D406" s="67"/>
      <c r="E406" s="67"/>
      <c r="F406" s="67"/>
      <c r="G406"/>
      <c r="H406" s="7"/>
      <c r="I406" s="100" t="e">
        <f>(#REF!*D406)/(#REF!+D406)*(#REF!*E406)/(#REF!+E406)*(#REF!*F406)/(#REF!+F406)/2</f>
        <v>#REF!</v>
      </c>
      <c r="J406" s="100" t="e">
        <f>(#REF!+D406)/(#REF!*D406)*(#REF!+E406)/(#REF!*E406)*(#REF!+F406)/(#REF!*F406)*3</f>
        <v>#REF!</v>
      </c>
      <c r="L406"/>
    </row>
    <row r="407" spans="4:12" x14ac:dyDescent="0.25">
      <c r="D407" s="67"/>
      <c r="E407" s="67"/>
      <c r="F407" s="67"/>
      <c r="G407"/>
      <c r="H407" s="7"/>
      <c r="I407" s="100" t="e">
        <f>(#REF!*D407)/(#REF!+D407)*(#REF!*E407)/(#REF!+E407)*(#REF!*F407)/(#REF!+F407)/2</f>
        <v>#REF!</v>
      </c>
      <c r="J407" s="100" t="e">
        <f>(#REF!+D407)/(#REF!*D407)*(#REF!+E407)/(#REF!*E407)*(#REF!+F407)/(#REF!*F407)*3</f>
        <v>#REF!</v>
      </c>
      <c r="L407"/>
    </row>
    <row r="408" spans="4:12" x14ac:dyDescent="0.25">
      <c r="D408" s="67"/>
      <c r="E408" s="67"/>
      <c r="F408" s="67"/>
      <c r="G408"/>
      <c r="H408" s="7"/>
      <c r="I408" s="100" t="e">
        <f>(#REF!*D408)/(#REF!+D408)*(#REF!*E408)/(#REF!+E408)*(#REF!*F408)/(#REF!+F408)/2</f>
        <v>#REF!</v>
      </c>
      <c r="J408" s="100" t="e">
        <f>(#REF!+D408)/(#REF!*D408)*(#REF!+E408)/(#REF!*E408)*(#REF!+F408)/(#REF!*F408)*3</f>
        <v>#REF!</v>
      </c>
      <c r="L408"/>
    </row>
    <row r="409" spans="4:12" x14ac:dyDescent="0.25">
      <c r="D409" s="67"/>
      <c r="E409" s="67"/>
      <c r="F409" s="67"/>
      <c r="G409"/>
      <c r="H409" s="7"/>
      <c r="I409" s="100" t="e">
        <f>(#REF!*D409)/(#REF!+D409)*(#REF!*E409)/(#REF!+E409)*(#REF!*F409)/(#REF!+F409)/2</f>
        <v>#REF!</v>
      </c>
      <c r="J409" s="100" t="e">
        <f>(#REF!+D409)/(#REF!*D409)*(#REF!+E409)/(#REF!*E409)*(#REF!+F409)/(#REF!*F409)*3</f>
        <v>#REF!</v>
      </c>
      <c r="L409"/>
    </row>
    <row r="410" spans="4:12" x14ac:dyDescent="0.25">
      <c r="D410" s="67"/>
      <c r="E410" s="67"/>
      <c r="F410" s="67"/>
      <c r="G410"/>
      <c r="H410" s="7"/>
      <c r="I410" s="100" t="e">
        <f>(#REF!*D410)/(#REF!+D410)*(#REF!*E410)/(#REF!+E410)*(#REF!*F410)/(#REF!+F410)/2</f>
        <v>#REF!</v>
      </c>
      <c r="J410" s="100" t="e">
        <f>(#REF!+D410)/(#REF!*D410)*(#REF!+E410)/(#REF!*E410)*(#REF!+F410)/(#REF!*F410)*3</f>
        <v>#REF!</v>
      </c>
      <c r="L410"/>
    </row>
    <row r="411" spans="4:12" x14ac:dyDescent="0.25">
      <c r="D411" s="67"/>
      <c r="E411" s="67"/>
      <c r="F411" s="67"/>
      <c r="G411"/>
      <c r="H411" s="7"/>
      <c r="I411" s="100" t="e">
        <f>(#REF!*D411)/(#REF!+D411)*(#REF!*E411)/(#REF!+E411)*(#REF!*F411)/(#REF!+F411)/2</f>
        <v>#REF!</v>
      </c>
      <c r="J411" s="100" t="e">
        <f>(#REF!+D411)/(#REF!*D411)*(#REF!+E411)/(#REF!*E411)*(#REF!+F411)/(#REF!*F411)*3</f>
        <v>#REF!</v>
      </c>
      <c r="L411"/>
    </row>
    <row r="412" spans="4:12" x14ac:dyDescent="0.25">
      <c r="D412" s="67"/>
      <c r="E412" s="67"/>
      <c r="F412" s="67"/>
      <c r="G412"/>
      <c r="H412" s="7"/>
      <c r="I412" s="100" t="e">
        <f>(#REF!*D412)/(#REF!+D412)*(#REF!*E412)/(#REF!+E412)*(#REF!*F412)/(#REF!+F412)/2</f>
        <v>#REF!</v>
      </c>
      <c r="J412" s="100" t="e">
        <f>(#REF!+D412)/(#REF!*D412)*(#REF!+E412)/(#REF!*E412)*(#REF!+F412)/(#REF!*F412)*3</f>
        <v>#REF!</v>
      </c>
      <c r="L412"/>
    </row>
    <row r="413" spans="4:12" x14ac:dyDescent="0.25">
      <c r="D413" s="67"/>
      <c r="E413" s="67"/>
      <c r="F413" s="67"/>
      <c r="G413"/>
      <c r="H413" s="7"/>
      <c r="I413" s="100" t="e">
        <f>(#REF!*D413)/(#REF!+D413)*(#REF!*E413)/(#REF!+E413)*(#REF!*F413)/(#REF!+F413)/2</f>
        <v>#REF!</v>
      </c>
      <c r="J413" s="100" t="e">
        <f>(#REF!+D413)/(#REF!*D413)*(#REF!+E413)/(#REF!*E413)*(#REF!+F413)/(#REF!*F413)*3</f>
        <v>#REF!</v>
      </c>
      <c r="L413"/>
    </row>
    <row r="414" spans="4:12" x14ac:dyDescent="0.25">
      <c r="D414" s="67"/>
      <c r="E414" s="67"/>
      <c r="F414" s="67"/>
      <c r="G414"/>
      <c r="H414" s="7"/>
      <c r="I414" s="100" t="e">
        <f>(#REF!*D414)/(#REF!+D414)*(#REF!*E414)/(#REF!+E414)*(#REF!*F414)/(#REF!+F414)/2</f>
        <v>#REF!</v>
      </c>
      <c r="J414" s="100" t="e">
        <f>(#REF!+D414)/(#REF!*D414)*(#REF!+E414)/(#REF!*E414)*(#REF!+F414)/(#REF!*F414)*3</f>
        <v>#REF!</v>
      </c>
      <c r="L414"/>
    </row>
    <row r="415" spans="4:12" x14ac:dyDescent="0.25">
      <c r="D415" s="67"/>
      <c r="E415" s="67"/>
      <c r="F415" s="67"/>
      <c r="G415"/>
      <c r="H415" s="7"/>
      <c r="I415" s="100" t="e">
        <f>(#REF!*D415)/(#REF!+D415)*(#REF!*E415)/(#REF!+E415)*(#REF!*F415)/(#REF!+F415)/2</f>
        <v>#REF!</v>
      </c>
      <c r="J415" s="100" t="e">
        <f>(#REF!+D415)/(#REF!*D415)*(#REF!+E415)/(#REF!*E415)*(#REF!+F415)/(#REF!*F415)*3</f>
        <v>#REF!</v>
      </c>
      <c r="L415"/>
    </row>
    <row r="416" spans="4:12" x14ac:dyDescent="0.25">
      <c r="D416" s="67"/>
      <c r="E416" s="67"/>
      <c r="F416" s="67"/>
      <c r="G416"/>
      <c r="H416" s="7"/>
      <c r="I416" s="100" t="e">
        <f>(#REF!*D416)/(#REF!+D416)*(#REF!*E416)/(#REF!+E416)*(#REF!*F416)/(#REF!+F416)/2</f>
        <v>#REF!</v>
      </c>
      <c r="J416" s="100" t="e">
        <f>(#REF!+D416)/(#REF!*D416)*(#REF!+E416)/(#REF!*E416)*(#REF!+F416)/(#REF!*F416)*3</f>
        <v>#REF!</v>
      </c>
      <c r="L416"/>
    </row>
    <row r="417" spans="4:12" x14ac:dyDescent="0.25">
      <c r="D417" s="67"/>
      <c r="E417" s="67"/>
      <c r="F417" s="67"/>
      <c r="G417"/>
      <c r="H417" s="7"/>
      <c r="I417" s="100" t="e">
        <f>(#REF!*D417)/(#REF!+D417)*(#REF!*E417)/(#REF!+E417)*(#REF!*F417)/(#REF!+F417)/2</f>
        <v>#REF!</v>
      </c>
      <c r="J417" s="100" t="e">
        <f>(#REF!+D417)/(#REF!*D417)*(#REF!+E417)/(#REF!*E417)*(#REF!+F417)/(#REF!*F417)*3</f>
        <v>#REF!</v>
      </c>
      <c r="L417"/>
    </row>
    <row r="418" spans="4:12" x14ac:dyDescent="0.25">
      <c r="D418" s="67"/>
      <c r="E418" s="67"/>
      <c r="F418" s="67"/>
      <c r="G418"/>
      <c r="H418" s="7"/>
      <c r="I418" s="100" t="e">
        <f>(#REF!*D418)/(#REF!+D418)*(#REF!*E418)/(#REF!+E418)*(#REF!*F418)/(#REF!+F418)/2</f>
        <v>#REF!</v>
      </c>
      <c r="J418" s="100" t="e">
        <f>(#REF!+D418)/(#REF!*D418)*(#REF!+E418)/(#REF!*E418)*(#REF!+F418)/(#REF!*F418)*3</f>
        <v>#REF!</v>
      </c>
      <c r="L418"/>
    </row>
    <row r="419" spans="4:12" x14ac:dyDescent="0.25">
      <c r="D419" s="67"/>
      <c r="E419" s="67"/>
      <c r="F419" s="67"/>
      <c r="G419"/>
      <c r="H419" s="7"/>
      <c r="I419" s="100" t="e">
        <f>(#REF!*D419)/(#REF!+D419)*(#REF!*E419)/(#REF!+E419)*(#REF!*F419)/(#REF!+F419)/2</f>
        <v>#REF!</v>
      </c>
      <c r="J419" s="100" t="e">
        <f>(#REF!+D419)/(#REF!*D419)*(#REF!+E419)/(#REF!*E419)*(#REF!+F419)/(#REF!*F419)*3</f>
        <v>#REF!</v>
      </c>
      <c r="L419"/>
    </row>
    <row r="420" spans="4:12" x14ac:dyDescent="0.25">
      <c r="D420" s="67"/>
      <c r="E420" s="67"/>
      <c r="F420" s="67"/>
      <c r="G420"/>
      <c r="H420" s="7"/>
      <c r="I420" s="100" t="e">
        <f>(#REF!*D420)/(#REF!+D420)*(#REF!*E420)/(#REF!+E420)*(#REF!*F420)/(#REF!+F420)/2</f>
        <v>#REF!</v>
      </c>
      <c r="J420" s="100" t="e">
        <f>(#REF!+D420)/(#REF!*D420)*(#REF!+E420)/(#REF!*E420)*(#REF!+F420)/(#REF!*F420)*3</f>
        <v>#REF!</v>
      </c>
      <c r="L420"/>
    </row>
    <row r="421" spans="4:12" x14ac:dyDescent="0.25">
      <c r="D421" s="67"/>
      <c r="E421" s="67"/>
      <c r="F421" s="67"/>
      <c r="G421"/>
      <c r="H421" s="7"/>
      <c r="I421" s="100" t="e">
        <f>(#REF!*D421)/(#REF!+D421)*(#REF!*E421)/(#REF!+E421)*(#REF!*F421)/(#REF!+F421)/2</f>
        <v>#REF!</v>
      </c>
      <c r="J421" s="100" t="e">
        <f>(#REF!+D421)/(#REF!*D421)*(#REF!+E421)/(#REF!*E421)*(#REF!+F421)/(#REF!*F421)*3</f>
        <v>#REF!</v>
      </c>
      <c r="L421"/>
    </row>
    <row r="422" spans="4:12" x14ac:dyDescent="0.25">
      <c r="D422" s="67"/>
      <c r="E422" s="67"/>
      <c r="F422" s="67"/>
      <c r="G422"/>
      <c r="H422" s="7"/>
      <c r="I422" s="100" t="e">
        <f>(#REF!*D422)/(#REF!+D422)*(#REF!*E422)/(#REF!+E422)*(#REF!*F422)/(#REF!+F422)/2</f>
        <v>#REF!</v>
      </c>
      <c r="J422" s="100" t="e">
        <f>(#REF!+D422)/(#REF!*D422)*(#REF!+E422)/(#REF!*E422)*(#REF!+F422)/(#REF!*F422)*3</f>
        <v>#REF!</v>
      </c>
      <c r="L422"/>
    </row>
    <row r="423" spans="4:12" x14ac:dyDescent="0.25">
      <c r="D423" s="67"/>
      <c r="E423" s="67"/>
      <c r="F423" s="67"/>
      <c r="G423"/>
      <c r="H423" s="7"/>
      <c r="I423" s="100" t="e">
        <f>(#REF!*D423)/(#REF!+D423)*(#REF!*E423)/(#REF!+E423)*(#REF!*F423)/(#REF!+F423)/2</f>
        <v>#REF!</v>
      </c>
      <c r="J423" s="100" t="e">
        <f>(#REF!+D423)/(#REF!*D423)*(#REF!+E423)/(#REF!*E423)*(#REF!+F423)/(#REF!*F423)*3</f>
        <v>#REF!</v>
      </c>
      <c r="L423"/>
    </row>
    <row r="424" spans="4:12" x14ac:dyDescent="0.25">
      <c r="D424" s="67"/>
      <c r="E424" s="67"/>
      <c r="F424" s="67"/>
      <c r="G424"/>
      <c r="H424" s="7"/>
      <c r="I424" s="100" t="e">
        <f>(#REF!*D424)/(#REF!+D424)*(#REF!*E424)/(#REF!+E424)*(#REF!*F424)/(#REF!+F424)/2</f>
        <v>#REF!</v>
      </c>
      <c r="J424" s="100" t="e">
        <f>(#REF!+D424)/(#REF!*D424)*(#REF!+E424)/(#REF!*E424)*(#REF!+F424)/(#REF!*F424)*3</f>
        <v>#REF!</v>
      </c>
      <c r="L424"/>
    </row>
    <row r="425" spans="4:12" x14ac:dyDescent="0.25">
      <c r="D425" s="67"/>
      <c r="E425" s="67"/>
      <c r="F425" s="67"/>
      <c r="G425"/>
      <c r="H425" s="7"/>
      <c r="I425" s="100" t="e">
        <f>(#REF!*D425)/(#REF!+D425)*(#REF!*E425)/(#REF!+E425)*(#REF!*F425)/(#REF!+F425)/2</f>
        <v>#REF!</v>
      </c>
      <c r="J425" s="100" t="e">
        <f>(#REF!+D425)/(#REF!*D425)*(#REF!+E425)/(#REF!*E425)*(#REF!+F425)/(#REF!*F425)*3</f>
        <v>#REF!</v>
      </c>
      <c r="L425"/>
    </row>
    <row r="426" spans="4:12" x14ac:dyDescent="0.25">
      <c r="D426" s="67"/>
      <c r="E426" s="67"/>
      <c r="F426" s="67"/>
      <c r="G426"/>
      <c r="H426" s="7"/>
      <c r="I426" s="100" t="e">
        <f>(#REF!*D426)/(#REF!+D426)*(#REF!*E426)/(#REF!+E426)*(#REF!*F426)/(#REF!+F426)/2</f>
        <v>#REF!</v>
      </c>
      <c r="J426" s="100" t="e">
        <f>(#REF!+D426)/(#REF!*D426)*(#REF!+E426)/(#REF!*E426)*(#REF!+F426)/(#REF!*F426)*3</f>
        <v>#REF!</v>
      </c>
      <c r="L426"/>
    </row>
    <row r="427" spans="4:12" x14ac:dyDescent="0.25">
      <c r="D427" s="67"/>
      <c r="E427" s="67"/>
      <c r="F427" s="67"/>
      <c r="G427"/>
      <c r="H427" s="7"/>
      <c r="I427" s="100" t="e">
        <f>(#REF!*D427)/(#REF!+D427)*(#REF!*E427)/(#REF!+E427)*(#REF!*F427)/(#REF!+F427)/2</f>
        <v>#REF!</v>
      </c>
      <c r="J427" s="100" t="e">
        <f>(#REF!+D427)/(#REF!*D427)*(#REF!+E427)/(#REF!*E427)*(#REF!+F427)/(#REF!*F427)*3</f>
        <v>#REF!</v>
      </c>
      <c r="L427"/>
    </row>
    <row r="428" spans="4:12" x14ac:dyDescent="0.25">
      <c r="D428" s="67"/>
      <c r="E428" s="67"/>
      <c r="F428" s="67"/>
      <c r="G428"/>
      <c r="H428" s="7"/>
      <c r="I428" s="100" t="e">
        <f>(#REF!*D428)/(#REF!+D428)*(#REF!*E428)/(#REF!+E428)*(#REF!*F428)/(#REF!+F428)/2</f>
        <v>#REF!</v>
      </c>
      <c r="J428" s="100" t="e">
        <f>(#REF!+D428)/(#REF!*D428)*(#REF!+E428)/(#REF!*E428)*(#REF!+F428)/(#REF!*F428)*3</f>
        <v>#REF!</v>
      </c>
      <c r="L428"/>
    </row>
    <row r="429" spans="4:12" x14ac:dyDescent="0.25">
      <c r="D429" s="67"/>
      <c r="E429" s="67"/>
      <c r="F429" s="67"/>
      <c r="G429"/>
      <c r="H429" s="7"/>
      <c r="I429" s="100" t="e">
        <f>(#REF!*D429)/(#REF!+D429)*(#REF!*E429)/(#REF!+E429)*(#REF!*F429)/(#REF!+F429)/2</f>
        <v>#REF!</v>
      </c>
      <c r="J429" s="100" t="e">
        <f>(#REF!+D429)/(#REF!*D429)*(#REF!+E429)/(#REF!*E429)*(#REF!+F429)/(#REF!*F429)*3</f>
        <v>#REF!</v>
      </c>
      <c r="L429"/>
    </row>
    <row r="430" spans="4:12" x14ac:dyDescent="0.25">
      <c r="D430" s="67"/>
      <c r="E430" s="67"/>
      <c r="F430" s="67"/>
      <c r="G430"/>
      <c r="H430" s="7"/>
      <c r="I430" s="100" t="e">
        <f>(#REF!*D430)/(#REF!+D430)*(#REF!*E430)/(#REF!+E430)*(#REF!*F430)/(#REF!+F430)/2</f>
        <v>#REF!</v>
      </c>
      <c r="J430" s="100" t="e">
        <f>(#REF!+D430)/(#REF!*D430)*(#REF!+E430)/(#REF!*E430)*(#REF!+F430)/(#REF!*F430)*3</f>
        <v>#REF!</v>
      </c>
      <c r="L430"/>
    </row>
    <row r="431" spans="4:12" x14ac:dyDescent="0.25">
      <c r="D431" s="67"/>
      <c r="E431" s="67"/>
      <c r="F431" s="67"/>
      <c r="G431"/>
      <c r="H431" s="7"/>
      <c r="I431" s="100" t="e">
        <f>(#REF!*D431)/(#REF!+D431)*(#REF!*E431)/(#REF!+E431)*(#REF!*F431)/(#REF!+F431)/2</f>
        <v>#REF!</v>
      </c>
      <c r="J431" s="100" t="e">
        <f>(#REF!+D431)/(#REF!*D431)*(#REF!+E431)/(#REF!*E431)*(#REF!+F431)/(#REF!*F431)*3</f>
        <v>#REF!</v>
      </c>
      <c r="L431"/>
    </row>
    <row r="432" spans="4:12" x14ac:dyDescent="0.25">
      <c r="D432" s="67"/>
      <c r="E432" s="67"/>
      <c r="F432" s="67"/>
      <c r="G432"/>
      <c r="H432" s="7"/>
      <c r="I432" s="100" t="e">
        <f>(#REF!*D432)/(#REF!+D432)*(#REF!*E432)/(#REF!+E432)*(#REF!*F432)/(#REF!+F432)/2</f>
        <v>#REF!</v>
      </c>
      <c r="J432" s="100" t="e">
        <f>(#REF!+D432)/(#REF!*D432)*(#REF!+E432)/(#REF!*E432)*(#REF!+F432)/(#REF!*F432)*3</f>
        <v>#REF!</v>
      </c>
      <c r="L432"/>
    </row>
    <row r="433" spans="4:12" x14ac:dyDescent="0.25">
      <c r="D433" s="67"/>
      <c r="E433" s="67"/>
      <c r="F433" s="67"/>
      <c r="G433"/>
      <c r="H433" s="7"/>
      <c r="I433" s="100" t="e">
        <f>(#REF!*D433)/(#REF!+D433)*(#REF!*E433)/(#REF!+E433)*(#REF!*F433)/(#REF!+F433)/2</f>
        <v>#REF!</v>
      </c>
      <c r="J433" s="100" t="e">
        <f>(#REF!+D433)/(#REF!*D433)*(#REF!+E433)/(#REF!*E433)*(#REF!+F433)/(#REF!*F433)*3</f>
        <v>#REF!</v>
      </c>
      <c r="L433"/>
    </row>
    <row r="434" spans="4:12" x14ac:dyDescent="0.25">
      <c r="D434" s="67"/>
      <c r="E434" s="67"/>
      <c r="F434" s="67"/>
      <c r="G434"/>
      <c r="H434" s="7"/>
      <c r="I434" s="100" t="e">
        <f>(#REF!*D434)/(#REF!+D434)*(#REF!*E434)/(#REF!+E434)*(#REF!*F434)/(#REF!+F434)/2</f>
        <v>#REF!</v>
      </c>
      <c r="J434" s="100" t="e">
        <f>(#REF!+D434)/(#REF!*D434)*(#REF!+E434)/(#REF!*E434)*(#REF!+F434)/(#REF!*F434)*3</f>
        <v>#REF!</v>
      </c>
      <c r="L434"/>
    </row>
    <row r="435" spans="4:12" x14ac:dyDescent="0.25">
      <c r="D435" s="67"/>
      <c r="E435" s="67"/>
      <c r="F435" s="67"/>
      <c r="G435"/>
      <c r="H435" s="7"/>
      <c r="I435" s="100" t="e">
        <f>(#REF!*D435)/(#REF!+D435)*(#REF!*E435)/(#REF!+E435)*(#REF!*F435)/(#REF!+F435)/2</f>
        <v>#REF!</v>
      </c>
      <c r="J435" s="100" t="e">
        <f>(#REF!+D435)/(#REF!*D435)*(#REF!+E435)/(#REF!*E435)*(#REF!+F435)/(#REF!*F435)*3</f>
        <v>#REF!</v>
      </c>
      <c r="L435"/>
    </row>
    <row r="436" spans="4:12" x14ac:dyDescent="0.25">
      <c r="D436" s="67"/>
      <c r="E436" s="67"/>
      <c r="F436" s="67"/>
      <c r="G436"/>
      <c r="H436" s="7"/>
      <c r="I436" s="100" t="e">
        <f>(#REF!*D436)/(#REF!+D436)*(#REF!*E436)/(#REF!+E436)*(#REF!*F436)/(#REF!+F436)/2</f>
        <v>#REF!</v>
      </c>
      <c r="J436" s="100" t="e">
        <f>(#REF!+D436)/(#REF!*D436)*(#REF!+E436)/(#REF!*E436)*(#REF!+F436)/(#REF!*F436)*3</f>
        <v>#REF!</v>
      </c>
      <c r="L436"/>
    </row>
    <row r="437" spans="4:12" x14ac:dyDescent="0.25">
      <c r="D437" s="67"/>
      <c r="E437" s="67"/>
      <c r="F437" s="67"/>
      <c r="G437"/>
      <c r="H437" s="7"/>
      <c r="I437" s="100" t="e">
        <f>(#REF!*D437)/(#REF!+D437)*(#REF!*E437)/(#REF!+E437)*(#REF!*F437)/(#REF!+F437)/2</f>
        <v>#REF!</v>
      </c>
      <c r="J437" s="100" t="e">
        <f>(#REF!+D437)/(#REF!*D437)*(#REF!+E437)/(#REF!*E437)*(#REF!+F437)/(#REF!*F437)*3</f>
        <v>#REF!</v>
      </c>
      <c r="L437"/>
    </row>
    <row r="438" spans="4:12" x14ac:dyDescent="0.25">
      <c r="D438" s="67"/>
      <c r="E438" s="67"/>
      <c r="F438" s="67"/>
      <c r="G438"/>
      <c r="H438" s="7"/>
      <c r="I438" s="100" t="e">
        <f>(#REF!*D438)/(#REF!+D438)*(#REF!*E438)/(#REF!+E438)*(#REF!*F438)/(#REF!+F438)/2</f>
        <v>#REF!</v>
      </c>
      <c r="J438" s="100" t="e">
        <f>(#REF!+D438)/(#REF!*D438)*(#REF!+E438)/(#REF!*E438)*(#REF!+F438)/(#REF!*F438)*3</f>
        <v>#REF!</v>
      </c>
      <c r="L438"/>
    </row>
    <row r="439" spans="4:12" x14ac:dyDescent="0.25">
      <c r="D439" s="67"/>
      <c r="E439" s="67"/>
      <c r="F439" s="67"/>
      <c r="G439"/>
      <c r="H439" s="7"/>
      <c r="I439" s="100" t="e">
        <f>(#REF!*D439)/(#REF!+D439)*(#REF!*E439)/(#REF!+E439)*(#REF!*F439)/(#REF!+F439)/2</f>
        <v>#REF!</v>
      </c>
      <c r="J439" s="100" t="e">
        <f>(#REF!+D439)/(#REF!*D439)*(#REF!+E439)/(#REF!*E439)*(#REF!+F439)/(#REF!*F439)*3</f>
        <v>#REF!</v>
      </c>
      <c r="L439"/>
    </row>
    <row r="440" spans="4:12" x14ac:dyDescent="0.25">
      <c r="D440" s="67"/>
      <c r="E440" s="67"/>
      <c r="F440" s="67"/>
      <c r="G440"/>
      <c r="H440" s="7"/>
      <c r="I440" s="100" t="e">
        <f>(#REF!*D440)/(#REF!+D440)*(#REF!*E440)/(#REF!+E440)*(#REF!*F440)/(#REF!+F440)/2</f>
        <v>#REF!</v>
      </c>
      <c r="J440" s="100" t="e">
        <f>(#REF!+D440)/(#REF!*D440)*(#REF!+E440)/(#REF!*E440)*(#REF!+F440)/(#REF!*F440)*3</f>
        <v>#REF!</v>
      </c>
      <c r="L440"/>
    </row>
    <row r="441" spans="4:12" x14ac:dyDescent="0.25">
      <c r="D441" s="67"/>
      <c r="E441" s="67"/>
      <c r="F441" s="67"/>
      <c r="G441"/>
      <c r="H441" s="7"/>
      <c r="I441" s="100" t="e">
        <f>(#REF!*D441)/(#REF!+D441)*(#REF!*E441)/(#REF!+E441)*(#REF!*F441)/(#REF!+F441)/2</f>
        <v>#REF!</v>
      </c>
      <c r="J441" s="100" t="e">
        <f>(#REF!+D441)/(#REF!*D441)*(#REF!+E441)/(#REF!*E441)*(#REF!+F441)/(#REF!*F441)*3</f>
        <v>#REF!</v>
      </c>
      <c r="L441"/>
    </row>
    <row r="442" spans="4:12" x14ac:dyDescent="0.25">
      <c r="D442" s="67"/>
      <c r="E442" s="67"/>
      <c r="F442" s="67"/>
      <c r="G442"/>
      <c r="H442" s="7"/>
      <c r="I442" s="100" t="e">
        <f>(#REF!*D442)/(#REF!+D442)*(#REF!*E442)/(#REF!+E442)*(#REF!*F442)/(#REF!+F442)/2</f>
        <v>#REF!</v>
      </c>
      <c r="J442" s="100" t="e">
        <f>(#REF!+D442)/(#REF!*D442)*(#REF!+E442)/(#REF!*E442)*(#REF!+F442)/(#REF!*F442)*3</f>
        <v>#REF!</v>
      </c>
      <c r="L442"/>
    </row>
    <row r="443" spans="4:12" x14ac:dyDescent="0.25">
      <c r="D443" s="67"/>
      <c r="E443" s="67"/>
      <c r="F443" s="67"/>
      <c r="G443"/>
      <c r="H443" s="7"/>
      <c r="I443" s="100" t="e">
        <f>(#REF!*D443)/(#REF!+D443)*(#REF!*E443)/(#REF!+E443)*(#REF!*F443)/(#REF!+F443)/2</f>
        <v>#REF!</v>
      </c>
      <c r="J443" s="100" t="e">
        <f>(#REF!+D443)/(#REF!*D443)*(#REF!+E443)/(#REF!*E443)*(#REF!+F443)/(#REF!*F443)*3</f>
        <v>#REF!</v>
      </c>
      <c r="L443"/>
    </row>
    <row r="444" spans="4:12" x14ac:dyDescent="0.25">
      <c r="D444" s="67"/>
      <c r="E444" s="67"/>
      <c r="F444" s="67"/>
      <c r="G444"/>
      <c r="H444" s="7"/>
      <c r="I444" s="100" t="e">
        <f>(#REF!*D444)/(#REF!+D444)*(#REF!*E444)/(#REF!+E444)*(#REF!*F444)/(#REF!+F444)/2</f>
        <v>#REF!</v>
      </c>
      <c r="J444" s="100" t="e">
        <f>(#REF!+D444)/(#REF!*D444)*(#REF!+E444)/(#REF!*E444)*(#REF!+F444)/(#REF!*F444)*3</f>
        <v>#REF!</v>
      </c>
      <c r="L444"/>
    </row>
    <row r="445" spans="4:12" x14ac:dyDescent="0.25">
      <c r="D445" s="67"/>
      <c r="E445" s="67"/>
      <c r="F445" s="67"/>
      <c r="G445"/>
      <c r="H445" s="7"/>
      <c r="I445" s="100" t="e">
        <f>(#REF!*D445)/(#REF!+D445)*(#REF!*E445)/(#REF!+E445)*(#REF!*F445)/(#REF!+F445)/2</f>
        <v>#REF!</v>
      </c>
      <c r="J445" s="100" t="e">
        <f>(#REF!+D445)/(#REF!*D445)*(#REF!+E445)/(#REF!*E445)*(#REF!+F445)/(#REF!*F445)*3</f>
        <v>#REF!</v>
      </c>
      <c r="L445"/>
    </row>
    <row r="446" spans="4:12" x14ac:dyDescent="0.25">
      <c r="D446" s="67"/>
      <c r="E446" s="67"/>
      <c r="F446" s="67"/>
      <c r="G446"/>
      <c r="H446" s="7"/>
      <c r="I446" s="100" t="e">
        <f>(#REF!*D446)/(#REF!+D446)*(#REF!*E446)/(#REF!+E446)*(#REF!*F446)/(#REF!+F446)/2</f>
        <v>#REF!</v>
      </c>
      <c r="J446" s="100" t="e">
        <f>(#REF!+D446)/(#REF!*D446)*(#REF!+E446)/(#REF!*E446)*(#REF!+F446)/(#REF!*F446)*3</f>
        <v>#REF!</v>
      </c>
      <c r="L446"/>
    </row>
    <row r="447" spans="4:12" x14ac:dyDescent="0.25">
      <c r="D447" s="67"/>
      <c r="E447" s="67"/>
      <c r="F447" s="67"/>
      <c r="G447"/>
      <c r="H447" s="7"/>
      <c r="I447" s="100" t="e">
        <f>(#REF!*D447)/(#REF!+D447)*(#REF!*E447)/(#REF!+E447)*(#REF!*F447)/(#REF!+F447)/2</f>
        <v>#REF!</v>
      </c>
      <c r="J447" s="100" t="e">
        <f>(#REF!+D447)/(#REF!*D447)*(#REF!+E447)/(#REF!*E447)*(#REF!+F447)/(#REF!*F447)*3</f>
        <v>#REF!</v>
      </c>
      <c r="L447"/>
    </row>
    <row r="448" spans="4:12" x14ac:dyDescent="0.25">
      <c r="D448" s="67"/>
      <c r="E448" s="67"/>
      <c r="F448" s="67"/>
      <c r="G448"/>
      <c r="H448" s="7"/>
      <c r="I448" s="100" t="e">
        <f>(#REF!*D448)/(#REF!+D448)*(#REF!*E448)/(#REF!+E448)*(#REF!*F448)/(#REF!+F448)/2</f>
        <v>#REF!</v>
      </c>
      <c r="J448" s="100" t="e">
        <f>(#REF!+D448)/(#REF!*D448)*(#REF!+E448)/(#REF!*E448)*(#REF!+F448)/(#REF!*F448)*3</f>
        <v>#REF!</v>
      </c>
      <c r="L448"/>
    </row>
    <row r="449" spans="4:12" x14ac:dyDescent="0.25">
      <c r="D449" s="67"/>
      <c r="E449" s="67"/>
      <c r="F449" s="67"/>
      <c r="G449"/>
      <c r="H449" s="7"/>
      <c r="I449" s="100" t="e">
        <f>(#REF!*D449)/(#REF!+D449)*(#REF!*E449)/(#REF!+E449)*(#REF!*F449)/(#REF!+F449)/2</f>
        <v>#REF!</v>
      </c>
      <c r="J449" s="100" t="e">
        <f>(#REF!+D449)/(#REF!*D449)*(#REF!+E449)/(#REF!*E449)*(#REF!+F449)/(#REF!*F449)*3</f>
        <v>#REF!</v>
      </c>
      <c r="L449"/>
    </row>
    <row r="450" spans="4:12" x14ac:dyDescent="0.25">
      <c r="D450" s="67"/>
      <c r="E450" s="67"/>
      <c r="F450" s="67"/>
      <c r="G450"/>
      <c r="H450" s="7"/>
      <c r="I450" s="100" t="e">
        <f>(#REF!*D450)/(#REF!+D450)*(#REF!*E450)/(#REF!+E450)*(#REF!*F450)/(#REF!+F450)/2</f>
        <v>#REF!</v>
      </c>
      <c r="J450" s="100" t="e">
        <f>(#REF!+D450)/(#REF!*D450)*(#REF!+E450)/(#REF!*E450)*(#REF!+F450)/(#REF!*F450)*3</f>
        <v>#REF!</v>
      </c>
      <c r="L450"/>
    </row>
    <row r="451" spans="4:12" x14ac:dyDescent="0.25">
      <c r="D451" s="67"/>
      <c r="E451" s="67"/>
      <c r="F451" s="67"/>
      <c r="G451"/>
      <c r="H451" s="7"/>
      <c r="I451" s="100" t="e">
        <f>(#REF!*D451)/(#REF!+D451)*(#REF!*E451)/(#REF!+E451)*(#REF!*F451)/(#REF!+F451)/2</f>
        <v>#REF!</v>
      </c>
      <c r="J451" s="100" t="e">
        <f>(#REF!+D451)/(#REF!*D451)*(#REF!+E451)/(#REF!*E451)*(#REF!+F451)/(#REF!*F451)*3</f>
        <v>#REF!</v>
      </c>
      <c r="L451"/>
    </row>
    <row r="452" spans="4:12" x14ac:dyDescent="0.25">
      <c r="D452" s="67"/>
      <c r="E452" s="67"/>
      <c r="F452" s="67"/>
      <c r="G452"/>
      <c r="H452" s="7"/>
      <c r="I452" s="100" t="e">
        <f>(#REF!*D452)/(#REF!+D452)*(#REF!*E452)/(#REF!+E452)*(#REF!*F452)/(#REF!+F452)/2</f>
        <v>#REF!</v>
      </c>
      <c r="J452" s="100" t="e">
        <f>(#REF!+D452)/(#REF!*D452)*(#REF!+E452)/(#REF!*E452)*(#REF!+F452)/(#REF!*F452)*3</f>
        <v>#REF!</v>
      </c>
      <c r="L452"/>
    </row>
    <row r="453" spans="4:12" x14ac:dyDescent="0.25">
      <c r="D453" s="67"/>
      <c r="E453" s="67"/>
      <c r="F453" s="67"/>
      <c r="G453"/>
      <c r="H453" s="7"/>
      <c r="I453" s="100" t="e">
        <f>(#REF!*D453)/(#REF!+D453)*(#REF!*E453)/(#REF!+E453)*(#REF!*F453)/(#REF!+F453)/2</f>
        <v>#REF!</v>
      </c>
      <c r="J453" s="100" t="e">
        <f>(#REF!+D453)/(#REF!*D453)*(#REF!+E453)/(#REF!*E453)*(#REF!+F453)/(#REF!*F453)*3</f>
        <v>#REF!</v>
      </c>
      <c r="L453"/>
    </row>
    <row r="454" spans="4:12" x14ac:dyDescent="0.25">
      <c r="D454" s="67"/>
      <c r="E454" s="67"/>
      <c r="F454" s="67"/>
      <c r="G454"/>
      <c r="H454" s="7"/>
      <c r="I454" s="100" t="e">
        <f>(#REF!*D454)/(#REF!+D454)*(#REF!*E454)/(#REF!+E454)*(#REF!*F454)/(#REF!+F454)/2</f>
        <v>#REF!</v>
      </c>
      <c r="J454" s="100" t="e">
        <f>(#REF!+D454)/(#REF!*D454)*(#REF!+E454)/(#REF!*E454)*(#REF!+F454)/(#REF!*F454)*3</f>
        <v>#REF!</v>
      </c>
      <c r="L454"/>
    </row>
    <row r="455" spans="4:12" x14ac:dyDescent="0.25">
      <c r="D455" s="67"/>
      <c r="E455" s="67"/>
      <c r="F455" s="67"/>
      <c r="G455"/>
      <c r="H455" s="7"/>
      <c r="I455" s="100" t="e">
        <f>(#REF!*D455)/(#REF!+D455)*(#REF!*E455)/(#REF!+E455)*(#REF!*F455)/(#REF!+F455)/2</f>
        <v>#REF!</v>
      </c>
      <c r="J455" s="100" t="e">
        <f>(#REF!+D455)/(#REF!*D455)*(#REF!+E455)/(#REF!*E455)*(#REF!+F455)/(#REF!*F455)*3</f>
        <v>#REF!</v>
      </c>
      <c r="L455"/>
    </row>
    <row r="456" spans="4:12" x14ac:dyDescent="0.25">
      <c r="D456" s="67"/>
      <c r="E456" s="67"/>
      <c r="F456" s="67"/>
      <c r="G456"/>
      <c r="H456" s="7"/>
      <c r="I456" s="100" t="e">
        <f>(#REF!*D456)/(#REF!+D456)*(#REF!*E456)/(#REF!+E456)*(#REF!*F456)/(#REF!+F456)/2</f>
        <v>#REF!</v>
      </c>
      <c r="J456" s="100" t="e">
        <f>(#REF!+D456)/(#REF!*D456)*(#REF!+E456)/(#REF!*E456)*(#REF!+F456)/(#REF!*F456)*3</f>
        <v>#REF!</v>
      </c>
      <c r="L456"/>
    </row>
    <row r="457" spans="4:12" x14ac:dyDescent="0.25">
      <c r="D457" s="67"/>
      <c r="E457" s="67"/>
      <c r="F457" s="67"/>
      <c r="G457"/>
      <c r="H457" s="7"/>
      <c r="I457" s="100" t="e">
        <f>(#REF!*D457)/(#REF!+D457)*(#REF!*E457)/(#REF!+E457)*(#REF!*F457)/(#REF!+F457)/2</f>
        <v>#REF!</v>
      </c>
      <c r="J457" s="100" t="e">
        <f>(#REF!+D457)/(#REF!*D457)*(#REF!+E457)/(#REF!*E457)*(#REF!+F457)/(#REF!*F457)*3</f>
        <v>#REF!</v>
      </c>
      <c r="L457"/>
    </row>
    <row r="458" spans="4:12" x14ac:dyDescent="0.25">
      <c r="D458" s="67"/>
      <c r="E458" s="67"/>
      <c r="F458" s="67"/>
      <c r="G458"/>
      <c r="H458" s="7"/>
      <c r="I458" s="100" t="e">
        <f>(#REF!*D458)/(#REF!+D458)*(#REF!*E458)/(#REF!+E458)*(#REF!*F458)/(#REF!+F458)/2</f>
        <v>#REF!</v>
      </c>
      <c r="J458" s="100" t="e">
        <f>(#REF!+D458)/(#REF!*D458)*(#REF!+E458)/(#REF!*E458)*(#REF!+F458)/(#REF!*F458)*3</f>
        <v>#REF!</v>
      </c>
      <c r="L458"/>
    </row>
    <row r="459" spans="4:12" x14ac:dyDescent="0.25">
      <c r="D459" s="67"/>
      <c r="E459" s="67"/>
      <c r="F459" s="67"/>
      <c r="G459"/>
      <c r="H459" s="7"/>
      <c r="I459" s="100" t="e">
        <f>(#REF!*D459)/(#REF!+D459)*(#REF!*E459)/(#REF!+E459)*(#REF!*F459)/(#REF!+F459)/2</f>
        <v>#REF!</v>
      </c>
      <c r="J459" s="100" t="e">
        <f>(#REF!+D459)/(#REF!*D459)*(#REF!+E459)/(#REF!*E459)*(#REF!+F459)/(#REF!*F459)*3</f>
        <v>#REF!</v>
      </c>
      <c r="L459"/>
    </row>
    <row r="460" spans="4:12" x14ac:dyDescent="0.25">
      <c r="D460" s="67"/>
      <c r="E460" s="67"/>
      <c r="F460" s="67"/>
      <c r="G460"/>
      <c r="H460" s="7"/>
      <c r="I460" s="100" t="e">
        <f>(#REF!*D460)/(#REF!+D460)*(#REF!*E460)/(#REF!+E460)*(#REF!*F460)/(#REF!+F460)/2</f>
        <v>#REF!</v>
      </c>
      <c r="J460" s="100" t="e">
        <f>(#REF!+D460)/(#REF!*D460)*(#REF!+E460)/(#REF!*E460)*(#REF!+F460)/(#REF!*F460)*3</f>
        <v>#REF!</v>
      </c>
      <c r="L460"/>
    </row>
    <row r="461" spans="4:12" x14ac:dyDescent="0.25">
      <c r="D461" s="67"/>
      <c r="E461" s="67"/>
      <c r="F461" s="67"/>
      <c r="G461"/>
      <c r="H461" s="7"/>
      <c r="I461" s="100" t="e">
        <f>(#REF!*D461)/(#REF!+D461)*(#REF!*E461)/(#REF!+E461)*(#REF!*F461)/(#REF!+F461)/2</f>
        <v>#REF!</v>
      </c>
      <c r="J461" s="100" t="e">
        <f>(#REF!+D461)/(#REF!*D461)*(#REF!+E461)/(#REF!*E461)*(#REF!+F461)/(#REF!*F461)*3</f>
        <v>#REF!</v>
      </c>
      <c r="L461"/>
    </row>
    <row r="462" spans="4:12" x14ac:dyDescent="0.25">
      <c r="D462" s="67"/>
      <c r="E462" s="67"/>
      <c r="F462" s="67"/>
      <c r="G462"/>
      <c r="H462" s="7"/>
      <c r="I462" s="100" t="e">
        <f>(#REF!*D462)/(#REF!+D462)*(#REF!*E462)/(#REF!+E462)*(#REF!*F462)/(#REF!+F462)/2</f>
        <v>#REF!</v>
      </c>
      <c r="J462" s="100" t="e">
        <f>(#REF!+D462)/(#REF!*D462)*(#REF!+E462)/(#REF!*E462)*(#REF!+F462)/(#REF!*F462)*3</f>
        <v>#REF!</v>
      </c>
      <c r="L462"/>
    </row>
    <row r="463" spans="4:12" x14ac:dyDescent="0.25">
      <c r="D463" s="67"/>
      <c r="E463" s="67"/>
      <c r="F463" s="67"/>
      <c r="G463"/>
      <c r="H463" s="7"/>
      <c r="I463" s="100" t="e">
        <f>(#REF!*D463)/(#REF!+D463)*(#REF!*E463)/(#REF!+E463)*(#REF!*F463)/(#REF!+F463)/2</f>
        <v>#REF!</v>
      </c>
      <c r="J463" s="100" t="e">
        <f>(#REF!+D463)/(#REF!*D463)*(#REF!+E463)/(#REF!*E463)*(#REF!+F463)/(#REF!*F463)*3</f>
        <v>#REF!</v>
      </c>
      <c r="L463"/>
    </row>
    <row r="464" spans="4:12" x14ac:dyDescent="0.25">
      <c r="D464" s="67"/>
      <c r="E464" s="67"/>
      <c r="F464" s="67"/>
      <c r="G464"/>
      <c r="H464" s="7"/>
      <c r="I464" s="100" t="e">
        <f>(#REF!*D464)/(#REF!+D464)*(#REF!*E464)/(#REF!+E464)*(#REF!*F464)/(#REF!+F464)/2</f>
        <v>#REF!</v>
      </c>
      <c r="J464" s="100" t="e">
        <f>(#REF!+D464)/(#REF!*D464)*(#REF!+E464)/(#REF!*E464)*(#REF!+F464)/(#REF!*F464)*3</f>
        <v>#REF!</v>
      </c>
      <c r="L464"/>
    </row>
    <row r="465" spans="4:12" x14ac:dyDescent="0.25">
      <c r="D465" s="67"/>
      <c r="E465" s="67"/>
      <c r="F465" s="67"/>
      <c r="G465"/>
      <c r="H465" s="7"/>
      <c r="I465" s="100" t="e">
        <f>(#REF!*D465)/(#REF!+D465)*(#REF!*E465)/(#REF!+E465)*(#REF!*F465)/(#REF!+F465)/2</f>
        <v>#REF!</v>
      </c>
      <c r="J465" s="100" t="e">
        <f>(#REF!+D465)/(#REF!*D465)*(#REF!+E465)/(#REF!*E465)*(#REF!+F465)/(#REF!*F465)*3</f>
        <v>#REF!</v>
      </c>
      <c r="L465"/>
    </row>
    <row r="466" spans="4:12" x14ac:dyDescent="0.25">
      <c r="D466" s="67"/>
      <c r="E466" s="67"/>
      <c r="F466" s="67"/>
      <c r="G466"/>
      <c r="H466" s="7"/>
      <c r="I466" s="100" t="e">
        <f>(#REF!*D466)/(#REF!+D466)*(#REF!*E466)/(#REF!+E466)*(#REF!*F466)/(#REF!+F466)/2</f>
        <v>#REF!</v>
      </c>
      <c r="J466" s="100" t="e">
        <f>(#REF!+D466)/(#REF!*D466)*(#REF!+E466)/(#REF!*E466)*(#REF!+F466)/(#REF!*F466)*3</f>
        <v>#REF!</v>
      </c>
      <c r="L466"/>
    </row>
    <row r="467" spans="4:12" x14ac:dyDescent="0.25">
      <c r="D467" s="67"/>
      <c r="E467" s="67"/>
      <c r="F467" s="67"/>
      <c r="G467"/>
      <c r="H467" s="7"/>
      <c r="I467" s="100" t="e">
        <f>(#REF!*D467)/(#REF!+D467)*(#REF!*E467)/(#REF!+E467)*(#REF!*F467)/(#REF!+F467)/2</f>
        <v>#REF!</v>
      </c>
      <c r="J467" s="100" t="e">
        <f>(#REF!+D467)/(#REF!*D467)*(#REF!+E467)/(#REF!*E467)*(#REF!+F467)/(#REF!*F467)*3</f>
        <v>#REF!</v>
      </c>
      <c r="L467"/>
    </row>
    <row r="468" spans="4:12" x14ac:dyDescent="0.25">
      <c r="D468" s="67"/>
      <c r="E468" s="67"/>
      <c r="F468" s="67"/>
      <c r="G468"/>
      <c r="H468" s="7"/>
      <c r="I468" s="100" t="e">
        <f>(#REF!*D468)/(#REF!+D468)*(#REF!*E468)/(#REF!+E468)*(#REF!*F468)/(#REF!+F468)/2</f>
        <v>#REF!</v>
      </c>
      <c r="J468" s="100" t="e">
        <f>(#REF!+D468)/(#REF!*D468)*(#REF!+E468)/(#REF!*E468)*(#REF!+F468)/(#REF!*F468)*3</f>
        <v>#REF!</v>
      </c>
      <c r="L468"/>
    </row>
    <row r="469" spans="4:12" x14ac:dyDescent="0.25">
      <c r="D469" s="67"/>
      <c r="E469" s="67"/>
      <c r="F469" s="67"/>
      <c r="G469"/>
      <c r="H469" s="7"/>
      <c r="I469" s="100" t="e">
        <f>(#REF!*D469)/(#REF!+D469)*(#REF!*E469)/(#REF!+E469)*(#REF!*F469)/(#REF!+F469)/2</f>
        <v>#REF!</v>
      </c>
      <c r="J469" s="100" t="e">
        <f>(#REF!+D469)/(#REF!*D469)*(#REF!+E469)/(#REF!*E469)*(#REF!+F469)/(#REF!*F469)*3</f>
        <v>#REF!</v>
      </c>
      <c r="L469"/>
    </row>
    <row r="470" spans="4:12" x14ac:dyDescent="0.25">
      <c r="D470" s="67"/>
      <c r="E470" s="67"/>
      <c r="F470" s="67"/>
      <c r="G470"/>
      <c r="H470" s="7"/>
      <c r="I470" s="100" t="e">
        <f>(#REF!*D470)/(#REF!+D470)*(#REF!*E470)/(#REF!+E470)*(#REF!*F470)/(#REF!+F470)/2</f>
        <v>#REF!</v>
      </c>
      <c r="J470" s="100" t="e">
        <f>(#REF!+D470)/(#REF!*D470)*(#REF!+E470)/(#REF!*E470)*(#REF!+F470)/(#REF!*F470)*3</f>
        <v>#REF!</v>
      </c>
      <c r="L470"/>
    </row>
    <row r="471" spans="4:12" x14ac:dyDescent="0.25">
      <c r="D471" s="67"/>
      <c r="E471" s="67"/>
      <c r="F471" s="67"/>
      <c r="G471"/>
      <c r="H471" s="7"/>
      <c r="I471" s="100" t="e">
        <f>(#REF!*D471)/(#REF!+D471)*(#REF!*E471)/(#REF!+E471)*(#REF!*F471)/(#REF!+F471)/2</f>
        <v>#REF!</v>
      </c>
      <c r="J471" s="100" t="e">
        <f>(#REF!+D471)/(#REF!*D471)*(#REF!+E471)/(#REF!*E471)*(#REF!+F471)/(#REF!*F471)*3</f>
        <v>#REF!</v>
      </c>
      <c r="L471"/>
    </row>
    <row r="472" spans="4:12" x14ac:dyDescent="0.25">
      <c r="D472" s="67"/>
      <c r="E472" s="67"/>
      <c r="F472" s="67"/>
      <c r="G472"/>
      <c r="H472" s="7"/>
      <c r="I472" s="100" t="e">
        <f>(#REF!*D472)/(#REF!+D472)*(#REF!*E472)/(#REF!+E472)*(#REF!*F472)/(#REF!+F472)/2</f>
        <v>#REF!</v>
      </c>
      <c r="J472" s="100" t="e">
        <f>(#REF!+D472)/(#REF!*D472)*(#REF!+E472)/(#REF!*E472)*(#REF!+F472)/(#REF!*F472)*3</f>
        <v>#REF!</v>
      </c>
      <c r="L472"/>
    </row>
    <row r="473" spans="4:12" x14ac:dyDescent="0.25">
      <c r="D473" s="67"/>
      <c r="E473" s="67"/>
      <c r="F473" s="67"/>
      <c r="G473"/>
      <c r="H473" s="7"/>
      <c r="I473" s="100" t="e">
        <f>(#REF!*D473)/(#REF!+D473)*(#REF!*E473)/(#REF!+E473)*(#REF!*F473)/(#REF!+F473)/2</f>
        <v>#REF!</v>
      </c>
      <c r="J473" s="100" t="e">
        <f>(#REF!+D473)/(#REF!*D473)*(#REF!+E473)/(#REF!*E473)*(#REF!+F473)/(#REF!*F473)*3</f>
        <v>#REF!</v>
      </c>
      <c r="L473"/>
    </row>
    <row r="474" spans="4:12" x14ac:dyDescent="0.25">
      <c r="D474" s="67"/>
      <c r="E474" s="67"/>
      <c r="F474" s="67"/>
      <c r="G474"/>
      <c r="H474" s="7"/>
      <c r="I474" s="100" t="e">
        <f>(#REF!*D474)/(#REF!+D474)*(#REF!*E474)/(#REF!+E474)*(#REF!*F474)/(#REF!+F474)/2</f>
        <v>#REF!</v>
      </c>
      <c r="J474" s="100" t="e">
        <f>(#REF!+D474)/(#REF!*D474)*(#REF!+E474)/(#REF!*E474)*(#REF!+F474)/(#REF!*F474)*3</f>
        <v>#REF!</v>
      </c>
      <c r="L474"/>
    </row>
    <row r="475" spans="4:12" x14ac:dyDescent="0.25">
      <c r="D475" s="67"/>
      <c r="E475" s="67"/>
      <c r="F475" s="67"/>
      <c r="G475"/>
      <c r="H475" s="7"/>
      <c r="I475" s="100" t="e">
        <f>(#REF!*D475)/(#REF!+D475)*(#REF!*E475)/(#REF!+E475)*(#REF!*F475)/(#REF!+F475)/2</f>
        <v>#REF!</v>
      </c>
      <c r="J475" s="100" t="e">
        <f>(#REF!+D475)/(#REF!*D475)*(#REF!+E475)/(#REF!*E475)*(#REF!+F475)/(#REF!*F475)*3</f>
        <v>#REF!</v>
      </c>
      <c r="L475"/>
    </row>
    <row r="476" spans="4:12" x14ac:dyDescent="0.25">
      <c r="D476" s="67"/>
      <c r="E476" s="67"/>
      <c r="F476" s="67"/>
      <c r="G476"/>
      <c r="H476" s="7"/>
      <c r="I476" s="100" t="e">
        <f>(#REF!*D476)/(#REF!+D476)*(#REF!*E476)/(#REF!+E476)*(#REF!*F476)/(#REF!+F476)/2</f>
        <v>#REF!</v>
      </c>
      <c r="J476" s="100" t="e">
        <f>(#REF!+D476)/(#REF!*D476)*(#REF!+E476)/(#REF!*E476)*(#REF!+F476)/(#REF!*F476)*3</f>
        <v>#REF!</v>
      </c>
      <c r="L476"/>
    </row>
    <row r="477" spans="4:12" x14ac:dyDescent="0.25">
      <c r="D477" s="67"/>
      <c r="E477" s="67"/>
      <c r="F477" s="67"/>
      <c r="G477"/>
      <c r="H477" s="7"/>
      <c r="I477" s="100" t="e">
        <f>(#REF!*D477)/(#REF!+D477)*(#REF!*E477)/(#REF!+E477)*(#REF!*F477)/(#REF!+F477)/2</f>
        <v>#REF!</v>
      </c>
      <c r="J477" s="100" t="e">
        <f>(#REF!+D477)/(#REF!*D477)*(#REF!+E477)/(#REF!*E477)*(#REF!+F477)/(#REF!*F477)*3</f>
        <v>#REF!</v>
      </c>
      <c r="L477"/>
    </row>
    <row r="478" spans="4:12" x14ac:dyDescent="0.25">
      <c r="D478" s="67"/>
      <c r="E478" s="67"/>
      <c r="F478" s="67"/>
      <c r="G478"/>
      <c r="H478" s="7"/>
      <c r="I478" s="100" t="e">
        <f>(#REF!*D478)/(#REF!+D478)*(#REF!*E478)/(#REF!+E478)*(#REF!*F478)/(#REF!+F478)/2</f>
        <v>#REF!</v>
      </c>
      <c r="J478" s="100" t="e">
        <f>(#REF!+D478)/(#REF!*D478)*(#REF!+E478)/(#REF!*E478)*(#REF!+F478)/(#REF!*F478)*3</f>
        <v>#REF!</v>
      </c>
      <c r="L478"/>
    </row>
    <row r="479" spans="4:12" x14ac:dyDescent="0.25">
      <c r="D479" s="67"/>
      <c r="E479" s="67"/>
      <c r="F479" s="67"/>
      <c r="G479"/>
      <c r="H479" s="7"/>
      <c r="I479" s="100" t="e">
        <f>(#REF!*D479)/(#REF!+D479)*(#REF!*E479)/(#REF!+E479)*(#REF!*F479)/(#REF!+F479)/2</f>
        <v>#REF!</v>
      </c>
      <c r="J479" s="100" t="e">
        <f>(#REF!+D479)/(#REF!*D479)*(#REF!+E479)/(#REF!*E479)*(#REF!+F479)/(#REF!*F479)*3</f>
        <v>#REF!</v>
      </c>
      <c r="L479"/>
    </row>
    <row r="480" spans="4:12" x14ac:dyDescent="0.25">
      <c r="D480" s="67"/>
      <c r="E480" s="67"/>
      <c r="F480" s="67"/>
      <c r="G480"/>
      <c r="H480" s="7"/>
      <c r="I480" s="100" t="e">
        <f>(#REF!*D480)/(#REF!+D480)*(#REF!*E480)/(#REF!+E480)*(#REF!*F480)/(#REF!+F480)/2</f>
        <v>#REF!</v>
      </c>
      <c r="J480" s="100" t="e">
        <f>(#REF!+D480)/(#REF!*D480)*(#REF!+E480)/(#REF!*E480)*(#REF!+F480)/(#REF!*F480)*3</f>
        <v>#REF!</v>
      </c>
      <c r="L480"/>
    </row>
    <row r="481" spans="4:12" x14ac:dyDescent="0.25">
      <c r="D481" s="67"/>
      <c r="E481" s="67"/>
      <c r="F481" s="67"/>
      <c r="G481"/>
      <c r="H481" s="7"/>
      <c r="I481" s="100" t="e">
        <f>(#REF!*D481)/(#REF!+D481)*(#REF!*E481)/(#REF!+E481)*(#REF!*F481)/(#REF!+F481)/2</f>
        <v>#REF!</v>
      </c>
      <c r="J481" s="100" t="e">
        <f>(#REF!+D481)/(#REF!*D481)*(#REF!+E481)/(#REF!*E481)*(#REF!+F481)/(#REF!*F481)*3</f>
        <v>#REF!</v>
      </c>
      <c r="L481"/>
    </row>
    <row r="482" spans="4:12" x14ac:dyDescent="0.25">
      <c r="D482" s="67"/>
      <c r="E482" s="67"/>
      <c r="F482" s="67"/>
      <c r="G482"/>
      <c r="H482" s="7"/>
      <c r="I482" s="100" t="e">
        <f>(#REF!*D482)/(#REF!+D482)*(#REF!*E482)/(#REF!+E482)*(#REF!*F482)/(#REF!+F482)/2</f>
        <v>#REF!</v>
      </c>
      <c r="J482" s="100" t="e">
        <f>(#REF!+D482)/(#REF!*D482)*(#REF!+E482)/(#REF!*E482)*(#REF!+F482)/(#REF!*F482)*3</f>
        <v>#REF!</v>
      </c>
      <c r="L482"/>
    </row>
    <row r="483" spans="4:12" x14ac:dyDescent="0.25">
      <c r="D483" s="67"/>
      <c r="E483" s="67"/>
      <c r="F483" s="67"/>
      <c r="G483"/>
      <c r="H483" s="7"/>
      <c r="I483" s="100" t="e">
        <f>(#REF!*D483)/(#REF!+D483)*(#REF!*E483)/(#REF!+E483)*(#REF!*F483)/(#REF!+F483)/2</f>
        <v>#REF!</v>
      </c>
      <c r="J483" s="100" t="e">
        <f>(#REF!+D483)/(#REF!*D483)*(#REF!+E483)/(#REF!*E483)*(#REF!+F483)/(#REF!*F483)*3</f>
        <v>#REF!</v>
      </c>
      <c r="L483"/>
    </row>
    <row r="484" spans="4:12" x14ac:dyDescent="0.25">
      <c r="D484" s="67"/>
      <c r="E484" s="67"/>
      <c r="F484" s="67"/>
      <c r="G484"/>
      <c r="H484" s="7"/>
      <c r="I484" s="100" t="e">
        <f>(#REF!*D484)/(#REF!+D484)*(#REF!*E484)/(#REF!+E484)*(#REF!*F484)/(#REF!+F484)/2</f>
        <v>#REF!</v>
      </c>
      <c r="J484" s="100" t="e">
        <f>(#REF!+D484)/(#REF!*D484)*(#REF!+E484)/(#REF!*E484)*(#REF!+F484)/(#REF!*F484)*3</f>
        <v>#REF!</v>
      </c>
      <c r="L484"/>
    </row>
    <row r="485" spans="4:12" x14ac:dyDescent="0.25">
      <c r="D485" s="67"/>
      <c r="E485" s="67"/>
      <c r="F485" s="67"/>
      <c r="G485"/>
      <c r="H485" s="7"/>
      <c r="I485" s="100" t="e">
        <f>(#REF!*D485)/(#REF!+D485)*(#REF!*E485)/(#REF!+E485)*(#REF!*F485)/(#REF!+F485)/2</f>
        <v>#REF!</v>
      </c>
      <c r="J485" s="100" t="e">
        <f>(#REF!+D485)/(#REF!*D485)*(#REF!+E485)/(#REF!*E485)*(#REF!+F485)/(#REF!*F485)*3</f>
        <v>#REF!</v>
      </c>
      <c r="L485"/>
    </row>
    <row r="486" spans="4:12" x14ac:dyDescent="0.25">
      <c r="D486" s="67"/>
      <c r="E486" s="67"/>
      <c r="F486" s="67"/>
      <c r="G486"/>
      <c r="H486" s="7"/>
      <c r="I486" s="100" t="e">
        <f>(#REF!*D486)/(#REF!+D486)*(#REF!*E486)/(#REF!+E486)*(#REF!*F486)/(#REF!+F486)/2</f>
        <v>#REF!</v>
      </c>
      <c r="J486" s="100" t="e">
        <f>(#REF!+D486)/(#REF!*D486)*(#REF!+E486)/(#REF!*E486)*(#REF!+F486)/(#REF!*F486)*3</f>
        <v>#REF!</v>
      </c>
      <c r="L486"/>
    </row>
    <row r="487" spans="4:12" x14ac:dyDescent="0.25">
      <c r="D487" s="67"/>
      <c r="E487" s="67"/>
      <c r="F487" s="67"/>
      <c r="G487"/>
      <c r="H487" s="7"/>
      <c r="I487" s="100" t="e">
        <f>(#REF!*D487)/(#REF!+D487)*(#REF!*E487)/(#REF!+E487)*(#REF!*F487)/(#REF!+F487)/2</f>
        <v>#REF!</v>
      </c>
      <c r="J487" s="100" t="e">
        <f>(#REF!+D487)/(#REF!*D487)*(#REF!+E487)/(#REF!*E487)*(#REF!+F487)/(#REF!*F487)*3</f>
        <v>#REF!</v>
      </c>
      <c r="L487"/>
    </row>
    <row r="488" spans="4:12" x14ac:dyDescent="0.25">
      <c r="D488" s="67"/>
      <c r="E488" s="67"/>
      <c r="F488" s="67"/>
      <c r="G488"/>
      <c r="H488" s="7"/>
      <c r="I488" s="100" t="e">
        <f>(#REF!*D488)/(#REF!+D488)*(#REF!*E488)/(#REF!+E488)*(#REF!*F488)/(#REF!+F488)/2</f>
        <v>#REF!</v>
      </c>
      <c r="J488" s="100" t="e">
        <f>(#REF!+D488)/(#REF!*D488)*(#REF!+E488)/(#REF!*E488)*(#REF!+F488)/(#REF!*F488)*3</f>
        <v>#REF!</v>
      </c>
      <c r="L488"/>
    </row>
    <row r="489" spans="4:12" x14ac:dyDescent="0.25">
      <c r="D489" s="67"/>
      <c r="E489" s="67"/>
      <c r="F489" s="67"/>
      <c r="G489"/>
      <c r="H489" s="7"/>
      <c r="I489" s="100" t="e">
        <f>(#REF!*D489)/(#REF!+D489)*(#REF!*E489)/(#REF!+E489)*(#REF!*F489)/(#REF!+F489)/2</f>
        <v>#REF!</v>
      </c>
      <c r="J489" s="100" t="e">
        <f>(#REF!+D489)/(#REF!*D489)*(#REF!+E489)/(#REF!*E489)*(#REF!+F489)/(#REF!*F489)*3</f>
        <v>#REF!</v>
      </c>
      <c r="L489"/>
    </row>
    <row r="490" spans="4:12" x14ac:dyDescent="0.25">
      <c r="D490" s="67"/>
      <c r="E490" s="67"/>
      <c r="F490" s="67"/>
      <c r="G490"/>
      <c r="H490" s="7"/>
      <c r="I490" s="100" t="e">
        <f>(#REF!*D490)/(#REF!+D490)*(#REF!*E490)/(#REF!+E490)*(#REF!*F490)/(#REF!+F490)/2</f>
        <v>#REF!</v>
      </c>
      <c r="J490" s="100" t="e">
        <f>(#REF!+D490)/(#REF!*D490)*(#REF!+E490)/(#REF!*E490)*(#REF!+F490)/(#REF!*F490)*3</f>
        <v>#REF!</v>
      </c>
      <c r="L490"/>
    </row>
    <row r="491" spans="4:12" x14ac:dyDescent="0.25">
      <c r="D491" s="67"/>
      <c r="E491" s="67"/>
      <c r="F491" s="67"/>
      <c r="G491"/>
      <c r="H491" s="7"/>
      <c r="I491" s="100" t="e">
        <f>(#REF!*D491)/(#REF!+D491)*(#REF!*E491)/(#REF!+E491)*(#REF!*F491)/(#REF!+F491)/2</f>
        <v>#REF!</v>
      </c>
      <c r="J491" s="100" t="e">
        <f>(#REF!+D491)/(#REF!*D491)*(#REF!+E491)/(#REF!*E491)*(#REF!+F491)/(#REF!*F491)*3</f>
        <v>#REF!</v>
      </c>
      <c r="L491"/>
    </row>
    <row r="492" spans="4:12" x14ac:dyDescent="0.25">
      <c r="D492" s="67"/>
      <c r="E492" s="67"/>
      <c r="F492" s="67"/>
      <c r="G492"/>
      <c r="H492" s="7"/>
      <c r="I492" s="100" t="e">
        <f>(#REF!*D492)/(#REF!+D492)*(#REF!*E492)/(#REF!+E492)*(#REF!*F492)/(#REF!+F492)/2</f>
        <v>#REF!</v>
      </c>
      <c r="J492" s="100" t="e">
        <f>(#REF!+D492)/(#REF!*D492)*(#REF!+E492)/(#REF!*E492)*(#REF!+F492)/(#REF!*F492)*3</f>
        <v>#REF!</v>
      </c>
      <c r="L492"/>
    </row>
    <row r="493" spans="4:12" x14ac:dyDescent="0.25">
      <c r="D493" s="67"/>
      <c r="E493" s="67"/>
      <c r="F493" s="67"/>
      <c r="G493"/>
      <c r="H493" s="7"/>
      <c r="I493" s="100" t="e">
        <f>(#REF!*D493)/(#REF!+D493)*(#REF!*E493)/(#REF!+E493)*(#REF!*F493)/(#REF!+F493)/2</f>
        <v>#REF!</v>
      </c>
      <c r="J493" s="100" t="e">
        <f>(#REF!+D493)/(#REF!*D493)*(#REF!+E493)/(#REF!*E493)*(#REF!+F493)/(#REF!*F493)*3</f>
        <v>#REF!</v>
      </c>
      <c r="L493"/>
    </row>
    <row r="494" spans="4:12" x14ac:dyDescent="0.25">
      <c r="D494" s="67"/>
      <c r="E494" s="67"/>
      <c r="F494" s="67"/>
      <c r="G494"/>
      <c r="H494" s="7"/>
      <c r="I494" s="100" t="e">
        <f>(#REF!*D494)/(#REF!+D494)*(#REF!*E494)/(#REF!+E494)*(#REF!*F494)/(#REF!+F494)/2</f>
        <v>#REF!</v>
      </c>
      <c r="J494" s="100" t="e">
        <f>(#REF!+D494)/(#REF!*D494)*(#REF!+E494)/(#REF!*E494)*(#REF!+F494)/(#REF!*F494)*3</f>
        <v>#REF!</v>
      </c>
      <c r="L494"/>
    </row>
    <row r="495" spans="4:12" x14ac:dyDescent="0.25">
      <c r="D495" s="67"/>
      <c r="E495" s="67"/>
      <c r="F495" s="67"/>
      <c r="G495"/>
      <c r="H495" s="7"/>
      <c r="I495" s="100" t="e">
        <f>(#REF!*D495)/(#REF!+D495)*(#REF!*E495)/(#REF!+E495)*(#REF!*F495)/(#REF!+F495)/2</f>
        <v>#REF!</v>
      </c>
      <c r="J495" s="100" t="e">
        <f>(#REF!+D495)/(#REF!*D495)*(#REF!+E495)/(#REF!*E495)*(#REF!+F495)/(#REF!*F495)*3</f>
        <v>#REF!</v>
      </c>
      <c r="L495"/>
    </row>
    <row r="496" spans="4:12" x14ac:dyDescent="0.25">
      <c r="D496" s="67"/>
      <c r="E496" s="67"/>
      <c r="F496" s="67"/>
      <c r="G496"/>
      <c r="H496" s="7"/>
      <c r="I496" s="100" t="e">
        <f>(#REF!*D496)/(#REF!+D496)*(#REF!*E496)/(#REF!+E496)*(#REF!*F496)/(#REF!+F496)/2</f>
        <v>#REF!</v>
      </c>
      <c r="J496" s="100" t="e">
        <f>(#REF!+D496)/(#REF!*D496)*(#REF!+E496)/(#REF!*E496)*(#REF!+F496)/(#REF!*F496)*3</f>
        <v>#REF!</v>
      </c>
      <c r="L496"/>
    </row>
    <row r="497" spans="4:12" x14ac:dyDescent="0.25">
      <c r="D497" s="67"/>
      <c r="E497" s="67"/>
      <c r="F497" s="67"/>
      <c r="G497"/>
      <c r="H497" s="7"/>
      <c r="I497" s="100" t="e">
        <f>(#REF!*D497)/(#REF!+D497)*(#REF!*E497)/(#REF!+E497)*(#REF!*F497)/(#REF!+F497)/2</f>
        <v>#REF!</v>
      </c>
      <c r="J497" s="100" t="e">
        <f>(#REF!+D497)/(#REF!*D497)*(#REF!+E497)/(#REF!*E497)*(#REF!+F497)/(#REF!*F497)*3</f>
        <v>#REF!</v>
      </c>
      <c r="L497"/>
    </row>
    <row r="498" spans="4:12" x14ac:dyDescent="0.25">
      <c r="D498" s="67"/>
      <c r="E498" s="67"/>
      <c r="F498" s="67"/>
      <c r="G498"/>
      <c r="H498" s="7"/>
      <c r="I498" s="100" t="e">
        <f>(#REF!*D498)/(#REF!+D498)*(#REF!*E498)/(#REF!+E498)*(#REF!*F498)/(#REF!+F498)/2</f>
        <v>#REF!</v>
      </c>
      <c r="J498" s="100" t="e">
        <f>(#REF!+D498)/(#REF!*D498)*(#REF!+E498)/(#REF!*E498)*(#REF!+F498)/(#REF!*F498)*3</f>
        <v>#REF!</v>
      </c>
      <c r="L498"/>
    </row>
    <row r="499" spans="4:12" x14ac:dyDescent="0.25">
      <c r="D499" s="67"/>
      <c r="E499" s="67"/>
      <c r="F499" s="67"/>
      <c r="G499"/>
      <c r="H499" s="7"/>
      <c r="I499" s="100" t="e">
        <f>(#REF!*D499)/(#REF!+D499)*(#REF!*E499)/(#REF!+E499)*(#REF!*F499)/(#REF!+F499)/2</f>
        <v>#REF!</v>
      </c>
      <c r="J499" s="100" t="e">
        <f>(#REF!+D499)/(#REF!*D499)*(#REF!+E499)/(#REF!*E499)*(#REF!+F499)/(#REF!*F499)*3</f>
        <v>#REF!</v>
      </c>
      <c r="L499"/>
    </row>
    <row r="500" spans="4:12" x14ac:dyDescent="0.25">
      <c r="D500" s="67"/>
      <c r="E500" s="67"/>
      <c r="F500" s="67"/>
      <c r="G500"/>
      <c r="H500" s="7"/>
      <c r="I500" s="100" t="e">
        <f>(#REF!*D500)/(#REF!+D500)*(#REF!*E500)/(#REF!+E500)*(#REF!*F500)/(#REF!+F500)/2</f>
        <v>#REF!</v>
      </c>
      <c r="J500" s="100" t="e">
        <f>(#REF!+D500)/(#REF!*D500)*(#REF!+E500)/(#REF!*E500)*(#REF!+F500)/(#REF!*F500)*3</f>
        <v>#REF!</v>
      </c>
      <c r="L500"/>
    </row>
    <row r="501" spans="4:12" x14ac:dyDescent="0.25">
      <c r="D501" s="67"/>
      <c r="E501" s="67"/>
      <c r="F501" s="67"/>
      <c r="G501"/>
      <c r="H501" s="7"/>
      <c r="I501" s="100" t="e">
        <f>(#REF!*D501)/(#REF!+D501)*(#REF!*E501)/(#REF!+E501)*(#REF!*F501)/(#REF!+F501)/2</f>
        <v>#REF!</v>
      </c>
      <c r="J501" s="100" t="e">
        <f>(#REF!+D501)/(#REF!*D501)*(#REF!+E501)/(#REF!*E501)*(#REF!+F501)/(#REF!*F501)*3</f>
        <v>#REF!</v>
      </c>
      <c r="L501"/>
    </row>
    <row r="502" spans="4:12" x14ac:dyDescent="0.25">
      <c r="D502" s="67"/>
      <c r="E502" s="67"/>
      <c r="F502" s="67"/>
      <c r="G502"/>
      <c r="H502" s="7"/>
      <c r="I502" s="100" t="e">
        <f>(#REF!*D502)/(#REF!+D502)*(#REF!*E502)/(#REF!+E502)*(#REF!*F502)/(#REF!+F502)/2</f>
        <v>#REF!</v>
      </c>
      <c r="J502" s="100" t="e">
        <f>(#REF!+D502)/(#REF!*D502)*(#REF!+E502)/(#REF!*E502)*(#REF!+F502)/(#REF!*F502)*3</f>
        <v>#REF!</v>
      </c>
      <c r="L502"/>
    </row>
    <row r="503" spans="4:12" x14ac:dyDescent="0.25">
      <c r="D503" s="67"/>
      <c r="E503" s="67"/>
      <c r="F503" s="67"/>
      <c r="G503"/>
      <c r="H503" s="7"/>
      <c r="I503" s="100" t="e">
        <f>(#REF!*D503)/(#REF!+D503)*(#REF!*E503)/(#REF!+E503)*(#REF!*F503)/(#REF!+F503)/2</f>
        <v>#REF!</v>
      </c>
      <c r="J503" s="100" t="e">
        <f>(#REF!+D503)/(#REF!*D503)*(#REF!+E503)/(#REF!*E503)*(#REF!+F503)/(#REF!*F503)*3</f>
        <v>#REF!</v>
      </c>
      <c r="L503"/>
    </row>
    <row r="504" spans="4:12" x14ac:dyDescent="0.25">
      <c r="D504" s="67"/>
      <c r="E504" s="67"/>
      <c r="F504" s="67"/>
      <c r="G504"/>
      <c r="H504" s="7"/>
      <c r="I504" s="100" t="e">
        <f>(#REF!*D504)/(#REF!+D504)*(#REF!*E504)/(#REF!+E504)*(#REF!*F504)/(#REF!+F504)/2</f>
        <v>#REF!</v>
      </c>
      <c r="J504" s="100" t="e">
        <f>(#REF!+D504)/(#REF!*D504)*(#REF!+E504)/(#REF!*E504)*(#REF!+F504)/(#REF!*F504)*3</f>
        <v>#REF!</v>
      </c>
      <c r="L504"/>
    </row>
    <row r="505" spans="4:12" x14ac:dyDescent="0.25">
      <c r="D505" s="67"/>
      <c r="E505" s="67"/>
      <c r="F505" s="67"/>
      <c r="G505"/>
      <c r="H505" s="7"/>
      <c r="I505" s="100" t="e">
        <f>(#REF!*D505)/(#REF!+D505)*(#REF!*E505)/(#REF!+E505)*(#REF!*F505)/(#REF!+F505)/2</f>
        <v>#REF!</v>
      </c>
      <c r="J505" s="100" t="e">
        <f>(#REF!+D505)/(#REF!*D505)*(#REF!+E505)/(#REF!*E505)*(#REF!+F505)/(#REF!*F505)*3</f>
        <v>#REF!</v>
      </c>
      <c r="L505"/>
    </row>
    <row r="506" spans="4:12" x14ac:dyDescent="0.25">
      <c r="D506" s="67"/>
      <c r="E506" s="67"/>
      <c r="F506" s="67"/>
      <c r="G506"/>
      <c r="H506" s="7"/>
      <c r="I506" s="100" t="e">
        <f>(#REF!*D506)/(#REF!+D506)*(#REF!*E506)/(#REF!+E506)*(#REF!*F506)/(#REF!+F506)/2</f>
        <v>#REF!</v>
      </c>
      <c r="J506" s="100" t="e">
        <f>(#REF!+D506)/(#REF!*D506)*(#REF!+E506)/(#REF!*E506)*(#REF!+F506)/(#REF!*F506)*3</f>
        <v>#REF!</v>
      </c>
      <c r="L506"/>
    </row>
    <row r="507" spans="4:12" x14ac:dyDescent="0.25">
      <c r="D507" s="67"/>
      <c r="E507" s="67"/>
      <c r="F507" s="67"/>
      <c r="G507"/>
      <c r="H507" s="7"/>
      <c r="I507" s="100" t="e">
        <f>(#REF!*D507)/(#REF!+D507)*(#REF!*E507)/(#REF!+E507)*(#REF!*F507)/(#REF!+F507)/2</f>
        <v>#REF!</v>
      </c>
      <c r="J507" s="100" t="e">
        <f>(#REF!+D507)/(#REF!*D507)*(#REF!+E507)/(#REF!*E507)*(#REF!+F507)/(#REF!*F507)*3</f>
        <v>#REF!</v>
      </c>
      <c r="L507"/>
    </row>
    <row r="508" spans="4:12" x14ac:dyDescent="0.25">
      <c r="D508" s="67"/>
      <c r="E508" s="67"/>
      <c r="F508" s="67"/>
      <c r="G508"/>
      <c r="H508" s="7"/>
      <c r="I508" s="100" t="e">
        <f>(#REF!*D508)/(#REF!+D508)*(#REF!*E508)/(#REF!+E508)*(#REF!*F508)/(#REF!+F508)/2</f>
        <v>#REF!</v>
      </c>
      <c r="J508" s="100" t="e">
        <f>(#REF!+D508)/(#REF!*D508)*(#REF!+E508)/(#REF!*E508)*(#REF!+F508)/(#REF!*F508)*3</f>
        <v>#REF!</v>
      </c>
      <c r="L508"/>
    </row>
    <row r="509" spans="4:12" x14ac:dyDescent="0.25">
      <c r="D509" s="67"/>
      <c r="E509" s="67"/>
      <c r="F509" s="67"/>
      <c r="G509"/>
      <c r="H509" s="7"/>
      <c r="I509" s="100" t="e">
        <f>(#REF!*D509)/(#REF!+D509)*(#REF!*E509)/(#REF!+E509)*(#REF!*F509)/(#REF!+F509)/2</f>
        <v>#REF!</v>
      </c>
      <c r="J509" s="100" t="e">
        <f>(#REF!+D509)/(#REF!*D509)*(#REF!+E509)/(#REF!*E509)*(#REF!+F509)/(#REF!*F509)*3</f>
        <v>#REF!</v>
      </c>
      <c r="L509"/>
    </row>
    <row r="510" spans="4:12" x14ac:dyDescent="0.25">
      <c r="D510" s="67"/>
      <c r="E510" s="67"/>
      <c r="F510" s="67"/>
      <c r="G510"/>
      <c r="H510" s="7"/>
      <c r="I510" s="100" t="e">
        <f>(#REF!*D510)/(#REF!+D510)*(#REF!*E510)/(#REF!+E510)*(#REF!*F510)/(#REF!+F510)/2</f>
        <v>#REF!</v>
      </c>
      <c r="J510" s="100" t="e">
        <f>(#REF!+D510)/(#REF!*D510)*(#REF!+E510)/(#REF!*E510)*(#REF!+F510)/(#REF!*F510)*3</f>
        <v>#REF!</v>
      </c>
      <c r="L510"/>
    </row>
    <row r="511" spans="4:12" x14ac:dyDescent="0.25">
      <c r="D511" s="67"/>
      <c r="E511" s="67"/>
      <c r="F511" s="67"/>
      <c r="G511"/>
      <c r="H511" s="7"/>
      <c r="I511" s="100" t="e">
        <f>(#REF!*D511)/(#REF!+D511)*(#REF!*E511)/(#REF!+E511)*(#REF!*F511)/(#REF!+F511)/2</f>
        <v>#REF!</v>
      </c>
      <c r="J511" s="100" t="e">
        <f>(#REF!+D511)/(#REF!*D511)*(#REF!+E511)/(#REF!*E511)*(#REF!+F511)/(#REF!*F511)*3</f>
        <v>#REF!</v>
      </c>
      <c r="L511"/>
    </row>
    <row r="512" spans="4:12" x14ac:dyDescent="0.25">
      <c r="D512" s="67"/>
      <c r="E512" s="67"/>
      <c r="F512" s="67"/>
      <c r="G512"/>
      <c r="H512" s="7"/>
      <c r="I512" s="100" t="e">
        <f>(#REF!*D512)/(#REF!+D512)*(#REF!*E512)/(#REF!+E512)*(#REF!*F512)/(#REF!+F512)/2</f>
        <v>#REF!</v>
      </c>
      <c r="J512" s="100" t="e">
        <f>(#REF!+D512)/(#REF!*D512)*(#REF!+E512)/(#REF!*E512)*(#REF!+F512)/(#REF!*F512)*3</f>
        <v>#REF!</v>
      </c>
      <c r="L512"/>
    </row>
    <row r="513" spans="4:12" x14ac:dyDescent="0.25">
      <c r="D513" s="67"/>
      <c r="E513" s="67"/>
      <c r="F513" s="67"/>
      <c r="G513"/>
      <c r="H513" s="7"/>
      <c r="I513" s="100" t="e">
        <f>(#REF!*D513)/(#REF!+D513)*(#REF!*E513)/(#REF!+E513)*(#REF!*F513)/(#REF!+F513)/2</f>
        <v>#REF!</v>
      </c>
      <c r="J513" s="100" t="e">
        <f>(#REF!+D513)/(#REF!*D513)*(#REF!+E513)/(#REF!*E513)*(#REF!+F513)/(#REF!*F513)*3</f>
        <v>#REF!</v>
      </c>
      <c r="L513"/>
    </row>
    <row r="514" spans="4:12" x14ac:dyDescent="0.25">
      <c r="D514" s="67"/>
      <c r="E514" s="67"/>
      <c r="F514" s="67"/>
      <c r="G514"/>
      <c r="H514" s="7"/>
      <c r="I514" s="100" t="e">
        <f>(#REF!*D514)/(#REF!+D514)*(#REF!*E514)/(#REF!+E514)*(#REF!*F514)/(#REF!+F514)/2</f>
        <v>#REF!</v>
      </c>
      <c r="J514" s="100" t="e">
        <f>(#REF!+D514)/(#REF!*D514)*(#REF!+E514)/(#REF!*E514)*(#REF!+F514)/(#REF!*F514)*3</f>
        <v>#REF!</v>
      </c>
      <c r="L514"/>
    </row>
    <row r="515" spans="4:12" x14ac:dyDescent="0.25">
      <c r="D515" s="67"/>
      <c r="E515" s="67"/>
      <c r="F515" s="67"/>
      <c r="G515"/>
      <c r="H515" s="7"/>
      <c r="I515" s="100" t="e">
        <f>(#REF!*D515)/(#REF!+D515)*(#REF!*E515)/(#REF!+E515)*(#REF!*F515)/(#REF!+F515)/2</f>
        <v>#REF!</v>
      </c>
      <c r="J515" s="100" t="e">
        <f>(#REF!+D515)/(#REF!*D515)*(#REF!+E515)/(#REF!*E515)*(#REF!+F515)/(#REF!*F515)*3</f>
        <v>#REF!</v>
      </c>
      <c r="L515"/>
    </row>
    <row r="516" spans="4:12" x14ac:dyDescent="0.25">
      <c r="D516" s="67"/>
      <c r="E516" s="67"/>
      <c r="F516" s="67"/>
      <c r="G516"/>
      <c r="H516" s="7"/>
      <c r="I516" s="100" t="e">
        <f>(#REF!*D516)/(#REF!+D516)*(#REF!*E516)/(#REF!+E516)*(#REF!*F516)/(#REF!+F516)/2</f>
        <v>#REF!</v>
      </c>
      <c r="J516" s="100" t="e">
        <f>(#REF!+D516)/(#REF!*D516)*(#REF!+E516)/(#REF!*E516)*(#REF!+F516)/(#REF!*F516)*3</f>
        <v>#REF!</v>
      </c>
      <c r="L516"/>
    </row>
    <row r="517" spans="4:12" x14ac:dyDescent="0.25">
      <c r="D517" s="67"/>
      <c r="E517" s="67"/>
      <c r="F517" s="67"/>
      <c r="G517"/>
      <c r="H517" s="7"/>
      <c r="I517" s="100" t="e">
        <f>(#REF!*D517)/(#REF!+D517)*(#REF!*E517)/(#REF!+E517)*(#REF!*F517)/(#REF!+F517)/2</f>
        <v>#REF!</v>
      </c>
      <c r="J517" s="100" t="e">
        <f>(#REF!+D517)/(#REF!*D517)*(#REF!+E517)/(#REF!*E517)*(#REF!+F517)/(#REF!*F517)*3</f>
        <v>#REF!</v>
      </c>
      <c r="L517"/>
    </row>
    <row r="518" spans="4:12" x14ac:dyDescent="0.25">
      <c r="D518" s="67"/>
      <c r="E518" s="67"/>
      <c r="F518" s="67"/>
      <c r="G518"/>
      <c r="H518" s="7"/>
      <c r="I518" s="100" t="e">
        <f>(#REF!*D518)/(#REF!+D518)*(#REF!*E518)/(#REF!+E518)*(#REF!*F518)/(#REF!+F518)/2</f>
        <v>#REF!</v>
      </c>
      <c r="J518" s="100" t="e">
        <f>(#REF!+D518)/(#REF!*D518)*(#REF!+E518)/(#REF!*E518)*(#REF!+F518)/(#REF!*F518)*3</f>
        <v>#REF!</v>
      </c>
      <c r="L518"/>
    </row>
    <row r="519" spans="4:12" x14ac:dyDescent="0.25">
      <c r="D519" s="67"/>
      <c r="E519" s="67"/>
      <c r="F519" s="67"/>
      <c r="G519"/>
      <c r="H519" s="7"/>
      <c r="I519" s="100" t="e">
        <f>(#REF!*D519)/(#REF!+D519)*(#REF!*E519)/(#REF!+E519)*(#REF!*F519)/(#REF!+F519)/2</f>
        <v>#REF!</v>
      </c>
      <c r="J519" s="100" t="e">
        <f>(#REF!+D519)/(#REF!*D519)*(#REF!+E519)/(#REF!*E519)*(#REF!+F519)/(#REF!*F519)*3</f>
        <v>#REF!</v>
      </c>
      <c r="L519"/>
    </row>
    <row r="520" spans="4:12" x14ac:dyDescent="0.25">
      <c r="D520" s="67"/>
      <c r="E520" s="67"/>
      <c r="F520" s="67"/>
      <c r="G520"/>
      <c r="H520" s="7"/>
      <c r="I520" s="100" t="e">
        <f>(#REF!*D520)/(#REF!+D520)*(#REF!*E520)/(#REF!+E520)*(#REF!*F520)/(#REF!+F520)/2</f>
        <v>#REF!</v>
      </c>
      <c r="J520" s="100" t="e">
        <f>(#REF!+D520)/(#REF!*D520)*(#REF!+E520)/(#REF!*E520)*(#REF!+F520)/(#REF!*F520)*3</f>
        <v>#REF!</v>
      </c>
      <c r="L520"/>
    </row>
    <row r="521" spans="4:12" x14ac:dyDescent="0.25">
      <c r="D521" s="67"/>
      <c r="E521" s="67"/>
      <c r="F521" s="67"/>
      <c r="G521"/>
      <c r="H521" s="7"/>
      <c r="I521" s="100" t="e">
        <f>(#REF!*D521)/(#REF!+D521)*(#REF!*E521)/(#REF!+E521)*(#REF!*F521)/(#REF!+F521)/2</f>
        <v>#REF!</v>
      </c>
      <c r="J521" s="100" t="e">
        <f>(#REF!+D521)/(#REF!*D521)*(#REF!+E521)/(#REF!*E521)*(#REF!+F521)/(#REF!*F521)*3</f>
        <v>#REF!</v>
      </c>
      <c r="L521"/>
    </row>
    <row r="522" spans="4:12" x14ac:dyDescent="0.25">
      <c r="D522" s="67"/>
      <c r="E522" s="67"/>
      <c r="F522" s="67"/>
      <c r="G522"/>
      <c r="H522" s="7"/>
      <c r="I522" s="100" t="e">
        <f>(#REF!*D522)/(#REF!+D522)*(#REF!*E522)/(#REF!+E522)*(#REF!*F522)/(#REF!+F522)/2</f>
        <v>#REF!</v>
      </c>
      <c r="J522" s="100" t="e">
        <f>(#REF!+D522)/(#REF!*D522)*(#REF!+E522)/(#REF!*E522)*(#REF!+F522)/(#REF!*F522)*3</f>
        <v>#REF!</v>
      </c>
      <c r="L522"/>
    </row>
    <row r="523" spans="4:12" x14ac:dyDescent="0.25">
      <c r="D523" s="67"/>
      <c r="E523" s="67"/>
      <c r="F523" s="67"/>
      <c r="G523"/>
      <c r="H523" s="7"/>
      <c r="I523" s="100" t="e">
        <f>(#REF!*D523)/(#REF!+D523)*(#REF!*E523)/(#REF!+E523)*(#REF!*F523)/(#REF!+F523)/2</f>
        <v>#REF!</v>
      </c>
      <c r="J523" s="100" t="e">
        <f>(#REF!+D523)/(#REF!*D523)*(#REF!+E523)/(#REF!*E523)*(#REF!+F523)/(#REF!*F523)*3</f>
        <v>#REF!</v>
      </c>
      <c r="L523"/>
    </row>
    <row r="524" spans="4:12" x14ac:dyDescent="0.25">
      <c r="D524" s="67"/>
      <c r="E524" s="67"/>
      <c r="F524" s="67"/>
      <c r="G524"/>
      <c r="H524" s="7"/>
      <c r="I524" s="100" t="e">
        <f>(#REF!*D524)/(#REF!+D524)*(#REF!*E524)/(#REF!+E524)*(#REF!*F524)/(#REF!+F524)/2</f>
        <v>#REF!</v>
      </c>
      <c r="J524" s="100" t="e">
        <f>(#REF!+D524)/(#REF!*D524)*(#REF!+E524)/(#REF!*E524)*(#REF!+F524)/(#REF!*F524)*3</f>
        <v>#REF!</v>
      </c>
      <c r="L524"/>
    </row>
    <row r="525" spans="4:12" x14ac:dyDescent="0.25">
      <c r="D525" s="67"/>
      <c r="E525" s="67"/>
      <c r="F525" s="67"/>
      <c r="G525"/>
      <c r="H525" s="7"/>
      <c r="I525" s="100" t="e">
        <f>(#REF!*D525)/(#REF!+D525)*(#REF!*E525)/(#REF!+E525)*(#REF!*F525)/(#REF!+F525)/2</f>
        <v>#REF!</v>
      </c>
      <c r="J525" s="100" t="e">
        <f>(#REF!+D525)/(#REF!*D525)*(#REF!+E525)/(#REF!*E525)*(#REF!+F525)/(#REF!*F525)*3</f>
        <v>#REF!</v>
      </c>
      <c r="L525"/>
    </row>
    <row r="526" spans="4:12" x14ac:dyDescent="0.25">
      <c r="D526" s="67"/>
      <c r="E526" s="67"/>
      <c r="F526" s="67"/>
      <c r="G526"/>
      <c r="H526" s="7"/>
      <c r="I526" s="100" t="e">
        <f>(#REF!*D526)/(#REF!+D526)*(#REF!*E526)/(#REF!+E526)*(#REF!*F526)/(#REF!+F526)/2</f>
        <v>#REF!</v>
      </c>
      <c r="J526" s="100" t="e">
        <f>(#REF!+D526)/(#REF!*D526)*(#REF!+E526)/(#REF!*E526)*(#REF!+F526)/(#REF!*F526)*3</f>
        <v>#REF!</v>
      </c>
      <c r="L526"/>
    </row>
    <row r="527" spans="4:12" x14ac:dyDescent="0.25">
      <c r="D527" s="67"/>
      <c r="E527" s="67"/>
      <c r="F527" s="67"/>
      <c r="G527"/>
      <c r="H527" s="7"/>
      <c r="I527" s="100" t="e">
        <f>(#REF!*D527)/(#REF!+D527)*(#REF!*E527)/(#REF!+E527)*(#REF!*F527)/(#REF!+F527)/2</f>
        <v>#REF!</v>
      </c>
      <c r="J527" s="100" t="e">
        <f>(#REF!+D527)/(#REF!*D527)*(#REF!+E527)/(#REF!*E527)*(#REF!+F527)/(#REF!*F527)*3</f>
        <v>#REF!</v>
      </c>
      <c r="L527"/>
    </row>
    <row r="528" spans="4:12" x14ac:dyDescent="0.25">
      <c r="D528" s="67"/>
      <c r="E528" s="67"/>
      <c r="F528" s="67"/>
      <c r="G528"/>
      <c r="H528" s="7"/>
      <c r="I528" s="100" t="e">
        <f>(#REF!*D528)/(#REF!+D528)*(#REF!*E528)/(#REF!+E528)*(#REF!*F528)/(#REF!+F528)/2</f>
        <v>#REF!</v>
      </c>
      <c r="J528" s="100" t="e">
        <f>(#REF!+D528)/(#REF!*D528)*(#REF!+E528)/(#REF!*E528)*(#REF!+F528)/(#REF!*F528)*3</f>
        <v>#REF!</v>
      </c>
      <c r="L528"/>
    </row>
    <row r="529" spans="4:12" x14ac:dyDescent="0.25">
      <c r="D529" s="67"/>
      <c r="E529" s="67"/>
      <c r="F529" s="67"/>
      <c r="G529"/>
      <c r="H529" s="7"/>
      <c r="I529" s="100" t="e">
        <f>(#REF!*D529)/(#REF!+D529)*(#REF!*E529)/(#REF!+E529)*(#REF!*F529)/(#REF!+F529)/2</f>
        <v>#REF!</v>
      </c>
      <c r="J529" s="100" t="e">
        <f>(#REF!+D529)/(#REF!*D529)*(#REF!+E529)/(#REF!*E529)*(#REF!+F529)/(#REF!*F529)*3</f>
        <v>#REF!</v>
      </c>
      <c r="L529"/>
    </row>
    <row r="530" spans="4:12" x14ac:dyDescent="0.25">
      <c r="D530" s="67"/>
      <c r="E530" s="67"/>
      <c r="F530" s="67"/>
      <c r="G530"/>
      <c r="H530" s="7"/>
      <c r="I530" s="100" t="e">
        <f>(#REF!*D530)/(#REF!+D530)*(#REF!*E530)/(#REF!+E530)*(#REF!*F530)/(#REF!+F530)/2</f>
        <v>#REF!</v>
      </c>
      <c r="J530" s="100" t="e">
        <f>(#REF!+D530)/(#REF!*D530)*(#REF!+E530)/(#REF!*E530)*(#REF!+F530)/(#REF!*F530)*3</f>
        <v>#REF!</v>
      </c>
      <c r="L530"/>
    </row>
    <row r="531" spans="4:12" x14ac:dyDescent="0.25">
      <c r="D531" s="67"/>
      <c r="E531" s="67"/>
      <c r="F531" s="67"/>
      <c r="G531"/>
      <c r="H531" s="7"/>
      <c r="I531" s="100" t="e">
        <f>(#REF!*D531)/(#REF!+D531)*(#REF!*E531)/(#REF!+E531)*(#REF!*F531)/(#REF!+F531)/2</f>
        <v>#REF!</v>
      </c>
      <c r="J531" s="100" t="e">
        <f>(#REF!+D531)/(#REF!*D531)*(#REF!+E531)/(#REF!*E531)*(#REF!+F531)/(#REF!*F531)*3</f>
        <v>#REF!</v>
      </c>
      <c r="L531"/>
    </row>
    <row r="532" spans="4:12" x14ac:dyDescent="0.25">
      <c r="D532" s="67"/>
      <c r="E532" s="67"/>
      <c r="F532" s="67"/>
      <c r="G532"/>
      <c r="H532" s="7"/>
      <c r="I532" s="100" t="e">
        <f>(#REF!*D532)/(#REF!+D532)*(#REF!*E532)/(#REF!+E532)*(#REF!*F532)/(#REF!+F532)/2</f>
        <v>#REF!</v>
      </c>
      <c r="J532" s="100" t="e">
        <f>(#REF!+D532)/(#REF!*D532)*(#REF!+E532)/(#REF!*E532)*(#REF!+F532)/(#REF!*F532)*3</f>
        <v>#REF!</v>
      </c>
      <c r="L532"/>
    </row>
    <row r="533" spans="4:12" x14ac:dyDescent="0.25">
      <c r="D533" s="67"/>
      <c r="E533" s="67"/>
      <c r="F533" s="67"/>
      <c r="G533"/>
      <c r="H533" s="7"/>
      <c r="I533" s="100" t="e">
        <f>(#REF!*D533)/(#REF!+D533)*(#REF!*E533)/(#REF!+E533)*(#REF!*F533)/(#REF!+F533)/2</f>
        <v>#REF!</v>
      </c>
      <c r="J533" s="100" t="e">
        <f>(#REF!+D533)/(#REF!*D533)*(#REF!+E533)/(#REF!*E533)*(#REF!+F533)/(#REF!*F533)*3</f>
        <v>#REF!</v>
      </c>
      <c r="L533"/>
    </row>
    <row r="534" spans="4:12" x14ac:dyDescent="0.25">
      <c r="D534" s="67"/>
      <c r="E534" s="67"/>
      <c r="F534" s="67"/>
      <c r="G534"/>
      <c r="H534" s="7"/>
      <c r="I534" s="100" t="e">
        <f>(#REF!*D534)/(#REF!+D534)*(#REF!*E534)/(#REF!+E534)*(#REF!*F534)/(#REF!+F534)/2</f>
        <v>#REF!</v>
      </c>
      <c r="J534" s="100" t="e">
        <f>(#REF!+D534)/(#REF!*D534)*(#REF!+E534)/(#REF!*E534)*(#REF!+F534)/(#REF!*F534)*3</f>
        <v>#REF!</v>
      </c>
      <c r="L534"/>
    </row>
    <row r="535" spans="4:12" x14ac:dyDescent="0.25">
      <c r="D535" s="67"/>
      <c r="E535" s="67"/>
      <c r="F535" s="67"/>
      <c r="G535"/>
      <c r="H535" s="7"/>
      <c r="I535" s="100" t="e">
        <f>(#REF!*D535)/(#REF!+D535)*(#REF!*E535)/(#REF!+E535)*(#REF!*F535)/(#REF!+F535)/2</f>
        <v>#REF!</v>
      </c>
      <c r="J535" s="100" t="e">
        <f>(#REF!+D535)/(#REF!*D535)*(#REF!+E535)/(#REF!*E535)*(#REF!+F535)/(#REF!*F535)*3</f>
        <v>#REF!</v>
      </c>
      <c r="L535"/>
    </row>
    <row r="536" spans="4:12" x14ac:dyDescent="0.25">
      <c r="D536" s="67"/>
      <c r="E536" s="67"/>
      <c r="F536" s="67"/>
      <c r="G536"/>
      <c r="H536" s="7"/>
      <c r="I536" s="100" t="e">
        <f>(#REF!*D536)/(#REF!+D536)*(#REF!*E536)/(#REF!+E536)*(#REF!*F536)/(#REF!+F536)/2</f>
        <v>#REF!</v>
      </c>
      <c r="J536" s="100" t="e">
        <f>(#REF!+D536)/(#REF!*D536)*(#REF!+E536)/(#REF!*E536)*(#REF!+F536)/(#REF!*F536)*3</f>
        <v>#REF!</v>
      </c>
      <c r="L536"/>
    </row>
    <row r="537" spans="4:12" x14ac:dyDescent="0.25">
      <c r="D537" s="67"/>
      <c r="E537" s="67"/>
      <c r="F537" s="67"/>
      <c r="G537"/>
      <c r="H537" s="7"/>
      <c r="I537" s="100" t="e">
        <f>(#REF!*D537)/(#REF!+D537)*(#REF!*E537)/(#REF!+E537)*(#REF!*F537)/(#REF!+F537)/2</f>
        <v>#REF!</v>
      </c>
      <c r="J537" s="100" t="e">
        <f>(#REF!+D537)/(#REF!*D537)*(#REF!+E537)/(#REF!*E537)*(#REF!+F537)/(#REF!*F537)*3</f>
        <v>#REF!</v>
      </c>
      <c r="L537"/>
    </row>
    <row r="538" spans="4:12" x14ac:dyDescent="0.25">
      <c r="D538" s="67"/>
      <c r="E538" s="67"/>
      <c r="F538" s="67"/>
      <c r="G538"/>
      <c r="H538" s="7"/>
      <c r="I538" s="100" t="e">
        <f>(#REF!*D538)/(#REF!+D538)*(#REF!*E538)/(#REF!+E538)*(#REF!*F538)/(#REF!+F538)/2</f>
        <v>#REF!</v>
      </c>
      <c r="J538" s="100" t="e">
        <f>(#REF!+D538)/(#REF!*D538)*(#REF!+E538)/(#REF!*E538)*(#REF!+F538)/(#REF!*F538)*3</f>
        <v>#REF!</v>
      </c>
      <c r="L538"/>
    </row>
    <row r="539" spans="4:12" x14ac:dyDescent="0.25">
      <c r="D539" s="67"/>
      <c r="E539" s="67"/>
      <c r="F539" s="67"/>
      <c r="G539"/>
      <c r="H539" s="7"/>
      <c r="I539" s="100" t="e">
        <f>(#REF!*D539)/(#REF!+D539)*(#REF!*E539)/(#REF!+E539)*(#REF!*F539)/(#REF!+F539)/2</f>
        <v>#REF!</v>
      </c>
      <c r="J539" s="100" t="e">
        <f>(#REF!+D539)/(#REF!*D539)*(#REF!+E539)/(#REF!*E539)*(#REF!+F539)/(#REF!*F539)*3</f>
        <v>#REF!</v>
      </c>
      <c r="L539"/>
    </row>
    <row r="540" spans="4:12" x14ac:dyDescent="0.25">
      <c r="D540" s="67"/>
      <c r="E540" s="67"/>
      <c r="F540" s="67"/>
      <c r="G540"/>
      <c r="H540" s="7"/>
      <c r="I540" s="100" t="e">
        <f>(#REF!*D540)/(#REF!+D540)*(#REF!*E540)/(#REF!+E540)*(#REF!*F540)/(#REF!+F540)/2</f>
        <v>#REF!</v>
      </c>
      <c r="J540" s="100" t="e">
        <f>(#REF!+D540)/(#REF!*D540)*(#REF!+E540)/(#REF!*E540)*(#REF!+F540)/(#REF!*F540)*3</f>
        <v>#REF!</v>
      </c>
      <c r="L540"/>
    </row>
    <row r="541" spans="4:12" x14ac:dyDescent="0.25">
      <c r="D541" s="67"/>
      <c r="E541" s="67"/>
      <c r="F541" s="67"/>
      <c r="G541"/>
      <c r="H541" s="7"/>
      <c r="I541" s="100" t="e">
        <f>(#REF!*D541)/(#REF!+D541)*(#REF!*E541)/(#REF!+E541)*(#REF!*F541)/(#REF!+F541)/2</f>
        <v>#REF!</v>
      </c>
      <c r="J541" s="100" t="e">
        <f>(#REF!+D541)/(#REF!*D541)*(#REF!+E541)/(#REF!*E541)*(#REF!+F541)/(#REF!*F541)*3</f>
        <v>#REF!</v>
      </c>
      <c r="L541"/>
    </row>
    <row r="542" spans="4:12" x14ac:dyDescent="0.25">
      <c r="D542" s="67"/>
      <c r="E542" s="67"/>
      <c r="F542" s="67"/>
      <c r="G542"/>
      <c r="H542" s="7"/>
      <c r="I542" s="100" t="e">
        <f>(#REF!*D542)/(#REF!+D542)*(#REF!*E542)/(#REF!+E542)*(#REF!*F542)/(#REF!+F542)/2</f>
        <v>#REF!</v>
      </c>
      <c r="J542" s="100" t="e">
        <f>(#REF!+D542)/(#REF!*D542)*(#REF!+E542)/(#REF!*E542)*(#REF!+F542)/(#REF!*F542)*3</f>
        <v>#REF!</v>
      </c>
      <c r="L542"/>
    </row>
    <row r="543" spans="4:12" x14ac:dyDescent="0.25">
      <c r="D543" s="67"/>
      <c r="E543" s="67"/>
      <c r="F543" s="67"/>
      <c r="G543"/>
      <c r="H543" s="7"/>
      <c r="I543" s="100" t="e">
        <f>(#REF!*D543)/(#REF!+D543)*(#REF!*E543)/(#REF!+E543)*(#REF!*F543)/(#REF!+F543)/2</f>
        <v>#REF!</v>
      </c>
      <c r="J543" s="100" t="e">
        <f>(#REF!+D543)/(#REF!*D543)*(#REF!+E543)/(#REF!*E543)*(#REF!+F543)/(#REF!*F543)*3</f>
        <v>#REF!</v>
      </c>
      <c r="L543"/>
    </row>
    <row r="544" spans="4:12" x14ac:dyDescent="0.25">
      <c r="D544" s="67"/>
      <c r="E544" s="67"/>
      <c r="F544" s="67"/>
      <c r="G544"/>
      <c r="H544" s="7"/>
      <c r="I544" s="100" t="e">
        <f>(#REF!*D544)/(#REF!+D544)*(#REF!*E544)/(#REF!+E544)*(#REF!*F544)/(#REF!+F544)/2</f>
        <v>#REF!</v>
      </c>
      <c r="J544" s="100" t="e">
        <f>(#REF!+D544)/(#REF!*D544)*(#REF!+E544)/(#REF!*E544)*(#REF!+F544)/(#REF!*F544)*3</f>
        <v>#REF!</v>
      </c>
      <c r="L544"/>
    </row>
    <row r="545" spans="4:12" x14ac:dyDescent="0.25">
      <c r="D545" s="67"/>
      <c r="E545" s="67"/>
      <c r="F545" s="67"/>
      <c r="G545"/>
      <c r="H545" s="7"/>
      <c r="I545" s="100" t="e">
        <f>(#REF!*D545)/(#REF!+D545)*(#REF!*E545)/(#REF!+E545)*(#REF!*F545)/(#REF!+F545)/2</f>
        <v>#REF!</v>
      </c>
      <c r="J545" s="100" t="e">
        <f>(#REF!+D545)/(#REF!*D545)*(#REF!+E545)/(#REF!*E545)*(#REF!+F545)/(#REF!*F545)*3</f>
        <v>#REF!</v>
      </c>
      <c r="L545"/>
    </row>
    <row r="546" spans="4:12" x14ac:dyDescent="0.25">
      <c r="D546" s="67"/>
      <c r="E546" s="67"/>
      <c r="F546" s="67"/>
      <c r="G546"/>
      <c r="H546" s="7"/>
      <c r="I546" s="100" t="e">
        <f>(#REF!*D546)/(#REF!+D546)*(#REF!*E546)/(#REF!+E546)*(#REF!*F546)/(#REF!+F546)/2</f>
        <v>#REF!</v>
      </c>
      <c r="J546" s="100" t="e">
        <f>(#REF!+D546)/(#REF!*D546)*(#REF!+E546)/(#REF!*E546)*(#REF!+F546)/(#REF!*F546)*3</f>
        <v>#REF!</v>
      </c>
      <c r="L546"/>
    </row>
    <row r="547" spans="4:12" x14ac:dyDescent="0.25">
      <c r="D547" s="67"/>
      <c r="E547" s="67"/>
      <c r="F547" s="67"/>
      <c r="G547"/>
      <c r="H547" s="7"/>
      <c r="I547" s="100" t="e">
        <f>(#REF!*D547)/(#REF!+D547)*(#REF!*E547)/(#REF!+E547)*(#REF!*F547)/(#REF!+F547)/2</f>
        <v>#REF!</v>
      </c>
      <c r="J547" s="100" t="e">
        <f>(#REF!+D547)/(#REF!*D547)*(#REF!+E547)/(#REF!*E547)*(#REF!+F547)/(#REF!*F547)*3</f>
        <v>#REF!</v>
      </c>
      <c r="L547"/>
    </row>
    <row r="548" spans="4:12" x14ac:dyDescent="0.25">
      <c r="D548" s="67"/>
      <c r="E548" s="67"/>
      <c r="F548" s="67"/>
      <c r="G548"/>
      <c r="H548" s="7"/>
      <c r="I548" s="100" t="e">
        <f>(#REF!*D548)/(#REF!+D548)*(#REF!*E548)/(#REF!+E548)*(#REF!*F548)/(#REF!+F548)/2</f>
        <v>#REF!</v>
      </c>
      <c r="J548" s="100" t="e">
        <f>(#REF!+D548)/(#REF!*D548)*(#REF!+E548)/(#REF!*E548)*(#REF!+F548)/(#REF!*F548)*3</f>
        <v>#REF!</v>
      </c>
      <c r="L548"/>
    </row>
    <row r="549" spans="4:12" x14ac:dyDescent="0.25">
      <c r="D549" s="67"/>
      <c r="E549" s="67"/>
      <c r="F549" s="67"/>
      <c r="G549"/>
      <c r="H549" s="7"/>
      <c r="I549" s="100" t="e">
        <f>(#REF!*D549)/(#REF!+D549)*(#REF!*E549)/(#REF!+E549)*(#REF!*F549)/(#REF!+F549)/2</f>
        <v>#REF!</v>
      </c>
      <c r="J549" s="100" t="e">
        <f>(#REF!+D549)/(#REF!*D549)*(#REF!+E549)/(#REF!*E549)*(#REF!+F549)/(#REF!*F549)*3</f>
        <v>#REF!</v>
      </c>
      <c r="L549"/>
    </row>
    <row r="550" spans="4:12" x14ac:dyDescent="0.25">
      <c r="D550" s="67"/>
      <c r="E550" s="67"/>
      <c r="F550" s="67"/>
      <c r="G550"/>
      <c r="H550" s="7"/>
      <c r="I550" s="100" t="e">
        <f>(#REF!*D550)/(#REF!+D550)*(#REF!*E550)/(#REF!+E550)*(#REF!*F550)/(#REF!+F550)/2</f>
        <v>#REF!</v>
      </c>
      <c r="J550" s="100" t="e">
        <f>(#REF!+D550)/(#REF!*D550)*(#REF!+E550)/(#REF!*E550)*(#REF!+F550)/(#REF!*F550)*3</f>
        <v>#REF!</v>
      </c>
      <c r="L550"/>
    </row>
    <row r="551" spans="4:12" x14ac:dyDescent="0.25">
      <c r="D551" s="67"/>
      <c r="E551" s="67"/>
      <c r="F551" s="67"/>
      <c r="G551"/>
      <c r="H551" s="7"/>
      <c r="I551" s="100" t="e">
        <f>(#REF!*D551)/(#REF!+D551)*(#REF!*E551)/(#REF!+E551)*(#REF!*F551)/(#REF!+F551)/2</f>
        <v>#REF!</v>
      </c>
      <c r="J551" s="100" t="e">
        <f>(#REF!+D551)/(#REF!*D551)*(#REF!+E551)/(#REF!*E551)*(#REF!+F551)/(#REF!*F551)*3</f>
        <v>#REF!</v>
      </c>
      <c r="L551"/>
    </row>
    <row r="552" spans="4:12" x14ac:dyDescent="0.25">
      <c r="D552" s="67"/>
      <c r="E552" s="67"/>
      <c r="F552" s="67"/>
      <c r="G552"/>
      <c r="H552" s="7"/>
      <c r="I552" s="100" t="e">
        <f>(#REF!*D552)/(#REF!+D552)*(#REF!*E552)/(#REF!+E552)*(#REF!*F552)/(#REF!+F552)/2</f>
        <v>#REF!</v>
      </c>
      <c r="J552" s="100" t="e">
        <f>(#REF!+D552)/(#REF!*D552)*(#REF!+E552)/(#REF!*E552)*(#REF!+F552)/(#REF!*F552)*3</f>
        <v>#REF!</v>
      </c>
      <c r="L552"/>
    </row>
    <row r="553" spans="4:12" x14ac:dyDescent="0.25">
      <c r="D553" s="67"/>
      <c r="E553" s="67"/>
      <c r="F553" s="67"/>
      <c r="G553"/>
      <c r="H553" s="7"/>
      <c r="I553" s="100" t="e">
        <f>(#REF!*D553)/(#REF!+D553)*(#REF!*E553)/(#REF!+E553)*(#REF!*F553)/(#REF!+F553)/2</f>
        <v>#REF!</v>
      </c>
      <c r="J553" s="100" t="e">
        <f>(#REF!+D553)/(#REF!*D553)*(#REF!+E553)/(#REF!*E553)*(#REF!+F553)/(#REF!*F553)*3</f>
        <v>#REF!</v>
      </c>
      <c r="L553"/>
    </row>
    <row r="554" spans="4:12" x14ac:dyDescent="0.25">
      <c r="D554" s="67"/>
      <c r="E554" s="67"/>
      <c r="F554" s="67"/>
      <c r="G554"/>
      <c r="H554" s="7"/>
      <c r="I554" s="100" t="e">
        <f>(#REF!*D554)/(#REF!+D554)*(#REF!*E554)/(#REF!+E554)*(#REF!*F554)/(#REF!+F554)/2</f>
        <v>#REF!</v>
      </c>
      <c r="J554" s="100" t="e">
        <f>(#REF!+D554)/(#REF!*D554)*(#REF!+E554)/(#REF!*E554)*(#REF!+F554)/(#REF!*F554)*3</f>
        <v>#REF!</v>
      </c>
      <c r="L554"/>
    </row>
    <row r="555" spans="4:12" x14ac:dyDescent="0.25">
      <c r="D555" s="67"/>
      <c r="E555" s="67"/>
      <c r="F555" s="67"/>
      <c r="G555"/>
      <c r="H555" s="7"/>
      <c r="I555" s="100" t="e">
        <f>(#REF!*D555)/(#REF!+D555)*(#REF!*E555)/(#REF!+E555)*(#REF!*F555)/(#REF!+F555)/2</f>
        <v>#REF!</v>
      </c>
      <c r="J555" s="100" t="e">
        <f>(#REF!+D555)/(#REF!*D555)*(#REF!+E555)/(#REF!*E555)*(#REF!+F555)/(#REF!*F555)*3</f>
        <v>#REF!</v>
      </c>
      <c r="L555"/>
    </row>
    <row r="556" spans="4:12" x14ac:dyDescent="0.25">
      <c r="D556" s="67"/>
      <c r="E556" s="67"/>
      <c r="F556" s="67"/>
      <c r="G556"/>
      <c r="H556" s="7"/>
      <c r="I556" s="100" t="e">
        <f>(#REF!*D556)/(#REF!+D556)*(#REF!*E556)/(#REF!+E556)*(#REF!*F556)/(#REF!+F556)/2</f>
        <v>#REF!</v>
      </c>
      <c r="J556" s="100" t="e">
        <f>(#REF!+D556)/(#REF!*D556)*(#REF!+E556)/(#REF!*E556)*(#REF!+F556)/(#REF!*F556)*3</f>
        <v>#REF!</v>
      </c>
      <c r="L556"/>
    </row>
    <row r="557" spans="4:12" x14ac:dyDescent="0.25">
      <c r="D557" s="67"/>
      <c r="E557" s="67"/>
      <c r="F557" s="67"/>
      <c r="G557"/>
      <c r="H557" s="7"/>
      <c r="I557" s="100" t="e">
        <f>(#REF!*D557)/(#REF!+D557)*(#REF!*E557)/(#REF!+E557)*(#REF!*F557)/(#REF!+F557)/2</f>
        <v>#REF!</v>
      </c>
      <c r="J557" s="100" t="e">
        <f>(#REF!+D557)/(#REF!*D557)*(#REF!+E557)/(#REF!*E557)*(#REF!+F557)/(#REF!*F557)*3</f>
        <v>#REF!</v>
      </c>
      <c r="L557"/>
    </row>
    <row r="558" spans="4:12" x14ac:dyDescent="0.25">
      <c r="D558" s="67"/>
      <c r="E558" s="67"/>
      <c r="F558" s="67"/>
      <c r="G558"/>
      <c r="H558" s="7"/>
      <c r="I558" s="100" t="e">
        <f>(#REF!*D558)/(#REF!+D558)*(#REF!*E558)/(#REF!+E558)*(#REF!*F558)/(#REF!+F558)/2</f>
        <v>#REF!</v>
      </c>
      <c r="J558" s="100" t="e">
        <f>(#REF!+D558)/(#REF!*D558)*(#REF!+E558)/(#REF!*E558)*(#REF!+F558)/(#REF!*F558)*3</f>
        <v>#REF!</v>
      </c>
      <c r="L558"/>
    </row>
    <row r="559" spans="4:12" x14ac:dyDescent="0.25">
      <c r="D559" s="67"/>
      <c r="E559" s="67"/>
      <c r="F559" s="67"/>
      <c r="G559"/>
      <c r="H559" s="7"/>
      <c r="I559" s="100" t="e">
        <f>(#REF!*D559)/(#REF!+D559)*(#REF!*E559)/(#REF!+E559)*(#REF!*F559)/(#REF!+F559)/2</f>
        <v>#REF!</v>
      </c>
      <c r="J559" s="100" t="e">
        <f>(#REF!+D559)/(#REF!*D559)*(#REF!+E559)/(#REF!*E559)*(#REF!+F559)/(#REF!*F559)*3</f>
        <v>#REF!</v>
      </c>
      <c r="L559"/>
    </row>
    <row r="560" spans="4:12" x14ac:dyDescent="0.25">
      <c r="D560" s="67"/>
      <c r="E560" s="67"/>
      <c r="F560" s="67"/>
      <c r="G560"/>
      <c r="H560" s="7"/>
      <c r="I560" s="100" t="e">
        <f>(#REF!*D560)/(#REF!+D560)*(#REF!*E560)/(#REF!+E560)*(#REF!*F560)/(#REF!+F560)/2</f>
        <v>#REF!</v>
      </c>
      <c r="J560" s="100" t="e">
        <f>(#REF!+D560)/(#REF!*D560)*(#REF!+E560)/(#REF!*E560)*(#REF!+F560)/(#REF!*F560)*3</f>
        <v>#REF!</v>
      </c>
      <c r="L560"/>
    </row>
    <row r="561" spans="4:12" x14ac:dyDescent="0.25">
      <c r="D561" s="67"/>
      <c r="E561" s="67"/>
      <c r="F561" s="67"/>
      <c r="G561"/>
      <c r="H561" s="7"/>
      <c r="I561" s="100" t="e">
        <f>(#REF!*D561)/(#REF!+D561)*(#REF!*E561)/(#REF!+E561)*(#REF!*F561)/(#REF!+F561)/2</f>
        <v>#REF!</v>
      </c>
      <c r="J561" s="100" t="e">
        <f>(#REF!+D561)/(#REF!*D561)*(#REF!+E561)/(#REF!*E561)*(#REF!+F561)/(#REF!*F561)*3</f>
        <v>#REF!</v>
      </c>
      <c r="L561"/>
    </row>
    <row r="562" spans="4:12" x14ac:dyDescent="0.25">
      <c r="D562" s="67"/>
      <c r="E562" s="67"/>
      <c r="F562" s="67"/>
      <c r="G562"/>
      <c r="I562" s="100" t="e">
        <f>(#REF!*D562)/(#REF!+D562)*(#REF!*E562)/(#REF!+E562)*(#REF!*F562)/(#REF!+F562)/2</f>
        <v>#REF!</v>
      </c>
      <c r="J562" s="100" t="e">
        <f>(#REF!+D562)/(#REF!*D562)*(#REF!+E562)/(#REF!*E562)*(#REF!+F562)/(#REF!*F562)*3</f>
        <v>#REF!</v>
      </c>
      <c r="L562"/>
    </row>
    <row r="563" spans="4:12" x14ac:dyDescent="0.25">
      <c r="D563" s="67"/>
      <c r="E563" s="67"/>
      <c r="F563" s="67"/>
      <c r="G563"/>
      <c r="I563" s="100" t="e">
        <f>(#REF!*D563)/(#REF!+D563)*(#REF!*E563)/(#REF!+E563)*(#REF!*F563)/(#REF!+F563)/2</f>
        <v>#REF!</v>
      </c>
      <c r="J563" s="100" t="e">
        <f>(#REF!+D563)/(#REF!*D563)*(#REF!+E563)/(#REF!*E563)*(#REF!+F563)/(#REF!*F563)*3</f>
        <v>#REF!</v>
      </c>
      <c r="L563"/>
    </row>
    <row r="564" spans="4:12" x14ac:dyDescent="0.25">
      <c r="D564" s="67"/>
      <c r="E564" s="67"/>
      <c r="F564" s="67"/>
      <c r="G564"/>
      <c r="I564" s="100" t="e">
        <f>(#REF!*D564)/(#REF!+D564)*(#REF!*E564)/(#REF!+E564)*(#REF!*F564)/(#REF!+F564)/2</f>
        <v>#REF!</v>
      </c>
      <c r="J564" s="100" t="e">
        <f>(#REF!+D564)/(#REF!*D564)*(#REF!+E564)/(#REF!*E564)*(#REF!+F564)/(#REF!*F564)*3</f>
        <v>#REF!</v>
      </c>
      <c r="L564"/>
    </row>
    <row r="565" spans="4:12" x14ac:dyDescent="0.25">
      <c r="D565" s="67"/>
      <c r="E565" s="67"/>
      <c r="F565" s="67"/>
      <c r="G565"/>
      <c r="I565" s="100" t="e">
        <f>(#REF!*D565)/(#REF!+D565)*(#REF!*E565)/(#REF!+E565)*(#REF!*F565)/(#REF!+F565)/2</f>
        <v>#REF!</v>
      </c>
      <c r="J565" s="100" t="e">
        <f>(#REF!+D565)/(#REF!*D565)*(#REF!+E565)/(#REF!*E565)*(#REF!+F565)/(#REF!*F565)*3</f>
        <v>#REF!</v>
      </c>
      <c r="L565"/>
    </row>
    <row r="566" spans="4:12" x14ac:dyDescent="0.25">
      <c r="D566" s="67"/>
      <c r="E566" s="67"/>
      <c r="F566" s="67"/>
      <c r="G566"/>
      <c r="I566" s="100" t="e">
        <f>(#REF!*D566)/(#REF!+D566)*(#REF!*E566)/(#REF!+E566)*(#REF!*F566)/(#REF!+F566)/2</f>
        <v>#REF!</v>
      </c>
      <c r="J566" s="100" t="e">
        <f>(#REF!+D566)/(#REF!*D566)*(#REF!+E566)/(#REF!*E566)*(#REF!+F566)/(#REF!*F566)*3</f>
        <v>#REF!</v>
      </c>
      <c r="L566"/>
    </row>
    <row r="567" spans="4:12" x14ac:dyDescent="0.25">
      <c r="D567" s="67"/>
      <c r="E567" s="67"/>
      <c r="F567" s="67"/>
      <c r="G567"/>
      <c r="I567" s="100" t="e">
        <f>(#REF!*D567)/(#REF!+D567)*(#REF!*E567)/(#REF!+E567)*(#REF!*F567)/(#REF!+F567)/2</f>
        <v>#REF!</v>
      </c>
      <c r="J567" s="100" t="e">
        <f>(#REF!+D567)/(#REF!*D567)*(#REF!+E567)/(#REF!*E567)*(#REF!+F567)/(#REF!*F567)*3</f>
        <v>#REF!</v>
      </c>
      <c r="L567"/>
    </row>
    <row r="568" spans="4:12" x14ac:dyDescent="0.25">
      <c r="D568" s="67"/>
      <c r="E568" s="67"/>
      <c r="F568" s="67"/>
      <c r="G568"/>
      <c r="I568" s="100" t="e">
        <f>(#REF!*D568)/(#REF!+D568)*(#REF!*E568)/(#REF!+E568)*(#REF!*F568)/(#REF!+F568)/2</f>
        <v>#REF!</v>
      </c>
      <c r="J568" s="100" t="e">
        <f>(#REF!+D568)/(#REF!*D568)*(#REF!+E568)/(#REF!*E568)*(#REF!+F568)/(#REF!*F568)*3</f>
        <v>#REF!</v>
      </c>
      <c r="L568"/>
    </row>
    <row r="569" spans="4:12" x14ac:dyDescent="0.25">
      <c r="D569" s="67"/>
      <c r="E569" s="67"/>
      <c r="F569" s="67"/>
      <c r="G569"/>
      <c r="I569" s="100" t="e">
        <f>(#REF!*D569)/(#REF!+D569)*(#REF!*E569)/(#REF!+E569)*(#REF!*F569)/(#REF!+F569)/2</f>
        <v>#REF!</v>
      </c>
      <c r="J569" s="100" t="e">
        <f>(#REF!+D569)/(#REF!*D569)*(#REF!+E569)/(#REF!*E569)*(#REF!+F569)/(#REF!*F569)*3</f>
        <v>#REF!</v>
      </c>
      <c r="L569"/>
    </row>
    <row r="570" spans="4:12" x14ac:dyDescent="0.25">
      <c r="D570" s="67"/>
      <c r="E570" s="67"/>
      <c r="F570" s="67"/>
      <c r="G570"/>
      <c r="I570" s="100" t="e">
        <f>(#REF!*D570)/(#REF!+D570)*(#REF!*E570)/(#REF!+E570)*(#REF!*F570)/(#REF!+F570)/2</f>
        <v>#REF!</v>
      </c>
      <c r="J570" s="100" t="e">
        <f>(#REF!+D570)/(#REF!*D570)*(#REF!+E570)/(#REF!*E570)*(#REF!+F570)/(#REF!*F570)*3</f>
        <v>#REF!</v>
      </c>
      <c r="L570"/>
    </row>
    <row r="571" spans="4:12" x14ac:dyDescent="0.25">
      <c r="D571" s="67"/>
      <c r="E571" s="67"/>
      <c r="F571" s="67"/>
      <c r="G571"/>
      <c r="I571" s="100" t="e">
        <f>(#REF!*D571)/(#REF!+D571)*(#REF!*E571)/(#REF!+E571)*(#REF!*F571)/(#REF!+F571)/2</f>
        <v>#REF!</v>
      </c>
      <c r="J571" s="100" t="e">
        <f>(#REF!+D571)/(#REF!*D571)*(#REF!+E571)/(#REF!*E571)*(#REF!+F571)/(#REF!*F571)*3</f>
        <v>#REF!</v>
      </c>
      <c r="L571"/>
    </row>
    <row r="572" spans="4:12" x14ac:dyDescent="0.25">
      <c r="D572" s="67"/>
      <c r="E572" s="67"/>
      <c r="F572" s="67"/>
      <c r="G572"/>
      <c r="I572" s="100" t="e">
        <f>(#REF!*D572)/(#REF!+D572)*(#REF!*E572)/(#REF!+E572)*(#REF!*F572)/(#REF!+F572)/2</f>
        <v>#REF!</v>
      </c>
      <c r="J572" s="100" t="e">
        <f>(#REF!+D572)/(#REF!*D572)*(#REF!+E572)/(#REF!*E572)*(#REF!+F572)/(#REF!*F572)*3</f>
        <v>#REF!</v>
      </c>
      <c r="L572"/>
    </row>
    <row r="573" spans="4:12" x14ac:dyDescent="0.25">
      <c r="D573" s="67"/>
      <c r="E573" s="67"/>
      <c r="F573" s="67"/>
      <c r="G573"/>
      <c r="I573" s="100" t="e">
        <f>(#REF!*D573)/(#REF!+D573)*(#REF!*E573)/(#REF!+E573)*(#REF!*F573)/(#REF!+F573)/2</f>
        <v>#REF!</v>
      </c>
      <c r="J573" s="100" t="e">
        <f>(#REF!+D573)/(#REF!*D573)*(#REF!+E573)/(#REF!*E573)*(#REF!+F573)/(#REF!*F573)*3</f>
        <v>#REF!</v>
      </c>
      <c r="L573"/>
    </row>
    <row r="574" spans="4:12" x14ac:dyDescent="0.25">
      <c r="D574" s="67"/>
      <c r="E574" s="67"/>
      <c r="F574" s="67"/>
      <c r="G574"/>
      <c r="I574" s="100" t="e">
        <f>(#REF!*D574)/(#REF!+D574)*(#REF!*E574)/(#REF!+E574)*(#REF!*F574)/(#REF!+F574)/2</f>
        <v>#REF!</v>
      </c>
      <c r="J574" s="100" t="e">
        <f>(#REF!+D574)/(#REF!*D574)*(#REF!+E574)/(#REF!*E574)*(#REF!+F574)/(#REF!*F574)*3</f>
        <v>#REF!</v>
      </c>
      <c r="L574"/>
    </row>
    <row r="575" spans="4:12" x14ac:dyDescent="0.25">
      <c r="D575" s="67"/>
      <c r="E575" s="67"/>
      <c r="F575" s="67"/>
      <c r="G575"/>
      <c r="I575" s="100" t="e">
        <f>(#REF!*D575)/(#REF!+D575)*(#REF!*E575)/(#REF!+E575)*(#REF!*F575)/(#REF!+F575)/2</f>
        <v>#REF!</v>
      </c>
      <c r="J575" s="100" t="e">
        <f>(#REF!+D575)/(#REF!*D575)*(#REF!+E575)/(#REF!*E575)*(#REF!+F575)/(#REF!*F575)*3</f>
        <v>#REF!</v>
      </c>
      <c r="L575"/>
    </row>
    <row r="576" spans="4:12" x14ac:dyDescent="0.25">
      <c r="D576" s="67"/>
      <c r="E576" s="67"/>
      <c r="F576" s="67"/>
      <c r="G576"/>
      <c r="I576" s="100" t="e">
        <f>(#REF!*D576)/(#REF!+D576)*(#REF!*E576)/(#REF!+E576)*(#REF!*F576)/(#REF!+F576)/2</f>
        <v>#REF!</v>
      </c>
      <c r="J576" s="100" t="e">
        <f>(#REF!+D576)/(#REF!*D576)*(#REF!+E576)/(#REF!*E576)*(#REF!+F576)/(#REF!*F576)*3</f>
        <v>#REF!</v>
      </c>
      <c r="L576"/>
    </row>
    <row r="577" spans="4:12" x14ac:dyDescent="0.25">
      <c r="D577" s="67"/>
      <c r="E577" s="67"/>
      <c r="F577" s="67"/>
      <c r="G577"/>
      <c r="I577" s="100" t="e">
        <f>(#REF!*D577)/(#REF!+D577)*(#REF!*E577)/(#REF!+E577)*(#REF!*F577)/(#REF!+F577)/2</f>
        <v>#REF!</v>
      </c>
      <c r="J577" s="100" t="e">
        <f>(#REF!+D577)/(#REF!*D577)*(#REF!+E577)/(#REF!*E577)*(#REF!+F577)/(#REF!*F577)*3</f>
        <v>#REF!</v>
      </c>
      <c r="L577"/>
    </row>
    <row r="578" spans="4:12" x14ac:dyDescent="0.25">
      <c r="D578" s="67"/>
      <c r="E578" s="67"/>
      <c r="F578" s="67"/>
      <c r="G578"/>
      <c r="I578" s="100" t="e">
        <f>(#REF!*D578)/(#REF!+D578)*(#REF!*E578)/(#REF!+E578)*(#REF!*F578)/(#REF!+F578)/2</f>
        <v>#REF!</v>
      </c>
      <c r="J578" s="100" t="e">
        <f>(#REF!+D578)/(#REF!*D578)*(#REF!+E578)/(#REF!*E578)*(#REF!+F578)/(#REF!*F578)*3</f>
        <v>#REF!</v>
      </c>
      <c r="L578"/>
    </row>
    <row r="579" spans="4:12" x14ac:dyDescent="0.25">
      <c r="D579" s="67"/>
      <c r="E579" s="67"/>
      <c r="F579" s="67"/>
      <c r="G579"/>
      <c r="I579" s="100" t="e">
        <f>(#REF!*D579)/(#REF!+D579)*(#REF!*E579)/(#REF!+E579)*(#REF!*F579)/(#REF!+F579)/2</f>
        <v>#REF!</v>
      </c>
      <c r="J579" s="100" t="e">
        <f>(#REF!+D579)/(#REF!*D579)*(#REF!+E579)/(#REF!*E579)*(#REF!+F579)/(#REF!*F579)*3</f>
        <v>#REF!</v>
      </c>
      <c r="L579"/>
    </row>
    <row r="580" spans="4:12" x14ac:dyDescent="0.25">
      <c r="D580" s="67"/>
      <c r="E580" s="67"/>
      <c r="F580" s="67"/>
      <c r="G580"/>
      <c r="I580" s="100" t="e">
        <f>(#REF!*D580)/(#REF!+D580)*(#REF!*E580)/(#REF!+E580)*(#REF!*F580)/(#REF!+F580)/2</f>
        <v>#REF!</v>
      </c>
      <c r="J580" s="100" t="e">
        <f>(#REF!+D580)/(#REF!*D580)*(#REF!+E580)/(#REF!*E580)*(#REF!+F580)/(#REF!*F580)*3</f>
        <v>#REF!</v>
      </c>
      <c r="L580"/>
    </row>
    <row r="581" spans="4:12" x14ac:dyDescent="0.25">
      <c r="D581" s="67"/>
      <c r="E581" s="67"/>
      <c r="F581" s="67"/>
      <c r="G581"/>
      <c r="I581" s="100" t="e">
        <f>(#REF!*D581)/(#REF!+D581)*(#REF!*E581)/(#REF!+E581)*(#REF!*F581)/(#REF!+F581)/2</f>
        <v>#REF!</v>
      </c>
      <c r="J581" s="100" t="e">
        <f>(#REF!+D581)/(#REF!*D581)*(#REF!+E581)/(#REF!*E581)*(#REF!+F581)/(#REF!*F581)*3</f>
        <v>#REF!</v>
      </c>
      <c r="L581"/>
    </row>
    <row r="582" spans="4:12" x14ac:dyDescent="0.25">
      <c r="D582" s="67"/>
      <c r="E582" s="67"/>
      <c r="F582" s="67"/>
      <c r="G582"/>
      <c r="I582" s="100" t="e">
        <f>(#REF!*D582)/(#REF!+D582)*(#REF!*E582)/(#REF!+E582)*(#REF!*F582)/(#REF!+F582)/2</f>
        <v>#REF!</v>
      </c>
      <c r="J582" s="100" t="e">
        <f>(#REF!+D582)/(#REF!*D582)*(#REF!+E582)/(#REF!*E582)*(#REF!+F582)/(#REF!*F582)*3</f>
        <v>#REF!</v>
      </c>
      <c r="L582"/>
    </row>
    <row r="583" spans="4:12" x14ac:dyDescent="0.25">
      <c r="D583" s="67"/>
      <c r="E583" s="67"/>
      <c r="F583" s="67"/>
      <c r="G583"/>
      <c r="I583" s="100" t="e">
        <f>(#REF!*D583)/(#REF!+D583)*(#REF!*E583)/(#REF!+E583)*(#REF!*F583)/(#REF!+F583)/2</f>
        <v>#REF!</v>
      </c>
      <c r="J583" s="100" t="e">
        <f>(#REF!+D583)/(#REF!*D583)*(#REF!+E583)/(#REF!*E583)*(#REF!+F583)/(#REF!*F583)*3</f>
        <v>#REF!</v>
      </c>
      <c r="L583"/>
    </row>
    <row r="584" spans="4:12" x14ac:dyDescent="0.25">
      <c r="D584" s="67"/>
      <c r="E584" s="67"/>
      <c r="F584" s="67"/>
      <c r="G584"/>
      <c r="I584" s="100" t="e">
        <f>(#REF!*D584)/(#REF!+D584)*(#REF!*E584)/(#REF!+E584)*(#REF!*F584)/(#REF!+F584)/2</f>
        <v>#REF!</v>
      </c>
      <c r="J584" s="100" t="e">
        <f>(#REF!+D584)/(#REF!*D584)*(#REF!+E584)/(#REF!*E584)*(#REF!+F584)/(#REF!*F584)*3</f>
        <v>#REF!</v>
      </c>
      <c r="L584"/>
    </row>
    <row r="585" spans="4:12" x14ac:dyDescent="0.25">
      <c r="D585" s="67"/>
      <c r="E585" s="67"/>
      <c r="F585" s="67"/>
      <c r="G585"/>
      <c r="I585" s="100" t="e">
        <f>(#REF!*D585)/(#REF!+D585)*(#REF!*E585)/(#REF!+E585)*(#REF!*F585)/(#REF!+F585)/2</f>
        <v>#REF!</v>
      </c>
      <c r="J585" s="100" t="e">
        <f>(#REF!+D585)/(#REF!*D585)*(#REF!+E585)/(#REF!*E585)*(#REF!+F585)/(#REF!*F585)*3</f>
        <v>#REF!</v>
      </c>
      <c r="L585"/>
    </row>
    <row r="586" spans="4:12" x14ac:dyDescent="0.25">
      <c r="D586" s="67"/>
      <c r="E586" s="67"/>
      <c r="F586" s="67"/>
      <c r="G586"/>
      <c r="I586" s="100" t="e">
        <f>(#REF!*D586)/(#REF!+D586)*(#REF!*E586)/(#REF!+E586)*(#REF!*F586)/(#REF!+F586)/2</f>
        <v>#REF!</v>
      </c>
      <c r="J586" s="100" t="e">
        <f>(#REF!+D586)/(#REF!*D586)*(#REF!+E586)/(#REF!*E586)*(#REF!+F586)/(#REF!*F586)*3</f>
        <v>#REF!</v>
      </c>
      <c r="L586"/>
    </row>
    <row r="587" spans="4:12" x14ac:dyDescent="0.25">
      <c r="D587" s="67"/>
      <c r="E587" s="67"/>
      <c r="F587" s="67"/>
      <c r="G587"/>
      <c r="I587" s="100" t="e">
        <f>(#REF!*D587)/(#REF!+D587)*(#REF!*E587)/(#REF!+E587)*(#REF!*F587)/(#REF!+F587)/2</f>
        <v>#REF!</v>
      </c>
      <c r="J587" s="100" t="e">
        <f>(#REF!+D587)/(#REF!*D587)*(#REF!+E587)/(#REF!*E587)*(#REF!+F587)/(#REF!*F587)*3</f>
        <v>#REF!</v>
      </c>
      <c r="L587"/>
    </row>
    <row r="588" spans="4:12" x14ac:dyDescent="0.25">
      <c r="D588" s="67"/>
      <c r="E588" s="67"/>
      <c r="F588" s="67"/>
      <c r="G588"/>
      <c r="I588" s="100" t="e">
        <f>(#REF!*D588)/(#REF!+D588)*(#REF!*E588)/(#REF!+E588)*(#REF!*F588)/(#REF!+F588)/2</f>
        <v>#REF!</v>
      </c>
      <c r="J588" s="100" t="e">
        <f>(#REF!+D588)/(#REF!*D588)*(#REF!+E588)/(#REF!*E588)*(#REF!+F588)/(#REF!*F588)*3</f>
        <v>#REF!</v>
      </c>
      <c r="L588"/>
    </row>
    <row r="589" spans="4:12" x14ac:dyDescent="0.25">
      <c r="D589" s="67"/>
      <c r="E589" s="67"/>
      <c r="F589" s="67"/>
      <c r="G589"/>
      <c r="I589" s="100" t="e">
        <f>(#REF!*D589)/(#REF!+D589)*(#REF!*E589)/(#REF!+E589)*(#REF!*F589)/(#REF!+F589)/2</f>
        <v>#REF!</v>
      </c>
      <c r="J589" s="100" t="e">
        <f>(#REF!+D589)/(#REF!*D589)*(#REF!+E589)/(#REF!*E589)*(#REF!+F589)/(#REF!*F589)*3</f>
        <v>#REF!</v>
      </c>
      <c r="L589"/>
    </row>
    <row r="590" spans="4:12" x14ac:dyDescent="0.25">
      <c r="D590" s="67"/>
      <c r="E590" s="67"/>
      <c r="F590" s="67"/>
      <c r="G590"/>
      <c r="I590" s="100" t="e">
        <f>(#REF!*D590)/(#REF!+D590)*(#REF!*E590)/(#REF!+E590)*(#REF!*F590)/(#REF!+F590)/2</f>
        <v>#REF!</v>
      </c>
      <c r="J590" s="100" t="e">
        <f>(#REF!+D590)/(#REF!*D590)*(#REF!+E590)/(#REF!*E590)*(#REF!+F590)/(#REF!*F590)*3</f>
        <v>#REF!</v>
      </c>
      <c r="L590"/>
    </row>
    <row r="591" spans="4:12" x14ac:dyDescent="0.25">
      <c r="D591" s="67"/>
      <c r="E591" s="67"/>
      <c r="F591" s="67"/>
      <c r="G591"/>
      <c r="I591" s="100" t="e">
        <f>(#REF!*D591)/(#REF!+D591)*(#REF!*E591)/(#REF!+E591)*(#REF!*F591)/(#REF!+F591)/2</f>
        <v>#REF!</v>
      </c>
      <c r="J591" s="100" t="e">
        <f>(#REF!+D591)/(#REF!*D591)*(#REF!+E591)/(#REF!*E591)*(#REF!+F591)/(#REF!*F591)*3</f>
        <v>#REF!</v>
      </c>
      <c r="L591"/>
    </row>
    <row r="592" spans="4:12" x14ac:dyDescent="0.25">
      <c r="D592" s="67"/>
      <c r="E592" s="67"/>
      <c r="F592" s="67"/>
      <c r="G592"/>
      <c r="I592" s="100" t="e">
        <f>(#REF!*D592)/(#REF!+D592)*(#REF!*E592)/(#REF!+E592)*(#REF!*F592)/(#REF!+F592)/2</f>
        <v>#REF!</v>
      </c>
      <c r="J592" s="100" t="e">
        <f>(#REF!+D592)/(#REF!*D592)*(#REF!+E592)/(#REF!*E592)*(#REF!+F592)/(#REF!*F592)*3</f>
        <v>#REF!</v>
      </c>
      <c r="L592"/>
    </row>
    <row r="593" spans="4:12" x14ac:dyDescent="0.25">
      <c r="D593" s="67"/>
      <c r="E593" s="67"/>
      <c r="F593" s="67"/>
      <c r="G593"/>
      <c r="I593" s="100" t="e">
        <f>(#REF!*D593)/(#REF!+D593)*(#REF!*E593)/(#REF!+E593)*(#REF!*F593)/(#REF!+F593)/2</f>
        <v>#REF!</v>
      </c>
      <c r="J593" s="100" t="e">
        <f>(#REF!+D593)/(#REF!*D593)*(#REF!+E593)/(#REF!*E593)*(#REF!+F593)/(#REF!*F593)*3</f>
        <v>#REF!</v>
      </c>
      <c r="L593"/>
    </row>
    <row r="594" spans="4:12" x14ac:dyDescent="0.25">
      <c r="D594" s="67"/>
      <c r="E594" s="67"/>
      <c r="F594" s="67"/>
      <c r="G594"/>
      <c r="I594" s="100" t="e">
        <f>(#REF!*D594)/(#REF!+D594)*(#REF!*E594)/(#REF!+E594)*(#REF!*F594)/(#REF!+F594)/2</f>
        <v>#REF!</v>
      </c>
      <c r="J594" s="100" t="e">
        <f>(#REF!+D594)/(#REF!*D594)*(#REF!+E594)/(#REF!*E594)*(#REF!+F594)/(#REF!*F594)*3</f>
        <v>#REF!</v>
      </c>
      <c r="L594"/>
    </row>
    <row r="595" spans="4:12" x14ac:dyDescent="0.25">
      <c r="D595" s="67"/>
      <c r="E595" s="67"/>
      <c r="F595" s="67"/>
      <c r="G595"/>
      <c r="I595" s="100" t="e">
        <f>(#REF!*D595)/(#REF!+D595)*(#REF!*E595)/(#REF!+E595)*(#REF!*F595)/(#REF!+F595)/2</f>
        <v>#REF!</v>
      </c>
      <c r="J595" s="100" t="e">
        <f>(#REF!+D595)/(#REF!*D595)*(#REF!+E595)/(#REF!*E595)*(#REF!+F595)/(#REF!*F595)*3</f>
        <v>#REF!</v>
      </c>
      <c r="L595"/>
    </row>
    <row r="596" spans="4:12" x14ac:dyDescent="0.25">
      <c r="D596" s="67"/>
      <c r="E596" s="67"/>
      <c r="F596" s="67"/>
      <c r="G596"/>
      <c r="I596" s="100" t="e">
        <f>(#REF!*D596)/(#REF!+D596)*(#REF!*E596)/(#REF!+E596)*(#REF!*F596)/(#REF!+F596)/2</f>
        <v>#REF!</v>
      </c>
      <c r="J596" s="100" t="e">
        <f>(#REF!+D596)/(#REF!*D596)*(#REF!+E596)/(#REF!*E596)*(#REF!+F596)/(#REF!*F596)*3</f>
        <v>#REF!</v>
      </c>
      <c r="L596"/>
    </row>
    <row r="597" spans="4:12" x14ac:dyDescent="0.25">
      <c r="D597" s="67"/>
      <c r="E597" s="67"/>
      <c r="F597" s="67"/>
      <c r="G597"/>
      <c r="I597" s="100" t="e">
        <f>(#REF!*D597)/(#REF!+D597)*(#REF!*E597)/(#REF!+E597)*(#REF!*F597)/(#REF!+F597)/2</f>
        <v>#REF!</v>
      </c>
      <c r="J597" s="100" t="e">
        <f>(#REF!+D597)/(#REF!*D597)*(#REF!+E597)/(#REF!*E597)*(#REF!+F597)/(#REF!*F597)*3</f>
        <v>#REF!</v>
      </c>
      <c r="L597"/>
    </row>
    <row r="598" spans="4:12" x14ac:dyDescent="0.25">
      <c r="D598" s="67"/>
      <c r="E598" s="67"/>
      <c r="F598" s="67"/>
      <c r="G598"/>
      <c r="I598" s="100" t="e">
        <f>(#REF!*D598)/(#REF!+D598)*(#REF!*E598)/(#REF!+E598)*(#REF!*F598)/(#REF!+F598)/2</f>
        <v>#REF!</v>
      </c>
      <c r="J598" s="100" t="e">
        <f>(#REF!+D598)/(#REF!*D598)*(#REF!+E598)/(#REF!*E598)*(#REF!+F598)/(#REF!*F598)*3</f>
        <v>#REF!</v>
      </c>
      <c r="L598"/>
    </row>
    <row r="599" spans="4:12" x14ac:dyDescent="0.25">
      <c r="D599" s="67"/>
      <c r="E599" s="67"/>
      <c r="F599" s="67"/>
      <c r="G599"/>
      <c r="I599" s="100" t="e">
        <f>(#REF!*D599)/(#REF!+D599)*(#REF!*E599)/(#REF!+E599)*(#REF!*F599)/(#REF!+F599)/2</f>
        <v>#REF!</v>
      </c>
      <c r="J599" s="100" t="e">
        <f>(#REF!+D599)/(#REF!*D599)*(#REF!+E599)/(#REF!*E599)*(#REF!+F599)/(#REF!*F599)*3</f>
        <v>#REF!</v>
      </c>
      <c r="L599"/>
    </row>
    <row r="600" spans="4:12" x14ac:dyDescent="0.25">
      <c r="D600" s="67"/>
      <c r="E600" s="67"/>
      <c r="F600" s="67"/>
      <c r="G600"/>
      <c r="I600" s="100" t="e">
        <f>(#REF!*D600)/(#REF!+D600)*(#REF!*E600)/(#REF!+E600)*(#REF!*F600)/(#REF!+F600)/2</f>
        <v>#REF!</v>
      </c>
      <c r="J600" s="100" t="e">
        <f>(#REF!+D600)/(#REF!*D600)*(#REF!+E600)/(#REF!*E600)*(#REF!+F600)/(#REF!*F600)*3</f>
        <v>#REF!</v>
      </c>
      <c r="L600"/>
    </row>
    <row r="601" spans="4:12" x14ac:dyDescent="0.25">
      <c r="D601" s="67"/>
      <c r="E601" s="67"/>
      <c r="F601" s="67"/>
      <c r="G601"/>
      <c r="I601" s="100" t="e">
        <f>(#REF!*D601)/(#REF!+D601)*(#REF!*E601)/(#REF!+E601)*(#REF!*F601)/(#REF!+F601)/2</f>
        <v>#REF!</v>
      </c>
      <c r="J601" s="100" t="e">
        <f>(#REF!+D601)/(#REF!*D601)*(#REF!+E601)/(#REF!*E601)*(#REF!+F601)/(#REF!*F601)*3</f>
        <v>#REF!</v>
      </c>
      <c r="L601"/>
    </row>
    <row r="602" spans="4:12" x14ac:dyDescent="0.25">
      <c r="D602" s="67"/>
      <c r="E602" s="67"/>
      <c r="F602" s="67"/>
      <c r="G602"/>
      <c r="I602" s="100" t="e">
        <f>(#REF!*D602)/(#REF!+D602)*(#REF!*E602)/(#REF!+E602)*(#REF!*F602)/(#REF!+F602)/2</f>
        <v>#REF!</v>
      </c>
      <c r="J602" s="100" t="e">
        <f>(#REF!+D602)/(#REF!*D602)*(#REF!+E602)/(#REF!*E602)*(#REF!+F602)/(#REF!*F602)*3</f>
        <v>#REF!</v>
      </c>
      <c r="L602"/>
    </row>
    <row r="603" spans="4:12" x14ac:dyDescent="0.25">
      <c r="D603" s="67"/>
      <c r="E603" s="67"/>
      <c r="F603" s="67"/>
      <c r="G603"/>
      <c r="I603" s="100" t="e">
        <f>(#REF!*D603)/(#REF!+D603)*(#REF!*E603)/(#REF!+E603)*(#REF!*F603)/(#REF!+F603)/2</f>
        <v>#REF!</v>
      </c>
      <c r="J603" s="100" t="e">
        <f>(#REF!+D603)/(#REF!*D603)*(#REF!+E603)/(#REF!*E603)*(#REF!+F603)/(#REF!*F603)*3</f>
        <v>#REF!</v>
      </c>
      <c r="L603"/>
    </row>
    <row r="604" spans="4:12" x14ac:dyDescent="0.25">
      <c r="D604" s="67"/>
      <c r="E604" s="67"/>
      <c r="F604" s="67"/>
      <c r="G604"/>
      <c r="I604" s="100" t="e">
        <f>(#REF!*D604)/(#REF!+D604)*(#REF!*E604)/(#REF!+E604)*(#REF!*F604)/(#REF!+F604)/2</f>
        <v>#REF!</v>
      </c>
      <c r="J604" s="100" t="e">
        <f>(#REF!+D604)/(#REF!*D604)*(#REF!+E604)/(#REF!*E604)*(#REF!+F604)/(#REF!*F604)*3</f>
        <v>#REF!</v>
      </c>
      <c r="L604"/>
    </row>
    <row r="605" spans="4:12" x14ac:dyDescent="0.25">
      <c r="D605" s="67"/>
      <c r="E605" s="67"/>
      <c r="F605" s="67"/>
      <c r="G605"/>
      <c r="I605" s="100" t="e">
        <f>(#REF!*D605)/(#REF!+D605)*(#REF!*E605)/(#REF!+E605)*(#REF!*F605)/(#REF!+F605)/2</f>
        <v>#REF!</v>
      </c>
      <c r="J605" s="100" t="e">
        <f>(#REF!+D605)/(#REF!*D605)*(#REF!+E605)/(#REF!*E605)*(#REF!+F605)/(#REF!*F605)*3</f>
        <v>#REF!</v>
      </c>
      <c r="L605"/>
    </row>
    <row r="606" spans="4:12" x14ac:dyDescent="0.25">
      <c r="D606" s="67"/>
      <c r="E606" s="67"/>
      <c r="F606" s="67"/>
      <c r="G606"/>
      <c r="I606" s="100" t="e">
        <f>(#REF!*D606)/(#REF!+D606)*(#REF!*E606)/(#REF!+E606)*(#REF!*F606)/(#REF!+F606)/2</f>
        <v>#REF!</v>
      </c>
      <c r="J606" s="100" t="e">
        <f>(#REF!+D606)/(#REF!*D606)*(#REF!+E606)/(#REF!*E606)*(#REF!+F606)/(#REF!*F606)*3</f>
        <v>#REF!</v>
      </c>
      <c r="L606"/>
    </row>
    <row r="607" spans="4:12" x14ac:dyDescent="0.25">
      <c r="D607" s="67"/>
      <c r="E607" s="67"/>
      <c r="F607" s="67"/>
      <c r="G607"/>
      <c r="I607" s="100" t="e">
        <f>(#REF!*D607)/(#REF!+D607)*(#REF!*E607)/(#REF!+E607)*(#REF!*F607)/(#REF!+F607)/2</f>
        <v>#REF!</v>
      </c>
      <c r="J607" s="100" t="e">
        <f>(#REF!+D607)/(#REF!*D607)*(#REF!+E607)/(#REF!*E607)*(#REF!+F607)/(#REF!*F607)*3</f>
        <v>#REF!</v>
      </c>
      <c r="L607"/>
    </row>
    <row r="608" spans="4:12" x14ac:dyDescent="0.25">
      <c r="D608" s="67"/>
      <c r="E608" s="67"/>
      <c r="F608" s="67"/>
      <c r="G608"/>
      <c r="I608" s="100" t="e">
        <f>(#REF!*D608)/(#REF!+D608)*(#REF!*E608)/(#REF!+E608)*(#REF!*F608)/(#REF!+F608)/2</f>
        <v>#REF!</v>
      </c>
      <c r="J608" s="100" t="e">
        <f>(#REF!+D608)/(#REF!*D608)*(#REF!+E608)/(#REF!*E608)*(#REF!+F608)/(#REF!*F608)*3</f>
        <v>#REF!</v>
      </c>
      <c r="L608"/>
    </row>
    <row r="609" spans="4:12" x14ac:dyDescent="0.25">
      <c r="D609" s="67"/>
      <c r="E609" s="67"/>
      <c r="F609" s="67"/>
      <c r="G609"/>
      <c r="I609" s="100" t="e">
        <f>(#REF!*D609)/(#REF!+D609)*(#REF!*E609)/(#REF!+E609)*(#REF!*F609)/(#REF!+F609)/2</f>
        <v>#REF!</v>
      </c>
      <c r="J609" s="100" t="e">
        <f>(#REF!+D609)/(#REF!*D609)*(#REF!+E609)/(#REF!*E609)*(#REF!+F609)/(#REF!*F609)*3</f>
        <v>#REF!</v>
      </c>
      <c r="L609"/>
    </row>
    <row r="610" spans="4:12" x14ac:dyDescent="0.25">
      <c r="D610" s="67"/>
      <c r="E610" s="67"/>
      <c r="F610" s="67"/>
      <c r="G610"/>
      <c r="I610" s="100" t="e">
        <f>(#REF!*D610)/(#REF!+D610)*(#REF!*E610)/(#REF!+E610)*(#REF!*F610)/(#REF!+F610)/2</f>
        <v>#REF!</v>
      </c>
      <c r="J610" s="100" t="e">
        <f>(#REF!+D610)/(#REF!*D610)*(#REF!+E610)/(#REF!*E610)*(#REF!+F610)/(#REF!*F610)*3</f>
        <v>#REF!</v>
      </c>
      <c r="L610"/>
    </row>
    <row r="611" spans="4:12" x14ac:dyDescent="0.25">
      <c r="D611" s="67"/>
      <c r="E611" s="67"/>
      <c r="F611" s="67"/>
      <c r="G611"/>
      <c r="I611" s="100" t="e">
        <f>(#REF!*D611)/(#REF!+D611)*(#REF!*E611)/(#REF!+E611)*(#REF!*F611)/(#REF!+F611)/2</f>
        <v>#REF!</v>
      </c>
      <c r="J611" s="100" t="e">
        <f>(#REF!+D611)/(#REF!*D611)*(#REF!+E611)/(#REF!*E611)*(#REF!+F611)/(#REF!*F611)*3</f>
        <v>#REF!</v>
      </c>
      <c r="L611"/>
    </row>
    <row r="612" spans="4:12" x14ac:dyDescent="0.25">
      <c r="D612" s="67"/>
      <c r="E612" s="67"/>
      <c r="F612" s="67"/>
      <c r="G612"/>
      <c r="I612" s="100" t="e">
        <f>(#REF!*D612)/(#REF!+D612)*(#REF!*E612)/(#REF!+E612)*(#REF!*F612)/(#REF!+F612)/2</f>
        <v>#REF!</v>
      </c>
      <c r="J612" s="100" t="e">
        <f>(#REF!+D612)/(#REF!*D612)*(#REF!+E612)/(#REF!*E612)*(#REF!+F612)/(#REF!*F612)*3</f>
        <v>#REF!</v>
      </c>
      <c r="L612"/>
    </row>
    <row r="613" spans="4:12" x14ac:dyDescent="0.25">
      <c r="D613" s="67"/>
      <c r="E613" s="67"/>
      <c r="F613" s="67"/>
      <c r="G613"/>
      <c r="I613" s="100" t="e">
        <f>(#REF!*D613)/(#REF!+D613)*(#REF!*E613)/(#REF!+E613)*(#REF!*F613)/(#REF!+F613)/2</f>
        <v>#REF!</v>
      </c>
      <c r="J613" s="100" t="e">
        <f>(#REF!+D613)/(#REF!*D613)*(#REF!+E613)/(#REF!*E613)*(#REF!+F613)/(#REF!*F613)*3</f>
        <v>#REF!</v>
      </c>
      <c r="L613"/>
    </row>
    <row r="614" spans="4:12" x14ac:dyDescent="0.25">
      <c r="D614" s="67"/>
      <c r="E614" s="67"/>
      <c r="F614" s="67"/>
      <c r="G614"/>
      <c r="I614" s="100" t="e">
        <f>(#REF!*D614)/(#REF!+D614)*(#REF!*E614)/(#REF!+E614)*(#REF!*F614)/(#REF!+F614)/2</f>
        <v>#REF!</v>
      </c>
      <c r="J614" s="100" t="e">
        <f>(#REF!+D614)/(#REF!*D614)*(#REF!+E614)/(#REF!*E614)*(#REF!+F614)/(#REF!*F614)*3</f>
        <v>#REF!</v>
      </c>
      <c r="L614"/>
    </row>
    <row r="615" spans="4:12" x14ac:dyDescent="0.25">
      <c r="D615" s="67"/>
      <c r="E615" s="67"/>
      <c r="F615" s="67"/>
      <c r="G615"/>
      <c r="I615" s="100" t="e">
        <f>(#REF!*D615)/(#REF!+D615)*(#REF!*E615)/(#REF!+E615)*(#REF!*F615)/(#REF!+F615)/2</f>
        <v>#REF!</v>
      </c>
      <c r="J615" s="100" t="e">
        <f>(#REF!+D615)/(#REF!*D615)*(#REF!+E615)/(#REF!*E615)*(#REF!+F615)/(#REF!*F615)*3</f>
        <v>#REF!</v>
      </c>
      <c r="L615"/>
    </row>
    <row r="616" spans="4:12" x14ac:dyDescent="0.25">
      <c r="D616" s="67"/>
      <c r="E616" s="67"/>
      <c r="F616" s="67"/>
      <c r="G616"/>
      <c r="I616" s="100" t="e">
        <f>(#REF!*D616)/(#REF!+D616)*(#REF!*E616)/(#REF!+E616)*(#REF!*F616)/(#REF!+F616)/2</f>
        <v>#REF!</v>
      </c>
      <c r="J616" s="100" t="e">
        <f>(#REF!+D616)/(#REF!*D616)*(#REF!+E616)/(#REF!*E616)*(#REF!+F616)/(#REF!*F616)*3</f>
        <v>#REF!</v>
      </c>
      <c r="L616"/>
    </row>
    <row r="617" spans="4:12" x14ac:dyDescent="0.25">
      <c r="D617" s="67"/>
      <c r="E617" s="67"/>
      <c r="F617" s="67"/>
      <c r="G617"/>
      <c r="I617" s="100" t="e">
        <f>(#REF!*D617)/(#REF!+D617)*(#REF!*E617)/(#REF!+E617)*(#REF!*F617)/(#REF!+F617)/2</f>
        <v>#REF!</v>
      </c>
      <c r="J617" s="100" t="e">
        <f>(#REF!+D617)/(#REF!*D617)*(#REF!+E617)/(#REF!*E617)*(#REF!+F617)/(#REF!*F617)*3</f>
        <v>#REF!</v>
      </c>
      <c r="L617"/>
    </row>
    <row r="618" spans="4:12" x14ac:dyDescent="0.25">
      <c r="D618" s="67"/>
      <c r="E618" s="67"/>
      <c r="F618" s="67"/>
      <c r="G618"/>
      <c r="I618" s="100" t="e">
        <f>(#REF!*D618)/(#REF!+D618)*(#REF!*E618)/(#REF!+E618)*(#REF!*F618)/(#REF!+F618)/2</f>
        <v>#REF!</v>
      </c>
      <c r="J618" s="100" t="e">
        <f>(#REF!+D618)/(#REF!*D618)*(#REF!+E618)/(#REF!*E618)*(#REF!+F618)/(#REF!*F618)*3</f>
        <v>#REF!</v>
      </c>
      <c r="L618"/>
    </row>
    <row r="619" spans="4:12" x14ac:dyDescent="0.25">
      <c r="D619" s="67"/>
      <c r="E619" s="67"/>
      <c r="F619" s="67"/>
      <c r="G619"/>
      <c r="I619" s="100" t="e">
        <f>(#REF!*D619)/(#REF!+D619)*(#REF!*E619)/(#REF!+E619)*(#REF!*F619)/(#REF!+F619)/2</f>
        <v>#REF!</v>
      </c>
      <c r="J619" s="100" t="e">
        <f>(#REF!+D619)/(#REF!*D619)*(#REF!+E619)/(#REF!*E619)*(#REF!+F619)/(#REF!*F619)*3</f>
        <v>#REF!</v>
      </c>
      <c r="L619"/>
    </row>
    <row r="620" spans="4:12" x14ac:dyDescent="0.25">
      <c r="D620" s="67"/>
      <c r="E620" s="67"/>
      <c r="F620" s="67"/>
      <c r="G620"/>
      <c r="I620" s="100" t="e">
        <f>(#REF!*D620)/(#REF!+D620)*(#REF!*E620)/(#REF!+E620)*(#REF!*F620)/(#REF!+F620)/2</f>
        <v>#REF!</v>
      </c>
      <c r="J620" s="100" t="e">
        <f>(#REF!+D620)/(#REF!*D620)*(#REF!+E620)/(#REF!*E620)*(#REF!+F620)/(#REF!*F620)*3</f>
        <v>#REF!</v>
      </c>
      <c r="L620"/>
    </row>
    <row r="621" spans="4:12" x14ac:dyDescent="0.25">
      <c r="D621" s="67"/>
      <c r="E621" s="67"/>
      <c r="F621" s="67"/>
      <c r="G621"/>
      <c r="I621" s="100" t="e">
        <f>(#REF!*D621)/(#REF!+D621)*(#REF!*E621)/(#REF!+E621)*(#REF!*F621)/(#REF!+F621)/2</f>
        <v>#REF!</v>
      </c>
      <c r="J621" s="100" t="e">
        <f>(#REF!+D621)/(#REF!*D621)*(#REF!+E621)/(#REF!*E621)*(#REF!+F621)/(#REF!*F621)*3</f>
        <v>#REF!</v>
      </c>
      <c r="L621"/>
    </row>
    <row r="622" spans="4:12" x14ac:dyDescent="0.25">
      <c r="D622" s="67"/>
      <c r="E622" s="67"/>
      <c r="F622" s="67"/>
      <c r="G622"/>
      <c r="I622" s="100" t="e">
        <f>(#REF!*D622)/(#REF!+D622)*(#REF!*E622)/(#REF!+E622)*(#REF!*F622)/(#REF!+F622)/2</f>
        <v>#REF!</v>
      </c>
      <c r="J622" s="100" t="e">
        <f>(#REF!+D622)/(#REF!*D622)*(#REF!+E622)/(#REF!*E622)*(#REF!+F622)/(#REF!*F622)*3</f>
        <v>#REF!</v>
      </c>
      <c r="L622"/>
    </row>
    <row r="623" spans="4:12" x14ac:dyDescent="0.25">
      <c r="D623" s="67"/>
      <c r="E623" s="67"/>
      <c r="F623" s="67"/>
      <c r="G623"/>
      <c r="I623" s="100" t="e">
        <f>(#REF!*D623)/(#REF!+D623)*(#REF!*E623)/(#REF!+E623)*(#REF!*F623)/(#REF!+F623)/2</f>
        <v>#REF!</v>
      </c>
      <c r="J623" s="100" t="e">
        <f>(#REF!+D623)/(#REF!*D623)*(#REF!+E623)/(#REF!*E623)*(#REF!+F623)/(#REF!*F623)*3</f>
        <v>#REF!</v>
      </c>
      <c r="L623"/>
    </row>
    <row r="624" spans="4:12" x14ac:dyDescent="0.25">
      <c r="D624" s="67"/>
      <c r="E624" s="67"/>
      <c r="F624" s="67"/>
      <c r="G624"/>
      <c r="I624" s="100" t="e">
        <f>(#REF!*D624)/(#REF!+D624)*(#REF!*E624)/(#REF!+E624)*(#REF!*F624)/(#REF!+F624)/2</f>
        <v>#REF!</v>
      </c>
      <c r="J624" s="100" t="e">
        <f>(#REF!+D624)/(#REF!*D624)*(#REF!+E624)/(#REF!*E624)*(#REF!+F624)/(#REF!*F624)*3</f>
        <v>#REF!</v>
      </c>
      <c r="L624"/>
    </row>
    <row r="625" spans="4:12" x14ac:dyDescent="0.25">
      <c r="D625" s="67"/>
      <c r="E625" s="67"/>
      <c r="F625" s="67"/>
      <c r="G625"/>
      <c r="I625" s="100" t="e">
        <f>(#REF!*D625)/(#REF!+D625)*(#REF!*E625)/(#REF!+E625)*(#REF!*F625)/(#REF!+F625)/2</f>
        <v>#REF!</v>
      </c>
      <c r="J625" s="100" t="e">
        <f>(#REF!+D625)/(#REF!*D625)*(#REF!+E625)/(#REF!*E625)*(#REF!+F625)/(#REF!*F625)*3</f>
        <v>#REF!</v>
      </c>
      <c r="L625"/>
    </row>
    <row r="626" spans="4:12" x14ac:dyDescent="0.25">
      <c r="D626" s="67"/>
      <c r="E626" s="67"/>
      <c r="F626" s="67"/>
      <c r="G626"/>
      <c r="I626" s="100" t="e">
        <f>(#REF!*D626)/(#REF!+D626)*(#REF!*E626)/(#REF!+E626)*(#REF!*F626)/(#REF!+F626)/2</f>
        <v>#REF!</v>
      </c>
      <c r="J626" s="100" t="e">
        <f>(#REF!+D626)/(#REF!*D626)*(#REF!+E626)/(#REF!*E626)*(#REF!+F626)/(#REF!*F626)*3</f>
        <v>#REF!</v>
      </c>
      <c r="L626"/>
    </row>
    <row r="627" spans="4:12" x14ac:dyDescent="0.25">
      <c r="D627" s="67"/>
      <c r="E627" s="67"/>
      <c r="F627" s="67"/>
      <c r="G627"/>
      <c r="I627" s="100" t="e">
        <f>(#REF!*D627)/(#REF!+D627)*(#REF!*E627)/(#REF!+E627)*(#REF!*F627)/(#REF!+F627)/2</f>
        <v>#REF!</v>
      </c>
      <c r="J627" s="100" t="e">
        <f>(#REF!+D627)/(#REF!*D627)*(#REF!+E627)/(#REF!*E627)*(#REF!+F627)/(#REF!*F627)*3</f>
        <v>#REF!</v>
      </c>
      <c r="L627"/>
    </row>
    <row r="628" spans="4:12" x14ac:dyDescent="0.25">
      <c r="D628" s="67"/>
      <c r="E628" s="67"/>
      <c r="F628" s="67"/>
      <c r="G628"/>
      <c r="I628" s="100" t="e">
        <f>(#REF!*D628)/(#REF!+D628)*(#REF!*E628)/(#REF!+E628)*(#REF!*F628)/(#REF!+F628)/2</f>
        <v>#REF!</v>
      </c>
      <c r="J628" s="100" t="e">
        <f>(#REF!+D628)/(#REF!*D628)*(#REF!+E628)/(#REF!*E628)*(#REF!+F628)/(#REF!*F628)*3</f>
        <v>#REF!</v>
      </c>
      <c r="L628"/>
    </row>
    <row r="629" spans="4:12" x14ac:dyDescent="0.25">
      <c r="D629" s="67"/>
      <c r="E629" s="67"/>
      <c r="F629" s="67"/>
      <c r="G629"/>
      <c r="I629" s="100" t="e">
        <f>(#REF!*D629)/(#REF!+D629)*(#REF!*E629)/(#REF!+E629)*(#REF!*F629)/(#REF!+F629)/2</f>
        <v>#REF!</v>
      </c>
      <c r="J629" s="100" t="e">
        <f>(#REF!+D629)/(#REF!*D629)*(#REF!+E629)/(#REF!*E629)*(#REF!+F629)/(#REF!*F629)*3</f>
        <v>#REF!</v>
      </c>
      <c r="L629"/>
    </row>
    <row r="630" spans="4:12" x14ac:dyDescent="0.25">
      <c r="D630" s="67"/>
      <c r="E630" s="67"/>
      <c r="F630" s="67"/>
      <c r="G630"/>
      <c r="I630" s="100" t="e">
        <f>(#REF!*D630)/(#REF!+D630)*(#REF!*E630)/(#REF!+E630)*(#REF!*F630)/(#REF!+F630)/2</f>
        <v>#REF!</v>
      </c>
      <c r="J630" s="100" t="e">
        <f>(#REF!+D630)/(#REF!*D630)*(#REF!+E630)/(#REF!*E630)*(#REF!+F630)/(#REF!*F630)*3</f>
        <v>#REF!</v>
      </c>
      <c r="L630"/>
    </row>
    <row r="631" spans="4:12" x14ac:dyDescent="0.25">
      <c r="D631" s="67"/>
      <c r="E631" s="67"/>
      <c r="F631" s="67"/>
      <c r="G631"/>
      <c r="I631" s="100" t="e">
        <f>(#REF!*D631)/(#REF!+D631)*(#REF!*E631)/(#REF!+E631)*(#REF!*F631)/(#REF!+F631)/2</f>
        <v>#REF!</v>
      </c>
      <c r="J631" s="100" t="e">
        <f>(#REF!+D631)/(#REF!*D631)*(#REF!+E631)/(#REF!*E631)*(#REF!+F631)/(#REF!*F631)*3</f>
        <v>#REF!</v>
      </c>
      <c r="L631"/>
    </row>
    <row r="632" spans="4:12" x14ac:dyDescent="0.25">
      <c r="D632" s="67"/>
      <c r="E632" s="67"/>
      <c r="F632" s="67"/>
      <c r="G632"/>
      <c r="I632" s="100" t="e">
        <f>(#REF!*D632)/(#REF!+D632)*(#REF!*E632)/(#REF!+E632)*(#REF!*F632)/(#REF!+F632)/2</f>
        <v>#REF!</v>
      </c>
      <c r="J632" s="100" t="e">
        <f>(#REF!+D632)/(#REF!*D632)*(#REF!+E632)/(#REF!*E632)*(#REF!+F632)/(#REF!*F632)*3</f>
        <v>#REF!</v>
      </c>
      <c r="L632"/>
    </row>
    <row r="633" spans="4:12" x14ac:dyDescent="0.25">
      <c r="D633" s="67"/>
      <c r="E633" s="67"/>
      <c r="F633" s="67"/>
      <c r="G633"/>
      <c r="I633" s="100" t="e">
        <f>(#REF!*D633)/(#REF!+D633)*(#REF!*E633)/(#REF!+E633)*(#REF!*F633)/(#REF!+F633)/2</f>
        <v>#REF!</v>
      </c>
      <c r="J633" s="100" t="e">
        <f>(#REF!+D633)/(#REF!*D633)*(#REF!+E633)/(#REF!*E633)*(#REF!+F633)/(#REF!*F633)*3</f>
        <v>#REF!</v>
      </c>
      <c r="L633"/>
    </row>
    <row r="634" spans="4:12" x14ac:dyDescent="0.25">
      <c r="D634" s="67"/>
      <c r="E634" s="67"/>
      <c r="F634" s="67"/>
      <c r="G634"/>
      <c r="I634" s="100" t="e">
        <f>(#REF!*D634)/(#REF!+D634)*(#REF!*E634)/(#REF!+E634)*(#REF!*F634)/(#REF!+F634)/2</f>
        <v>#REF!</v>
      </c>
      <c r="J634" s="100" t="e">
        <f>(#REF!+D634)/(#REF!*D634)*(#REF!+E634)/(#REF!*E634)*(#REF!+F634)/(#REF!*F634)*3</f>
        <v>#REF!</v>
      </c>
      <c r="L634"/>
    </row>
    <row r="635" spans="4:12" x14ac:dyDescent="0.25">
      <c r="D635" s="67"/>
      <c r="E635" s="67"/>
      <c r="F635" s="67"/>
      <c r="G635"/>
      <c r="I635" s="100" t="e">
        <f>(#REF!*D635)/(#REF!+D635)*(#REF!*E635)/(#REF!+E635)*(#REF!*F635)/(#REF!+F635)/2</f>
        <v>#REF!</v>
      </c>
      <c r="J635" s="100" t="e">
        <f>(#REF!+D635)/(#REF!*D635)*(#REF!+E635)/(#REF!*E635)*(#REF!+F635)/(#REF!*F635)*3</f>
        <v>#REF!</v>
      </c>
      <c r="L635"/>
    </row>
    <row r="636" spans="4:12" x14ac:dyDescent="0.25">
      <c r="D636" s="67"/>
      <c r="E636" s="67"/>
      <c r="F636" s="67"/>
      <c r="G636"/>
      <c r="I636" s="100" t="e">
        <f>(#REF!*D636)/(#REF!+D636)*(#REF!*E636)/(#REF!+E636)*(#REF!*F636)/(#REF!+F636)/2</f>
        <v>#REF!</v>
      </c>
      <c r="J636" s="100" t="e">
        <f>(#REF!+D636)/(#REF!*D636)*(#REF!+E636)/(#REF!*E636)*(#REF!+F636)/(#REF!*F636)*3</f>
        <v>#REF!</v>
      </c>
      <c r="L636"/>
    </row>
    <row r="637" spans="4:12" x14ac:dyDescent="0.25">
      <c r="D637" s="67"/>
      <c r="E637" s="67"/>
      <c r="F637" s="67"/>
      <c r="G637"/>
      <c r="I637" s="100" t="e">
        <f>(#REF!*D637)/(#REF!+D637)*(#REF!*E637)/(#REF!+E637)*(#REF!*F637)/(#REF!+F637)/2</f>
        <v>#REF!</v>
      </c>
      <c r="J637" s="100" t="e">
        <f>(#REF!+D637)/(#REF!*D637)*(#REF!+E637)/(#REF!*E637)*(#REF!+F637)/(#REF!*F637)*3</f>
        <v>#REF!</v>
      </c>
      <c r="L637"/>
    </row>
    <row r="638" spans="4:12" x14ac:dyDescent="0.25">
      <c r="D638" s="67"/>
      <c r="E638" s="67"/>
      <c r="F638" s="67"/>
      <c r="G638"/>
      <c r="I638" s="100" t="e">
        <f>(#REF!*D638)/(#REF!+D638)*(#REF!*E638)/(#REF!+E638)*(#REF!*F638)/(#REF!+F638)/2</f>
        <v>#REF!</v>
      </c>
      <c r="J638" s="100" t="e">
        <f>(#REF!+D638)/(#REF!*D638)*(#REF!+E638)/(#REF!*E638)*(#REF!+F638)/(#REF!*F638)*3</f>
        <v>#REF!</v>
      </c>
      <c r="L638"/>
    </row>
    <row r="639" spans="4:12" x14ac:dyDescent="0.25">
      <c r="D639" s="67"/>
      <c r="E639" s="67"/>
      <c r="F639" s="67"/>
      <c r="G639"/>
      <c r="I639" s="100" t="e">
        <f>(#REF!*D639)/(#REF!+D639)*(#REF!*E639)/(#REF!+E639)*(#REF!*F639)/(#REF!+F639)/2</f>
        <v>#REF!</v>
      </c>
      <c r="J639" s="100" t="e">
        <f>(#REF!+D639)/(#REF!*D639)*(#REF!+E639)/(#REF!*E639)*(#REF!+F639)/(#REF!*F639)*3</f>
        <v>#REF!</v>
      </c>
      <c r="L639"/>
    </row>
    <row r="640" spans="4:12" x14ac:dyDescent="0.25">
      <c r="D640" s="67"/>
      <c r="E640" s="67"/>
      <c r="F640" s="67"/>
      <c r="G640"/>
      <c r="I640" s="100" t="e">
        <f>(#REF!*D640)/(#REF!+D640)*(#REF!*E640)/(#REF!+E640)*(#REF!*F640)/(#REF!+F640)/2</f>
        <v>#REF!</v>
      </c>
      <c r="J640" s="100" t="e">
        <f>(#REF!+D640)/(#REF!*D640)*(#REF!+E640)/(#REF!*E640)*(#REF!+F640)/(#REF!*F640)*3</f>
        <v>#REF!</v>
      </c>
      <c r="L640"/>
    </row>
    <row r="641" spans="4:12" x14ac:dyDescent="0.25">
      <c r="D641" s="67"/>
      <c r="E641" s="67"/>
      <c r="F641" s="67"/>
      <c r="G641"/>
      <c r="I641" s="100" t="e">
        <f>(#REF!*D641)/(#REF!+D641)*(#REF!*E641)/(#REF!+E641)*(#REF!*F641)/(#REF!+F641)/2</f>
        <v>#REF!</v>
      </c>
      <c r="J641" s="100" t="e">
        <f>(#REF!+D641)/(#REF!*D641)*(#REF!+E641)/(#REF!*E641)*(#REF!+F641)/(#REF!*F641)*3</f>
        <v>#REF!</v>
      </c>
      <c r="L641"/>
    </row>
    <row r="642" spans="4:12" x14ac:dyDescent="0.25">
      <c r="D642" s="67"/>
      <c r="E642" s="67"/>
      <c r="F642" s="67"/>
      <c r="G642"/>
      <c r="I642" s="100" t="e">
        <f>(#REF!*D642)/(#REF!+D642)*(#REF!*E642)/(#REF!+E642)*(#REF!*F642)/(#REF!+F642)/2</f>
        <v>#REF!</v>
      </c>
      <c r="J642" s="100" t="e">
        <f>(#REF!+D642)/(#REF!*D642)*(#REF!+E642)/(#REF!*E642)*(#REF!+F642)/(#REF!*F642)*3</f>
        <v>#REF!</v>
      </c>
      <c r="L642"/>
    </row>
    <row r="643" spans="4:12" x14ac:dyDescent="0.25">
      <c r="D643" s="67"/>
      <c r="E643" s="67"/>
      <c r="F643" s="67"/>
      <c r="G643"/>
      <c r="I643" s="100" t="e">
        <f>(#REF!*D643)/(#REF!+D643)*(#REF!*E643)/(#REF!+E643)*(#REF!*F643)/(#REF!+F643)/2</f>
        <v>#REF!</v>
      </c>
      <c r="J643" s="100" t="e">
        <f>(#REF!+D643)/(#REF!*D643)*(#REF!+E643)/(#REF!*E643)*(#REF!+F643)/(#REF!*F643)*3</f>
        <v>#REF!</v>
      </c>
      <c r="L643"/>
    </row>
    <row r="644" spans="4:12" x14ac:dyDescent="0.25">
      <c r="D644" s="67"/>
      <c r="E644" s="67"/>
      <c r="F644" s="67"/>
      <c r="G644"/>
      <c r="I644" s="100" t="e">
        <f>(#REF!*D644)/(#REF!+D644)*(#REF!*E644)/(#REF!+E644)*(#REF!*F644)/(#REF!+F644)/2</f>
        <v>#REF!</v>
      </c>
      <c r="J644" s="100" t="e">
        <f>(#REF!+D644)/(#REF!*D644)*(#REF!+E644)/(#REF!*E644)*(#REF!+F644)/(#REF!*F644)*3</f>
        <v>#REF!</v>
      </c>
      <c r="L644"/>
    </row>
    <row r="645" spans="4:12" x14ac:dyDescent="0.25">
      <c r="D645" s="67"/>
      <c r="E645" s="67"/>
      <c r="F645" s="67"/>
      <c r="G645"/>
      <c r="I645" s="100" t="e">
        <f>(#REF!*D645)/(#REF!+D645)*(#REF!*E645)/(#REF!+E645)*(#REF!*F645)/(#REF!+F645)/2</f>
        <v>#REF!</v>
      </c>
      <c r="J645" s="100" t="e">
        <f>(#REF!+D645)/(#REF!*D645)*(#REF!+E645)/(#REF!*E645)*(#REF!+F645)/(#REF!*F645)*3</f>
        <v>#REF!</v>
      </c>
      <c r="L645"/>
    </row>
    <row r="646" spans="4:12" x14ac:dyDescent="0.25">
      <c r="D646" s="67"/>
      <c r="E646" s="67"/>
      <c r="F646" s="67"/>
      <c r="G646"/>
      <c r="I646" s="100" t="e">
        <f>(#REF!*D646)/(#REF!+D646)*(#REF!*E646)/(#REF!+E646)*(#REF!*F646)/(#REF!+F646)/2</f>
        <v>#REF!</v>
      </c>
      <c r="J646" s="100" t="e">
        <f>(#REF!+D646)/(#REF!*D646)*(#REF!+E646)/(#REF!*E646)*(#REF!+F646)/(#REF!*F646)*3</f>
        <v>#REF!</v>
      </c>
      <c r="L646"/>
    </row>
    <row r="647" spans="4:12" x14ac:dyDescent="0.25">
      <c r="D647" s="67"/>
      <c r="E647" s="67"/>
      <c r="F647" s="67"/>
      <c r="G647"/>
      <c r="I647" s="100" t="e">
        <f>(#REF!*D647)/(#REF!+D647)*(#REF!*E647)/(#REF!+E647)*(#REF!*F647)/(#REF!+F647)/2</f>
        <v>#REF!</v>
      </c>
      <c r="J647" s="100" t="e">
        <f>(#REF!+D647)/(#REF!*D647)*(#REF!+E647)/(#REF!*E647)*(#REF!+F647)/(#REF!*F647)*3</f>
        <v>#REF!</v>
      </c>
      <c r="L647"/>
    </row>
    <row r="648" spans="4:12" x14ac:dyDescent="0.25">
      <c r="D648" s="67"/>
      <c r="E648" s="67"/>
      <c r="F648" s="67"/>
      <c r="G648"/>
      <c r="I648" s="100" t="e">
        <f>(#REF!*D648)/(#REF!+D648)*(#REF!*E648)/(#REF!+E648)*(#REF!*F648)/(#REF!+F648)/2</f>
        <v>#REF!</v>
      </c>
      <c r="J648" s="100" t="e">
        <f>(#REF!+D648)/(#REF!*D648)*(#REF!+E648)/(#REF!*E648)*(#REF!+F648)/(#REF!*F648)*3</f>
        <v>#REF!</v>
      </c>
      <c r="L648"/>
    </row>
    <row r="649" spans="4:12" x14ac:dyDescent="0.25">
      <c r="D649" s="67"/>
      <c r="E649" s="67"/>
      <c r="F649" s="67"/>
      <c r="G649"/>
      <c r="I649" s="100" t="e">
        <f>(#REF!*D649)/(#REF!+D649)*(#REF!*E649)/(#REF!+E649)*(#REF!*F649)/(#REF!+F649)/2</f>
        <v>#REF!</v>
      </c>
      <c r="J649" s="100" t="e">
        <f>(#REF!+D649)/(#REF!*D649)*(#REF!+E649)/(#REF!*E649)*(#REF!+F649)/(#REF!*F649)*3</f>
        <v>#REF!</v>
      </c>
      <c r="L649"/>
    </row>
    <row r="650" spans="4:12" x14ac:dyDescent="0.25">
      <c r="D650" s="67"/>
      <c r="E650" s="67"/>
      <c r="F650" s="67"/>
      <c r="G650"/>
      <c r="I650" s="100" t="e">
        <f>(#REF!*D650)/(#REF!+D650)*(#REF!*E650)/(#REF!+E650)*(#REF!*F650)/(#REF!+F650)/2</f>
        <v>#REF!</v>
      </c>
      <c r="J650" s="100" t="e">
        <f>(#REF!+D650)/(#REF!*D650)*(#REF!+E650)/(#REF!*E650)*(#REF!+F650)/(#REF!*F650)*3</f>
        <v>#REF!</v>
      </c>
      <c r="L650"/>
    </row>
    <row r="651" spans="4:12" x14ac:dyDescent="0.25">
      <c r="D651" s="67"/>
      <c r="E651" s="67"/>
      <c r="F651" s="67"/>
      <c r="G651"/>
      <c r="I651" s="100" t="e">
        <f>(#REF!*D651)/(#REF!+D651)*(#REF!*E651)/(#REF!+E651)*(#REF!*F651)/(#REF!+F651)/2</f>
        <v>#REF!</v>
      </c>
      <c r="J651" s="100" t="e">
        <f>(#REF!+D651)/(#REF!*D651)*(#REF!+E651)/(#REF!*E651)*(#REF!+F651)/(#REF!*F651)*3</f>
        <v>#REF!</v>
      </c>
      <c r="L651"/>
    </row>
    <row r="652" spans="4:12" x14ac:dyDescent="0.25">
      <c r="D652" s="67"/>
      <c r="E652" s="67"/>
      <c r="F652" s="67"/>
      <c r="G652"/>
      <c r="I652" s="100" t="e">
        <f>(#REF!*D652)/(#REF!+D652)*(#REF!*E652)/(#REF!+E652)*(#REF!*F652)/(#REF!+F652)/2</f>
        <v>#REF!</v>
      </c>
      <c r="J652" s="100" t="e">
        <f>(#REF!+D652)/(#REF!*D652)*(#REF!+E652)/(#REF!*E652)*(#REF!+F652)/(#REF!*F652)*3</f>
        <v>#REF!</v>
      </c>
      <c r="L652"/>
    </row>
    <row r="653" spans="4:12" x14ac:dyDescent="0.25">
      <c r="D653" s="67"/>
      <c r="E653" s="67"/>
      <c r="F653" s="67"/>
      <c r="G653"/>
      <c r="I653" s="100" t="e">
        <f>(#REF!*D653)/(#REF!+D653)*(#REF!*E653)/(#REF!+E653)*(#REF!*F653)/(#REF!+F653)/2</f>
        <v>#REF!</v>
      </c>
      <c r="J653" s="100" t="e">
        <f>(#REF!+D653)/(#REF!*D653)*(#REF!+E653)/(#REF!*E653)*(#REF!+F653)/(#REF!*F653)*3</f>
        <v>#REF!</v>
      </c>
      <c r="L653"/>
    </row>
    <row r="654" spans="4:12" x14ac:dyDescent="0.25">
      <c r="D654" s="67"/>
      <c r="E654" s="67"/>
      <c r="F654" s="67"/>
      <c r="G654"/>
      <c r="I654" s="100" t="e">
        <f>(#REF!*D654)/(#REF!+D654)*(#REF!*E654)/(#REF!+E654)*(#REF!*F654)/(#REF!+F654)/2</f>
        <v>#REF!</v>
      </c>
      <c r="J654" s="100" t="e">
        <f>(#REF!+D654)/(#REF!*D654)*(#REF!+E654)/(#REF!*E654)*(#REF!+F654)/(#REF!*F654)*3</f>
        <v>#REF!</v>
      </c>
      <c r="L654"/>
    </row>
    <row r="655" spans="4:12" x14ac:dyDescent="0.25">
      <c r="D655" s="67"/>
      <c r="E655" s="67"/>
      <c r="F655" s="67"/>
      <c r="G655"/>
      <c r="I655" s="100" t="e">
        <f>(#REF!*D655)/(#REF!+D655)*(#REF!*E655)/(#REF!+E655)*(#REF!*F655)/(#REF!+F655)/2</f>
        <v>#REF!</v>
      </c>
      <c r="J655" s="100" t="e">
        <f>(#REF!+D655)/(#REF!*D655)*(#REF!+E655)/(#REF!*E655)*(#REF!+F655)/(#REF!*F655)*3</f>
        <v>#REF!</v>
      </c>
      <c r="L655"/>
    </row>
    <row r="656" spans="4:12" x14ac:dyDescent="0.25">
      <c r="D656" s="67"/>
      <c r="E656" s="67"/>
      <c r="F656" s="67"/>
      <c r="G656"/>
      <c r="I656" s="100" t="e">
        <f>(#REF!*D656)/(#REF!+D656)*(#REF!*E656)/(#REF!+E656)*(#REF!*F656)/(#REF!+F656)/2</f>
        <v>#REF!</v>
      </c>
      <c r="J656" s="100" t="e">
        <f>(#REF!+D656)/(#REF!*D656)*(#REF!+E656)/(#REF!*E656)*(#REF!+F656)/(#REF!*F656)*3</f>
        <v>#REF!</v>
      </c>
      <c r="L656"/>
    </row>
    <row r="657" spans="4:12" x14ac:dyDescent="0.25">
      <c r="D657" s="67"/>
      <c r="E657" s="67"/>
      <c r="F657" s="67"/>
      <c r="G657"/>
      <c r="I657" s="100" t="e">
        <f>(#REF!*D657)/(#REF!+D657)*(#REF!*E657)/(#REF!+E657)*(#REF!*F657)/(#REF!+F657)/2</f>
        <v>#REF!</v>
      </c>
      <c r="J657" s="100" t="e">
        <f>(#REF!+D657)/(#REF!*D657)*(#REF!+E657)/(#REF!*E657)*(#REF!+F657)/(#REF!*F657)*3</f>
        <v>#REF!</v>
      </c>
      <c r="L657"/>
    </row>
    <row r="658" spans="4:12" x14ac:dyDescent="0.25">
      <c r="D658" s="67"/>
      <c r="E658" s="67"/>
      <c r="F658" s="67"/>
      <c r="G658"/>
      <c r="I658" s="100" t="e">
        <f>(#REF!*D658)/(#REF!+D658)*(#REF!*E658)/(#REF!+E658)*(#REF!*F658)/(#REF!+F658)/2</f>
        <v>#REF!</v>
      </c>
      <c r="J658" s="100" t="e">
        <f>(#REF!+D658)/(#REF!*D658)*(#REF!+E658)/(#REF!*E658)*(#REF!+F658)/(#REF!*F658)*3</f>
        <v>#REF!</v>
      </c>
      <c r="L658"/>
    </row>
    <row r="659" spans="4:12" x14ac:dyDescent="0.25">
      <c r="D659" s="67"/>
      <c r="E659" s="67"/>
      <c r="F659" s="67"/>
      <c r="G659"/>
      <c r="I659" s="100" t="e">
        <f>(#REF!*D659)/(#REF!+D659)*(#REF!*E659)/(#REF!+E659)*(#REF!*F659)/(#REF!+F659)/2</f>
        <v>#REF!</v>
      </c>
      <c r="J659" s="100" t="e">
        <f>(#REF!+D659)/(#REF!*D659)*(#REF!+E659)/(#REF!*E659)*(#REF!+F659)/(#REF!*F659)*3</f>
        <v>#REF!</v>
      </c>
      <c r="L659"/>
    </row>
    <row r="660" spans="4:12" x14ac:dyDescent="0.25">
      <c r="D660" s="67"/>
      <c r="E660" s="67"/>
      <c r="F660" s="67"/>
      <c r="G660"/>
      <c r="I660" s="100" t="e">
        <f>(#REF!*D660)/(#REF!+D660)*(#REF!*E660)/(#REF!+E660)*(#REF!*F660)/(#REF!+F660)/2</f>
        <v>#REF!</v>
      </c>
      <c r="J660" s="100" t="e">
        <f>(#REF!+D660)/(#REF!*D660)*(#REF!+E660)/(#REF!*E660)*(#REF!+F660)/(#REF!*F660)*3</f>
        <v>#REF!</v>
      </c>
      <c r="L660"/>
    </row>
    <row r="661" spans="4:12" x14ac:dyDescent="0.25">
      <c r="D661" s="67"/>
      <c r="E661" s="67"/>
      <c r="F661" s="67"/>
      <c r="G661"/>
      <c r="I661" s="100" t="e">
        <f>(#REF!*D661)/(#REF!+D661)*(#REF!*E661)/(#REF!+E661)*(#REF!*F661)/(#REF!+F661)/2</f>
        <v>#REF!</v>
      </c>
      <c r="J661" s="100" t="e">
        <f>(#REF!+D661)/(#REF!*D661)*(#REF!+E661)/(#REF!*E661)*(#REF!+F661)/(#REF!*F661)*3</f>
        <v>#REF!</v>
      </c>
      <c r="L661"/>
    </row>
    <row r="662" spans="4:12" x14ac:dyDescent="0.25">
      <c r="D662" s="67"/>
      <c r="E662" s="67"/>
      <c r="F662" s="67"/>
      <c r="G662"/>
      <c r="I662" s="100" t="e">
        <f>(#REF!*D662)/(#REF!+D662)*(#REF!*E662)/(#REF!+E662)*(#REF!*F662)/(#REF!+F662)/2</f>
        <v>#REF!</v>
      </c>
      <c r="J662" s="100" t="e">
        <f>(#REF!+D662)/(#REF!*D662)*(#REF!+E662)/(#REF!*E662)*(#REF!+F662)/(#REF!*F662)*3</f>
        <v>#REF!</v>
      </c>
      <c r="L662"/>
    </row>
    <row r="663" spans="4:12" x14ac:dyDescent="0.25">
      <c r="D663" s="67"/>
      <c r="E663" s="67"/>
      <c r="F663" s="67"/>
      <c r="G663"/>
      <c r="I663" s="100" t="e">
        <f>(#REF!*D663)/(#REF!+D663)*(#REF!*E663)/(#REF!+E663)*(#REF!*F663)/(#REF!+F663)/2</f>
        <v>#REF!</v>
      </c>
      <c r="J663" s="100" t="e">
        <f>(#REF!+D663)/(#REF!*D663)*(#REF!+E663)/(#REF!*E663)*(#REF!+F663)/(#REF!*F663)*3</f>
        <v>#REF!</v>
      </c>
      <c r="L663"/>
    </row>
    <row r="664" spans="4:12" x14ac:dyDescent="0.25">
      <c r="D664" s="67"/>
      <c r="E664" s="67"/>
      <c r="F664" s="67"/>
      <c r="G664"/>
      <c r="I664" s="100" t="e">
        <f>(#REF!*D664)/(#REF!+D664)*(#REF!*E664)/(#REF!+E664)*(#REF!*F664)/(#REF!+F664)/2</f>
        <v>#REF!</v>
      </c>
      <c r="J664" s="100" t="e">
        <f>(#REF!+D664)/(#REF!*D664)*(#REF!+E664)/(#REF!*E664)*(#REF!+F664)/(#REF!*F664)*3</f>
        <v>#REF!</v>
      </c>
      <c r="L664"/>
    </row>
    <row r="665" spans="4:12" x14ac:dyDescent="0.25">
      <c r="D665" s="67"/>
      <c r="E665" s="67"/>
      <c r="F665" s="67"/>
      <c r="G665"/>
      <c r="I665" s="100" t="e">
        <f>(#REF!*D665)/(#REF!+D665)*(#REF!*E665)/(#REF!+E665)*(#REF!*F665)/(#REF!+F665)/2</f>
        <v>#REF!</v>
      </c>
      <c r="J665" s="100" t="e">
        <f>(#REF!+D665)/(#REF!*D665)*(#REF!+E665)/(#REF!*E665)*(#REF!+F665)/(#REF!*F665)*3</f>
        <v>#REF!</v>
      </c>
      <c r="L665"/>
    </row>
    <row r="666" spans="4:12" x14ac:dyDescent="0.25">
      <c r="D666" s="67"/>
      <c r="E666" s="67"/>
      <c r="F666" s="67"/>
      <c r="G666"/>
      <c r="I666" s="100" t="e">
        <f>(#REF!*D666)/(#REF!+D666)*(#REF!*E666)/(#REF!+E666)*(#REF!*F666)/(#REF!+F666)/2</f>
        <v>#REF!</v>
      </c>
      <c r="J666" s="100" t="e">
        <f>(#REF!+D666)/(#REF!*D666)*(#REF!+E666)/(#REF!*E666)*(#REF!+F666)/(#REF!*F666)*3</f>
        <v>#REF!</v>
      </c>
      <c r="L666"/>
    </row>
    <row r="667" spans="4:12" x14ac:dyDescent="0.25">
      <c r="D667" s="67"/>
      <c r="E667" s="67"/>
      <c r="F667" s="67"/>
      <c r="G667"/>
      <c r="I667" s="100" t="e">
        <f>(#REF!*D667)/(#REF!+D667)*(#REF!*E667)/(#REF!+E667)*(#REF!*F667)/(#REF!+F667)/2</f>
        <v>#REF!</v>
      </c>
      <c r="J667" s="100" t="e">
        <f>(#REF!+D667)/(#REF!*D667)*(#REF!+E667)/(#REF!*E667)*(#REF!+F667)/(#REF!*F667)*3</f>
        <v>#REF!</v>
      </c>
      <c r="L667"/>
    </row>
    <row r="668" spans="4:12" x14ac:dyDescent="0.25">
      <c r="D668" s="67"/>
      <c r="E668" s="67"/>
      <c r="F668" s="67"/>
      <c r="G668"/>
      <c r="I668" s="100" t="e">
        <f>(#REF!*D668)/(#REF!+D668)*(#REF!*E668)/(#REF!+E668)*(#REF!*F668)/(#REF!+F668)/2</f>
        <v>#REF!</v>
      </c>
      <c r="J668" s="100" t="e">
        <f>(#REF!+D668)/(#REF!*D668)*(#REF!+E668)/(#REF!*E668)*(#REF!+F668)/(#REF!*F668)*3</f>
        <v>#REF!</v>
      </c>
      <c r="L668"/>
    </row>
    <row r="669" spans="4:12" x14ac:dyDescent="0.25">
      <c r="D669" s="67"/>
      <c r="E669" s="67"/>
      <c r="F669" s="67"/>
      <c r="G669"/>
      <c r="I669" s="100" t="e">
        <f>(#REF!*D669)/(#REF!+D669)*(#REF!*E669)/(#REF!+E669)*(#REF!*F669)/(#REF!+F669)/2</f>
        <v>#REF!</v>
      </c>
      <c r="J669" s="100" t="e">
        <f>(#REF!+D669)/(#REF!*D669)*(#REF!+E669)/(#REF!*E669)*(#REF!+F669)/(#REF!*F669)*3</f>
        <v>#REF!</v>
      </c>
      <c r="L669"/>
    </row>
    <row r="670" spans="4:12" x14ac:dyDescent="0.25">
      <c r="D670" s="67"/>
      <c r="E670" s="67"/>
      <c r="F670" s="67"/>
      <c r="G670"/>
      <c r="I670" s="100" t="e">
        <f>(#REF!*D670)/(#REF!+D670)*(#REF!*E670)/(#REF!+E670)*(#REF!*F670)/(#REF!+F670)/2</f>
        <v>#REF!</v>
      </c>
      <c r="J670" s="100" t="e">
        <f>(#REF!+D670)/(#REF!*D670)*(#REF!+E670)/(#REF!*E670)*(#REF!+F670)/(#REF!*F670)*3</f>
        <v>#REF!</v>
      </c>
      <c r="L670"/>
    </row>
    <row r="671" spans="4:12" x14ac:dyDescent="0.25">
      <c r="D671" s="67"/>
      <c r="E671" s="67"/>
      <c r="F671" s="67"/>
      <c r="G671"/>
      <c r="I671" s="100" t="e">
        <f>(#REF!*D671)/(#REF!+D671)*(#REF!*E671)/(#REF!+E671)*(#REF!*F671)/(#REF!+F671)/2</f>
        <v>#REF!</v>
      </c>
      <c r="J671" s="100" t="e">
        <f>(#REF!+D671)/(#REF!*D671)*(#REF!+E671)/(#REF!*E671)*(#REF!+F671)/(#REF!*F671)*3</f>
        <v>#REF!</v>
      </c>
      <c r="L671"/>
    </row>
    <row r="672" spans="4:12" x14ac:dyDescent="0.25">
      <c r="D672" s="67"/>
      <c r="E672" s="67"/>
      <c r="F672" s="67"/>
      <c r="G672"/>
      <c r="I672" s="100" t="e">
        <f>(#REF!*D672)/(#REF!+D672)*(#REF!*E672)/(#REF!+E672)*(#REF!*F672)/(#REF!+F672)/2</f>
        <v>#REF!</v>
      </c>
      <c r="J672" s="100" t="e">
        <f>(#REF!+D672)/(#REF!*D672)*(#REF!+E672)/(#REF!*E672)*(#REF!+F672)/(#REF!*F672)*3</f>
        <v>#REF!</v>
      </c>
      <c r="L672"/>
    </row>
    <row r="673" spans="4:12" x14ac:dyDescent="0.25">
      <c r="D673" s="67"/>
      <c r="E673" s="67"/>
      <c r="F673" s="67"/>
      <c r="G673"/>
      <c r="I673" s="100" t="e">
        <f>(#REF!*D673)/(#REF!+D673)*(#REF!*E673)/(#REF!+E673)*(#REF!*F673)/(#REF!+F673)/2</f>
        <v>#REF!</v>
      </c>
      <c r="J673" s="100" t="e">
        <f>(#REF!+D673)/(#REF!*D673)*(#REF!+E673)/(#REF!*E673)*(#REF!+F673)/(#REF!*F673)*3</f>
        <v>#REF!</v>
      </c>
      <c r="L673"/>
    </row>
    <row r="674" spans="4:12" x14ac:dyDescent="0.25">
      <c r="D674" s="67"/>
      <c r="E674" s="67"/>
      <c r="F674" s="67"/>
      <c r="G674"/>
      <c r="I674" s="100" t="e">
        <f>(#REF!*D674)/(#REF!+D674)*(#REF!*E674)/(#REF!+E674)*(#REF!*F674)/(#REF!+F674)/2</f>
        <v>#REF!</v>
      </c>
      <c r="J674" s="100" t="e">
        <f>(#REF!+D674)/(#REF!*D674)*(#REF!+E674)/(#REF!*E674)*(#REF!+F674)/(#REF!*F674)*3</f>
        <v>#REF!</v>
      </c>
      <c r="L674"/>
    </row>
    <row r="675" spans="4:12" x14ac:dyDescent="0.25">
      <c r="D675" s="67"/>
      <c r="E675" s="67"/>
      <c r="F675" s="67"/>
      <c r="G675"/>
      <c r="I675" s="100" t="e">
        <f>(#REF!*D675)/(#REF!+D675)*(#REF!*E675)/(#REF!+E675)*(#REF!*F675)/(#REF!+F675)/2</f>
        <v>#REF!</v>
      </c>
      <c r="J675" s="100" t="e">
        <f>(#REF!+D675)/(#REF!*D675)*(#REF!+E675)/(#REF!*E675)*(#REF!+F675)/(#REF!*F675)*3</f>
        <v>#REF!</v>
      </c>
      <c r="L675"/>
    </row>
    <row r="676" spans="4:12" x14ac:dyDescent="0.25">
      <c r="D676" s="67"/>
      <c r="E676" s="67"/>
      <c r="F676" s="67"/>
      <c r="G676"/>
      <c r="I676" s="100" t="e">
        <f>(#REF!*D676)/(#REF!+D676)*(#REF!*E676)/(#REF!+E676)*(#REF!*F676)/(#REF!+F676)/2</f>
        <v>#REF!</v>
      </c>
      <c r="J676" s="100" t="e">
        <f>(#REF!+D676)/(#REF!*D676)*(#REF!+E676)/(#REF!*E676)*(#REF!+F676)/(#REF!*F676)*3</f>
        <v>#REF!</v>
      </c>
      <c r="L676"/>
    </row>
    <row r="677" spans="4:12" x14ac:dyDescent="0.25">
      <c r="D677" s="67"/>
      <c r="E677" s="67"/>
      <c r="F677" s="67"/>
      <c r="G677"/>
      <c r="I677" s="100" t="e">
        <f>(#REF!*D677)/(#REF!+D677)*(#REF!*E677)/(#REF!+E677)*(#REF!*F677)/(#REF!+F677)/2</f>
        <v>#REF!</v>
      </c>
      <c r="J677" s="100" t="e">
        <f>(#REF!+D677)/(#REF!*D677)*(#REF!+E677)/(#REF!*E677)*(#REF!+F677)/(#REF!*F677)*3</f>
        <v>#REF!</v>
      </c>
      <c r="L677"/>
    </row>
    <row r="678" spans="4:12" x14ac:dyDescent="0.25">
      <c r="D678" s="67"/>
      <c r="E678" s="67"/>
      <c r="F678" s="67"/>
      <c r="G678"/>
      <c r="I678" s="100" t="e">
        <f>(#REF!*D678)/(#REF!+D678)*(#REF!*E678)/(#REF!+E678)*(#REF!*F678)/(#REF!+F678)/2</f>
        <v>#REF!</v>
      </c>
      <c r="J678" s="100" t="e">
        <f>(#REF!+D678)/(#REF!*D678)*(#REF!+E678)/(#REF!*E678)*(#REF!+F678)/(#REF!*F678)*3</f>
        <v>#REF!</v>
      </c>
      <c r="L678"/>
    </row>
    <row r="679" spans="4:12" x14ac:dyDescent="0.25">
      <c r="D679" s="67"/>
      <c r="E679" s="67"/>
      <c r="F679" s="67"/>
      <c r="G679"/>
      <c r="I679" s="100" t="e">
        <f>(#REF!*D679)/(#REF!+D679)*(#REF!*E679)/(#REF!+E679)*(#REF!*F679)/(#REF!+F679)/2</f>
        <v>#REF!</v>
      </c>
      <c r="J679" s="100" t="e">
        <f>(#REF!+D679)/(#REF!*D679)*(#REF!+E679)/(#REF!*E679)*(#REF!+F679)/(#REF!*F679)*3</f>
        <v>#REF!</v>
      </c>
      <c r="L679"/>
    </row>
    <row r="680" spans="4:12" x14ac:dyDescent="0.25">
      <c r="D680" s="67"/>
      <c r="E680" s="67"/>
      <c r="F680" s="67"/>
      <c r="G680"/>
      <c r="I680" s="100" t="e">
        <f>(#REF!*D680)/(#REF!+D680)*(#REF!*E680)/(#REF!+E680)*(#REF!*F680)/(#REF!+F680)/2</f>
        <v>#REF!</v>
      </c>
      <c r="J680" s="100" t="e">
        <f>(#REF!+D680)/(#REF!*D680)*(#REF!+E680)/(#REF!*E680)*(#REF!+F680)/(#REF!*F680)*3</f>
        <v>#REF!</v>
      </c>
      <c r="L680"/>
    </row>
    <row r="681" spans="4:12" x14ac:dyDescent="0.25">
      <c r="D681" s="67"/>
      <c r="E681" s="67"/>
      <c r="F681" s="67"/>
      <c r="G681"/>
      <c r="I681" s="100" t="e">
        <f>(#REF!*D681)/(#REF!+D681)*(#REF!*E681)/(#REF!+E681)*(#REF!*F681)/(#REF!+F681)/2</f>
        <v>#REF!</v>
      </c>
      <c r="J681" s="100" t="e">
        <f>(#REF!+D681)/(#REF!*D681)*(#REF!+E681)/(#REF!*E681)*(#REF!+F681)/(#REF!*F681)*3</f>
        <v>#REF!</v>
      </c>
      <c r="L681"/>
    </row>
    <row r="682" spans="4:12" x14ac:dyDescent="0.25">
      <c r="D682" s="67"/>
      <c r="E682" s="67"/>
      <c r="F682" s="67"/>
      <c r="G682"/>
      <c r="I682" s="100" t="e">
        <f>(#REF!*D682)/(#REF!+D682)*(#REF!*E682)/(#REF!+E682)*(#REF!*F682)/(#REF!+F682)/2</f>
        <v>#REF!</v>
      </c>
      <c r="J682" s="100" t="e">
        <f>(#REF!+D682)/(#REF!*D682)*(#REF!+E682)/(#REF!*E682)*(#REF!+F682)/(#REF!*F682)*3</f>
        <v>#REF!</v>
      </c>
      <c r="L682"/>
    </row>
    <row r="683" spans="4:12" x14ac:dyDescent="0.25">
      <c r="D683" s="67"/>
      <c r="E683" s="67"/>
      <c r="F683" s="67"/>
      <c r="G683"/>
      <c r="I683" s="100" t="e">
        <f>(#REF!*D683)/(#REF!+D683)*(#REF!*E683)/(#REF!+E683)*(#REF!*F683)/(#REF!+F683)/2</f>
        <v>#REF!</v>
      </c>
      <c r="J683" s="100" t="e">
        <f>(#REF!+D683)/(#REF!*D683)*(#REF!+E683)/(#REF!*E683)*(#REF!+F683)/(#REF!*F683)*3</f>
        <v>#REF!</v>
      </c>
      <c r="L683"/>
    </row>
    <row r="684" spans="4:12" x14ac:dyDescent="0.25">
      <c r="D684" s="67"/>
      <c r="E684" s="67"/>
      <c r="F684" s="67"/>
      <c r="G684"/>
      <c r="I684" s="100" t="e">
        <f>(#REF!*D684)/(#REF!+D684)*(#REF!*E684)/(#REF!+E684)*(#REF!*F684)/(#REF!+F684)/2</f>
        <v>#REF!</v>
      </c>
      <c r="J684" s="100" t="e">
        <f>(#REF!+D684)/(#REF!*D684)*(#REF!+E684)/(#REF!*E684)*(#REF!+F684)/(#REF!*F684)*3</f>
        <v>#REF!</v>
      </c>
      <c r="L684"/>
    </row>
    <row r="685" spans="4:12" x14ac:dyDescent="0.25">
      <c r="D685" s="67"/>
      <c r="E685" s="67"/>
      <c r="F685" s="67"/>
      <c r="G685"/>
      <c r="I685" s="100" t="e">
        <f>(#REF!*D685)/(#REF!+D685)*(#REF!*E685)/(#REF!+E685)*(#REF!*F685)/(#REF!+F685)/2</f>
        <v>#REF!</v>
      </c>
      <c r="J685" s="100" t="e">
        <f>(#REF!+D685)/(#REF!*D685)*(#REF!+E685)/(#REF!*E685)*(#REF!+F685)/(#REF!*F685)*3</f>
        <v>#REF!</v>
      </c>
      <c r="L685"/>
    </row>
    <row r="686" spans="4:12" x14ac:dyDescent="0.25">
      <c r="D686" s="67"/>
      <c r="E686" s="67"/>
      <c r="F686" s="67"/>
      <c r="G686"/>
      <c r="I686" s="100" t="e">
        <f>(#REF!*D686)/(#REF!+D686)*(#REF!*E686)/(#REF!+E686)*(#REF!*F686)/(#REF!+F686)/2</f>
        <v>#REF!</v>
      </c>
      <c r="J686" s="100" t="e">
        <f>(#REF!+D686)/(#REF!*D686)*(#REF!+E686)/(#REF!*E686)*(#REF!+F686)/(#REF!*F686)*3</f>
        <v>#REF!</v>
      </c>
      <c r="L686"/>
    </row>
    <row r="687" spans="4:12" x14ac:dyDescent="0.25">
      <c r="D687" s="67"/>
      <c r="E687" s="67"/>
      <c r="F687" s="67"/>
      <c r="G687"/>
      <c r="I687" s="100" t="e">
        <f>(#REF!*D687)/(#REF!+D687)*(#REF!*E687)/(#REF!+E687)*(#REF!*F687)/(#REF!+F687)/2</f>
        <v>#REF!</v>
      </c>
      <c r="J687" s="100" t="e">
        <f>(#REF!+D687)/(#REF!*D687)*(#REF!+E687)/(#REF!*E687)*(#REF!+F687)/(#REF!*F687)*3</f>
        <v>#REF!</v>
      </c>
      <c r="L687"/>
    </row>
    <row r="688" spans="4:12" x14ac:dyDescent="0.25">
      <c r="D688" s="67"/>
      <c r="E688" s="67"/>
      <c r="F688" s="67"/>
      <c r="G688"/>
      <c r="I688" s="100" t="e">
        <f>(#REF!*D688)/(#REF!+D688)*(#REF!*E688)/(#REF!+E688)*(#REF!*F688)/(#REF!+F688)/2</f>
        <v>#REF!</v>
      </c>
      <c r="J688" s="100" t="e">
        <f>(#REF!+D688)/(#REF!*D688)*(#REF!+E688)/(#REF!*E688)*(#REF!+F688)/(#REF!*F688)*3</f>
        <v>#REF!</v>
      </c>
      <c r="L688"/>
    </row>
    <row r="689" spans="4:12" x14ac:dyDescent="0.25">
      <c r="D689" s="67"/>
      <c r="E689" s="67"/>
      <c r="F689" s="67"/>
      <c r="G689"/>
      <c r="I689" s="100" t="e">
        <f>(#REF!*D689)/(#REF!+D689)*(#REF!*E689)/(#REF!+E689)*(#REF!*F689)/(#REF!+F689)/2</f>
        <v>#REF!</v>
      </c>
      <c r="J689" s="100" t="e">
        <f>(#REF!+D689)/(#REF!*D689)*(#REF!+E689)/(#REF!*E689)*(#REF!+F689)/(#REF!*F689)*3</f>
        <v>#REF!</v>
      </c>
      <c r="L689"/>
    </row>
    <row r="690" spans="4:12" x14ac:dyDescent="0.25">
      <c r="D690" s="67"/>
      <c r="E690" s="67"/>
      <c r="F690" s="67"/>
      <c r="G690"/>
      <c r="I690" s="100" t="e">
        <f>(#REF!*D690)/(#REF!+D690)*(#REF!*E690)/(#REF!+E690)*(#REF!*F690)/(#REF!+F690)/2</f>
        <v>#REF!</v>
      </c>
      <c r="J690" s="100" t="e">
        <f>(#REF!+D690)/(#REF!*D690)*(#REF!+E690)/(#REF!*E690)*(#REF!+F690)/(#REF!*F690)*3</f>
        <v>#REF!</v>
      </c>
      <c r="L690"/>
    </row>
    <row r="691" spans="4:12" x14ac:dyDescent="0.25">
      <c r="D691" s="67"/>
      <c r="E691" s="67"/>
      <c r="F691" s="67"/>
      <c r="G691"/>
      <c r="I691" s="100" t="e">
        <f>(#REF!*D691)/(#REF!+D691)*(#REF!*E691)/(#REF!+E691)*(#REF!*F691)/(#REF!+F691)/2</f>
        <v>#REF!</v>
      </c>
      <c r="J691" s="100" t="e">
        <f>(#REF!+D691)/(#REF!*D691)*(#REF!+E691)/(#REF!*E691)*(#REF!+F691)/(#REF!*F691)*3</f>
        <v>#REF!</v>
      </c>
      <c r="L691"/>
    </row>
    <row r="692" spans="4:12" x14ac:dyDescent="0.25">
      <c r="D692" s="67"/>
      <c r="E692" s="67"/>
      <c r="F692" s="67"/>
      <c r="G692"/>
      <c r="I692" s="100" t="e">
        <f>(#REF!*D692)/(#REF!+D692)*(#REF!*E692)/(#REF!+E692)*(#REF!*F692)/(#REF!+F692)/2</f>
        <v>#REF!</v>
      </c>
      <c r="J692" s="100" t="e">
        <f>(#REF!+D692)/(#REF!*D692)*(#REF!+E692)/(#REF!*E692)*(#REF!+F692)/(#REF!*F692)*3</f>
        <v>#REF!</v>
      </c>
      <c r="L692"/>
    </row>
    <row r="693" spans="4:12" x14ac:dyDescent="0.25">
      <c r="D693" s="67"/>
      <c r="E693" s="67"/>
      <c r="F693" s="67"/>
      <c r="G693"/>
      <c r="I693" s="100" t="e">
        <f>(#REF!*D693)/(#REF!+D693)*(#REF!*E693)/(#REF!+E693)*(#REF!*F693)/(#REF!+F693)/2</f>
        <v>#REF!</v>
      </c>
      <c r="J693" s="100" t="e">
        <f>(#REF!+D693)/(#REF!*D693)*(#REF!+E693)/(#REF!*E693)*(#REF!+F693)/(#REF!*F693)*3</f>
        <v>#REF!</v>
      </c>
      <c r="L693"/>
    </row>
    <row r="694" spans="4:12" x14ac:dyDescent="0.25">
      <c r="D694" s="67"/>
      <c r="E694" s="67"/>
      <c r="F694" s="67"/>
      <c r="G694"/>
      <c r="I694" s="100" t="e">
        <f>(#REF!*D694)/(#REF!+D694)*(#REF!*E694)/(#REF!+E694)*(#REF!*F694)/(#REF!+F694)/2</f>
        <v>#REF!</v>
      </c>
      <c r="J694" s="100" t="e">
        <f>(#REF!+D694)/(#REF!*D694)*(#REF!+E694)/(#REF!*E694)*(#REF!+F694)/(#REF!*F694)*3</f>
        <v>#REF!</v>
      </c>
      <c r="L694"/>
    </row>
    <row r="695" spans="4:12" x14ac:dyDescent="0.25">
      <c r="D695" s="67"/>
      <c r="E695" s="67"/>
      <c r="F695" s="67"/>
      <c r="G695"/>
      <c r="I695" s="100" t="e">
        <f>(#REF!*D695)/(#REF!+D695)*(#REF!*E695)/(#REF!+E695)*(#REF!*F695)/(#REF!+F695)/2</f>
        <v>#REF!</v>
      </c>
      <c r="J695" s="100" t="e">
        <f>(#REF!+D695)/(#REF!*D695)*(#REF!+E695)/(#REF!*E695)*(#REF!+F695)/(#REF!*F695)*3</f>
        <v>#REF!</v>
      </c>
      <c r="L695"/>
    </row>
    <row r="696" spans="4:12" x14ac:dyDescent="0.25">
      <c r="D696" s="67"/>
      <c r="E696" s="67"/>
      <c r="F696" s="67"/>
      <c r="G696"/>
      <c r="I696" s="100" t="e">
        <f>(#REF!*D696)/(#REF!+D696)*(#REF!*E696)/(#REF!+E696)*(#REF!*F696)/(#REF!+F696)/2</f>
        <v>#REF!</v>
      </c>
      <c r="J696" s="100" t="e">
        <f>(#REF!+D696)/(#REF!*D696)*(#REF!+E696)/(#REF!*E696)*(#REF!+F696)/(#REF!*F696)*3</f>
        <v>#REF!</v>
      </c>
      <c r="L696"/>
    </row>
    <row r="697" spans="4:12" x14ac:dyDescent="0.25">
      <c r="D697" s="67"/>
      <c r="E697" s="67"/>
      <c r="F697" s="67"/>
      <c r="G697"/>
      <c r="I697" s="100" t="e">
        <f>(#REF!*D697)/(#REF!+D697)*(#REF!*E697)/(#REF!+E697)*(#REF!*F697)/(#REF!+F697)/2</f>
        <v>#REF!</v>
      </c>
      <c r="J697" s="100" t="e">
        <f>(#REF!+D697)/(#REF!*D697)*(#REF!+E697)/(#REF!*E697)*(#REF!+F697)/(#REF!*F697)*3</f>
        <v>#REF!</v>
      </c>
      <c r="L697"/>
    </row>
    <row r="698" spans="4:12" x14ac:dyDescent="0.25">
      <c r="D698" s="67"/>
      <c r="E698" s="67"/>
      <c r="F698" s="67"/>
      <c r="G698"/>
      <c r="I698" s="100" t="e">
        <f>(#REF!*D698)/(#REF!+D698)*(#REF!*E698)/(#REF!+E698)*(#REF!*F698)/(#REF!+F698)/2</f>
        <v>#REF!</v>
      </c>
      <c r="J698" s="100" t="e">
        <f>(#REF!+D698)/(#REF!*D698)*(#REF!+E698)/(#REF!*E698)*(#REF!+F698)/(#REF!*F698)*3</f>
        <v>#REF!</v>
      </c>
      <c r="L698"/>
    </row>
    <row r="699" spans="4:12" x14ac:dyDescent="0.25">
      <c r="D699" s="67"/>
      <c r="E699" s="67"/>
      <c r="F699" s="67"/>
      <c r="G699"/>
      <c r="I699" s="100" t="e">
        <f>(#REF!*D699)/(#REF!+D699)*(#REF!*E699)/(#REF!+E699)*(#REF!*F699)/(#REF!+F699)/2</f>
        <v>#REF!</v>
      </c>
      <c r="J699" s="100" t="e">
        <f>(#REF!+D699)/(#REF!*D699)*(#REF!+E699)/(#REF!*E699)*(#REF!+F699)/(#REF!*F699)*3</f>
        <v>#REF!</v>
      </c>
      <c r="L699"/>
    </row>
    <row r="700" spans="4:12" x14ac:dyDescent="0.25">
      <c r="D700" s="67"/>
      <c r="E700" s="67"/>
      <c r="F700" s="67"/>
      <c r="G700"/>
      <c r="I700" s="100" t="e">
        <f>(#REF!*D700)/(#REF!+D700)*(#REF!*E700)/(#REF!+E700)*(#REF!*F700)/(#REF!+F700)/2</f>
        <v>#REF!</v>
      </c>
      <c r="J700" s="100" t="e">
        <f>(#REF!+D700)/(#REF!*D700)*(#REF!+E700)/(#REF!*E700)*(#REF!+F700)/(#REF!*F700)*3</f>
        <v>#REF!</v>
      </c>
      <c r="L700"/>
    </row>
    <row r="701" spans="4:12" x14ac:dyDescent="0.25">
      <c r="D701" s="67"/>
      <c r="E701" s="67"/>
      <c r="F701" s="67"/>
      <c r="G701"/>
      <c r="I701" s="100" t="e">
        <f>(#REF!*D701)/(#REF!+D701)*(#REF!*E701)/(#REF!+E701)*(#REF!*F701)/(#REF!+F701)/2</f>
        <v>#REF!</v>
      </c>
      <c r="J701" s="100" t="e">
        <f>(#REF!+D701)/(#REF!*D701)*(#REF!+E701)/(#REF!*E701)*(#REF!+F701)/(#REF!*F701)*3</f>
        <v>#REF!</v>
      </c>
      <c r="L701"/>
    </row>
    <row r="702" spans="4:12" x14ac:dyDescent="0.25">
      <c r="D702" s="67"/>
      <c r="E702" s="67"/>
      <c r="F702" s="67"/>
      <c r="G702"/>
      <c r="I702" s="100" t="e">
        <f>(#REF!*D702)/(#REF!+D702)*(#REF!*E702)/(#REF!+E702)*(#REF!*F702)/(#REF!+F702)/2</f>
        <v>#REF!</v>
      </c>
      <c r="J702" s="100" t="e">
        <f>(#REF!+D702)/(#REF!*D702)*(#REF!+E702)/(#REF!*E702)*(#REF!+F702)/(#REF!*F702)*3</f>
        <v>#REF!</v>
      </c>
      <c r="L702"/>
    </row>
    <row r="703" spans="4:12" x14ac:dyDescent="0.25">
      <c r="D703" s="67"/>
      <c r="E703" s="67"/>
      <c r="F703" s="67"/>
      <c r="G703"/>
      <c r="I703" s="100" t="e">
        <f>(#REF!*D703)/(#REF!+D703)*(#REF!*E703)/(#REF!+E703)*(#REF!*F703)/(#REF!+F703)/2</f>
        <v>#REF!</v>
      </c>
      <c r="J703" s="100" t="e">
        <f>(#REF!+D703)/(#REF!*D703)*(#REF!+E703)/(#REF!*E703)*(#REF!+F703)/(#REF!*F703)*3</f>
        <v>#REF!</v>
      </c>
      <c r="L703"/>
    </row>
    <row r="704" spans="4:12" x14ac:dyDescent="0.25">
      <c r="D704" s="67"/>
      <c r="E704" s="67"/>
      <c r="F704" s="67"/>
      <c r="G704"/>
      <c r="I704" s="100" t="e">
        <f>(#REF!*D704)/(#REF!+D704)*(#REF!*E704)/(#REF!+E704)*(#REF!*F704)/(#REF!+F704)/2</f>
        <v>#REF!</v>
      </c>
      <c r="J704" s="100" t="e">
        <f>(#REF!+D704)/(#REF!*D704)*(#REF!+E704)/(#REF!*E704)*(#REF!+F704)/(#REF!*F704)*3</f>
        <v>#REF!</v>
      </c>
      <c r="L704"/>
    </row>
    <row r="705" spans="4:12" x14ac:dyDescent="0.25">
      <c r="D705" s="67"/>
      <c r="E705" s="67"/>
      <c r="F705" s="67"/>
      <c r="G705"/>
      <c r="I705" s="100" t="e">
        <f>(#REF!*D705)/(#REF!+D705)*(#REF!*E705)/(#REF!+E705)*(#REF!*F705)/(#REF!+F705)/2</f>
        <v>#REF!</v>
      </c>
      <c r="J705" s="100" t="e">
        <f>(#REF!+D705)/(#REF!*D705)*(#REF!+E705)/(#REF!*E705)*(#REF!+F705)/(#REF!*F705)*3</f>
        <v>#REF!</v>
      </c>
      <c r="L705"/>
    </row>
    <row r="706" spans="4:12" x14ac:dyDescent="0.25">
      <c r="D706" s="67"/>
      <c r="E706" s="67"/>
      <c r="F706" s="67"/>
      <c r="G706"/>
      <c r="I706" s="100" t="e">
        <f>(#REF!*D706)/(#REF!+D706)*(#REF!*E706)/(#REF!+E706)*(#REF!*F706)/(#REF!+F706)/2</f>
        <v>#REF!</v>
      </c>
      <c r="J706" s="100" t="e">
        <f>(#REF!+D706)/(#REF!*D706)*(#REF!+E706)/(#REF!*E706)*(#REF!+F706)/(#REF!*F706)*3</f>
        <v>#REF!</v>
      </c>
      <c r="L706"/>
    </row>
    <row r="707" spans="4:12" x14ac:dyDescent="0.25">
      <c r="D707" s="67"/>
      <c r="E707" s="67"/>
      <c r="F707" s="67"/>
      <c r="G707"/>
      <c r="I707" s="100" t="e">
        <f>(#REF!*D707)/(#REF!+D707)*(#REF!*E707)/(#REF!+E707)*(#REF!*F707)/(#REF!+F707)/2</f>
        <v>#REF!</v>
      </c>
      <c r="J707" s="100" t="e">
        <f>(#REF!+D707)/(#REF!*D707)*(#REF!+E707)/(#REF!*E707)*(#REF!+F707)/(#REF!*F707)*3</f>
        <v>#REF!</v>
      </c>
      <c r="L707"/>
    </row>
    <row r="708" spans="4:12" x14ac:dyDescent="0.25">
      <c r="D708" s="67"/>
      <c r="E708" s="67"/>
      <c r="F708" s="67"/>
      <c r="G708"/>
      <c r="I708" s="100" t="e">
        <f>(#REF!*D708)/(#REF!+D708)*(#REF!*E708)/(#REF!+E708)*(#REF!*F708)/(#REF!+F708)/2</f>
        <v>#REF!</v>
      </c>
      <c r="J708" s="100" t="e">
        <f>(#REF!+D708)/(#REF!*D708)*(#REF!+E708)/(#REF!*E708)*(#REF!+F708)/(#REF!*F708)*3</f>
        <v>#REF!</v>
      </c>
      <c r="L708"/>
    </row>
    <row r="709" spans="4:12" x14ac:dyDescent="0.25">
      <c r="D709" s="67"/>
      <c r="E709" s="67"/>
      <c r="F709" s="67"/>
      <c r="G709"/>
      <c r="I709" s="100" t="e">
        <f>(#REF!*D709)/(#REF!+D709)*(#REF!*E709)/(#REF!+E709)*(#REF!*F709)/(#REF!+F709)/2</f>
        <v>#REF!</v>
      </c>
      <c r="J709" s="100" t="e">
        <f>(#REF!+D709)/(#REF!*D709)*(#REF!+E709)/(#REF!*E709)*(#REF!+F709)/(#REF!*F709)*3</f>
        <v>#REF!</v>
      </c>
      <c r="L709"/>
    </row>
    <row r="710" spans="4:12" x14ac:dyDescent="0.25">
      <c r="D710" s="67"/>
      <c r="E710" s="67"/>
      <c r="F710" s="67"/>
      <c r="G710"/>
      <c r="I710" s="100" t="e">
        <f>(#REF!*D710)/(#REF!+D710)*(#REF!*E710)/(#REF!+E710)*(#REF!*F710)/(#REF!+F710)/2</f>
        <v>#REF!</v>
      </c>
      <c r="J710" s="100" t="e">
        <f>(#REF!+D710)/(#REF!*D710)*(#REF!+E710)/(#REF!*E710)*(#REF!+F710)/(#REF!*F710)*3</f>
        <v>#REF!</v>
      </c>
      <c r="L710"/>
    </row>
    <row r="711" spans="4:12" x14ac:dyDescent="0.25">
      <c r="D711" s="67"/>
      <c r="E711" s="67"/>
      <c r="F711" s="67"/>
      <c r="G711"/>
      <c r="I711" s="100" t="e">
        <f>(#REF!*D711)/(#REF!+D711)*(#REF!*E711)/(#REF!+E711)*(#REF!*F711)/(#REF!+F711)/2</f>
        <v>#REF!</v>
      </c>
      <c r="J711" s="100" t="e">
        <f>(#REF!+D711)/(#REF!*D711)*(#REF!+E711)/(#REF!*E711)*(#REF!+F711)/(#REF!*F711)*3</f>
        <v>#REF!</v>
      </c>
      <c r="L711"/>
    </row>
    <row r="712" spans="4:12" x14ac:dyDescent="0.25">
      <c r="D712" s="67"/>
      <c r="E712" s="67"/>
      <c r="F712" s="67"/>
      <c r="G712"/>
      <c r="I712" s="100" t="e">
        <f>(#REF!*D712)/(#REF!+D712)*(#REF!*E712)/(#REF!+E712)*(#REF!*F712)/(#REF!+F712)/2</f>
        <v>#REF!</v>
      </c>
      <c r="J712" s="100" t="e">
        <f>(#REF!+D712)/(#REF!*D712)*(#REF!+E712)/(#REF!*E712)*(#REF!+F712)/(#REF!*F712)*3</f>
        <v>#REF!</v>
      </c>
      <c r="L712"/>
    </row>
    <row r="713" spans="4:12" x14ac:dyDescent="0.25">
      <c r="D713" s="67"/>
      <c r="E713" s="67"/>
      <c r="F713" s="67"/>
      <c r="G713"/>
      <c r="I713" s="100" t="e">
        <f>(#REF!*D713)/(#REF!+D713)*(#REF!*E713)/(#REF!+E713)*(#REF!*F713)/(#REF!+F713)/2</f>
        <v>#REF!</v>
      </c>
      <c r="J713" s="100" t="e">
        <f>(#REF!+D713)/(#REF!*D713)*(#REF!+E713)/(#REF!*E713)*(#REF!+F713)/(#REF!*F713)*3</f>
        <v>#REF!</v>
      </c>
      <c r="L713"/>
    </row>
    <row r="714" spans="4:12" x14ac:dyDescent="0.25">
      <c r="D714" s="67"/>
      <c r="E714" s="67"/>
      <c r="F714" s="67"/>
      <c r="G714"/>
      <c r="I714" s="100" t="e">
        <f>(#REF!*D714)/(#REF!+D714)*(#REF!*E714)/(#REF!+E714)*(#REF!*F714)/(#REF!+F714)/2</f>
        <v>#REF!</v>
      </c>
      <c r="J714" s="100" t="e">
        <f>(#REF!+D714)/(#REF!*D714)*(#REF!+E714)/(#REF!*E714)*(#REF!+F714)/(#REF!*F714)*3</f>
        <v>#REF!</v>
      </c>
      <c r="L714"/>
    </row>
    <row r="715" spans="4:12" x14ac:dyDescent="0.25">
      <c r="D715" s="67"/>
      <c r="E715" s="67"/>
      <c r="F715" s="67"/>
      <c r="G715"/>
      <c r="I715" s="100" t="e">
        <f>(#REF!*D715)/(#REF!+D715)*(#REF!*E715)/(#REF!+E715)*(#REF!*F715)/(#REF!+F715)/2</f>
        <v>#REF!</v>
      </c>
      <c r="J715" s="100" t="e">
        <f>(#REF!+D715)/(#REF!*D715)*(#REF!+E715)/(#REF!*E715)*(#REF!+F715)/(#REF!*F715)*3</f>
        <v>#REF!</v>
      </c>
      <c r="L715"/>
    </row>
    <row r="716" spans="4:12" x14ac:dyDescent="0.25">
      <c r="D716" s="67"/>
      <c r="E716" s="67"/>
      <c r="F716" s="67"/>
      <c r="G716"/>
      <c r="I716" s="100" t="e">
        <f>(#REF!*D716)/(#REF!+D716)*(#REF!*E716)/(#REF!+E716)*(#REF!*F716)/(#REF!+F716)/2</f>
        <v>#REF!</v>
      </c>
      <c r="J716" s="100" t="e">
        <f>(#REF!+D716)/(#REF!*D716)*(#REF!+E716)/(#REF!*E716)*(#REF!+F716)/(#REF!*F716)*3</f>
        <v>#REF!</v>
      </c>
      <c r="L716"/>
    </row>
    <row r="717" spans="4:12" x14ac:dyDescent="0.25">
      <c r="D717" s="67"/>
      <c r="E717" s="67"/>
      <c r="F717" s="67"/>
      <c r="G717"/>
      <c r="I717" s="100" t="e">
        <f>(#REF!*D717)/(#REF!+D717)*(#REF!*E717)/(#REF!+E717)*(#REF!*F717)/(#REF!+F717)/2</f>
        <v>#REF!</v>
      </c>
      <c r="J717" s="100" t="e">
        <f>(#REF!+D717)/(#REF!*D717)*(#REF!+E717)/(#REF!*E717)*(#REF!+F717)/(#REF!*F717)*3</f>
        <v>#REF!</v>
      </c>
      <c r="L717"/>
    </row>
    <row r="718" spans="4:12" x14ac:dyDescent="0.25">
      <c r="D718" s="67"/>
      <c r="E718" s="67"/>
      <c r="F718" s="67"/>
      <c r="G718"/>
      <c r="I718" s="100" t="e">
        <f>(#REF!*D718)/(#REF!+D718)*(#REF!*E718)/(#REF!+E718)*(#REF!*F718)/(#REF!+F718)/2</f>
        <v>#REF!</v>
      </c>
      <c r="J718" s="100" t="e">
        <f>(#REF!+D718)/(#REF!*D718)*(#REF!+E718)/(#REF!*E718)*(#REF!+F718)/(#REF!*F718)*3</f>
        <v>#REF!</v>
      </c>
      <c r="L718"/>
    </row>
    <row r="719" spans="4:12" x14ac:dyDescent="0.25">
      <c r="D719" s="67"/>
      <c r="E719" s="67"/>
      <c r="F719" s="67"/>
      <c r="G719"/>
      <c r="I719" s="100" t="e">
        <f>(#REF!*D719)/(#REF!+D719)*(#REF!*E719)/(#REF!+E719)*(#REF!*F719)/(#REF!+F719)/2</f>
        <v>#REF!</v>
      </c>
      <c r="J719" s="100" t="e">
        <f>(#REF!+D719)/(#REF!*D719)*(#REF!+E719)/(#REF!*E719)*(#REF!+F719)/(#REF!*F719)*3</f>
        <v>#REF!</v>
      </c>
      <c r="L719"/>
    </row>
    <row r="720" spans="4:12" x14ac:dyDescent="0.25">
      <c r="D720" s="67"/>
      <c r="E720" s="67"/>
      <c r="F720" s="67"/>
      <c r="G720"/>
      <c r="I720" s="100" t="e">
        <f>(#REF!*D720)/(#REF!+D720)*(#REF!*E720)/(#REF!+E720)*(#REF!*F720)/(#REF!+F720)/2</f>
        <v>#REF!</v>
      </c>
      <c r="J720" s="100" t="e">
        <f>(#REF!+D720)/(#REF!*D720)*(#REF!+E720)/(#REF!*E720)*(#REF!+F720)/(#REF!*F720)*3</f>
        <v>#REF!</v>
      </c>
      <c r="L720"/>
    </row>
    <row r="721" spans="4:12" x14ac:dyDescent="0.25">
      <c r="D721" s="67"/>
      <c r="E721" s="67"/>
      <c r="F721" s="67"/>
      <c r="G721"/>
      <c r="I721" s="100" t="e">
        <f>(#REF!*D721)/(#REF!+D721)*(#REF!*E721)/(#REF!+E721)*(#REF!*F721)/(#REF!+F721)/2</f>
        <v>#REF!</v>
      </c>
      <c r="J721" s="100" t="e">
        <f>(#REF!+D721)/(#REF!*D721)*(#REF!+E721)/(#REF!*E721)*(#REF!+F721)/(#REF!*F721)*3</f>
        <v>#REF!</v>
      </c>
      <c r="L721"/>
    </row>
    <row r="722" spans="4:12" x14ac:dyDescent="0.25">
      <c r="D722" s="67"/>
      <c r="E722" s="67"/>
      <c r="F722" s="67"/>
      <c r="G722"/>
      <c r="I722" s="100" t="e">
        <f>(#REF!*D722)/(#REF!+D722)*(#REF!*E722)/(#REF!+E722)*(#REF!*F722)/(#REF!+F722)/2</f>
        <v>#REF!</v>
      </c>
      <c r="J722" s="100" t="e">
        <f>(#REF!+D722)/(#REF!*D722)*(#REF!+E722)/(#REF!*E722)*(#REF!+F722)/(#REF!*F722)*3</f>
        <v>#REF!</v>
      </c>
      <c r="L722"/>
    </row>
    <row r="723" spans="4:12" x14ac:dyDescent="0.25">
      <c r="D723" s="67"/>
      <c r="E723" s="67"/>
      <c r="F723" s="67"/>
      <c r="G723"/>
      <c r="I723" s="100" t="e">
        <f>(#REF!*D723)/(#REF!+D723)*(#REF!*E723)/(#REF!+E723)*(#REF!*F723)/(#REF!+F723)/2</f>
        <v>#REF!</v>
      </c>
      <c r="J723" s="100" t="e">
        <f>(#REF!+D723)/(#REF!*D723)*(#REF!+E723)/(#REF!*E723)*(#REF!+F723)/(#REF!*F723)*3</f>
        <v>#REF!</v>
      </c>
      <c r="L723"/>
    </row>
    <row r="724" spans="4:12" x14ac:dyDescent="0.25">
      <c r="D724" s="67"/>
      <c r="E724" s="67"/>
      <c r="F724" s="67"/>
      <c r="G724"/>
      <c r="I724" s="100" t="e">
        <f>(#REF!*D724)/(#REF!+D724)*(#REF!*E724)/(#REF!+E724)*(#REF!*F724)/(#REF!+F724)/2</f>
        <v>#REF!</v>
      </c>
      <c r="J724" s="100" t="e">
        <f>(#REF!+D724)/(#REF!*D724)*(#REF!+E724)/(#REF!*E724)*(#REF!+F724)/(#REF!*F724)*3</f>
        <v>#REF!</v>
      </c>
      <c r="L724"/>
    </row>
    <row r="725" spans="4:12" x14ac:dyDescent="0.25">
      <c r="D725" s="67"/>
      <c r="E725" s="67"/>
      <c r="F725" s="67"/>
      <c r="G725"/>
      <c r="I725" s="100" t="e">
        <f>(#REF!*D725)/(#REF!+D725)*(#REF!*E725)/(#REF!+E725)*(#REF!*F725)/(#REF!+F725)/2</f>
        <v>#REF!</v>
      </c>
      <c r="J725" s="100" t="e">
        <f>(#REF!+D725)/(#REF!*D725)*(#REF!+E725)/(#REF!*E725)*(#REF!+F725)/(#REF!*F725)*3</f>
        <v>#REF!</v>
      </c>
      <c r="L725"/>
    </row>
    <row r="726" spans="4:12" x14ac:dyDescent="0.25">
      <c r="D726" s="67"/>
      <c r="E726" s="67"/>
      <c r="F726" s="67"/>
      <c r="G726"/>
      <c r="I726" s="100" t="e">
        <f>(#REF!*D726)/(#REF!+D726)*(#REF!*E726)/(#REF!+E726)*(#REF!*F726)/(#REF!+F726)/2</f>
        <v>#REF!</v>
      </c>
      <c r="J726" s="100" t="e">
        <f>(#REF!+D726)/(#REF!*D726)*(#REF!+E726)/(#REF!*E726)*(#REF!+F726)/(#REF!*F726)*3</f>
        <v>#REF!</v>
      </c>
      <c r="L726"/>
    </row>
    <row r="727" spans="4:12" x14ac:dyDescent="0.25">
      <c r="D727" s="67"/>
      <c r="E727" s="67"/>
      <c r="F727" s="67"/>
      <c r="G727"/>
      <c r="I727" s="100" t="e">
        <f>(#REF!*D727)/(#REF!+D727)*(#REF!*E727)/(#REF!+E727)*(#REF!*F727)/(#REF!+F727)/2</f>
        <v>#REF!</v>
      </c>
      <c r="J727" s="100" t="e">
        <f>(#REF!+D727)/(#REF!*D727)*(#REF!+E727)/(#REF!*E727)*(#REF!+F727)/(#REF!*F727)*3</f>
        <v>#REF!</v>
      </c>
      <c r="L727"/>
    </row>
    <row r="728" spans="4:12" x14ac:dyDescent="0.25">
      <c r="D728" s="67"/>
      <c r="E728" s="67"/>
      <c r="F728" s="67"/>
      <c r="G728"/>
      <c r="I728" s="100" t="e">
        <f>(#REF!*D728)/(#REF!+D728)*(#REF!*E728)/(#REF!+E728)*(#REF!*F728)/(#REF!+F728)/2</f>
        <v>#REF!</v>
      </c>
      <c r="J728" s="100" t="e">
        <f>(#REF!+D728)/(#REF!*D728)*(#REF!+E728)/(#REF!*E728)*(#REF!+F728)/(#REF!*F728)*3</f>
        <v>#REF!</v>
      </c>
      <c r="L728"/>
    </row>
    <row r="729" spans="4:12" x14ac:dyDescent="0.25">
      <c r="D729" s="67"/>
      <c r="E729" s="67"/>
      <c r="F729" s="67"/>
      <c r="G729"/>
      <c r="I729" s="100" t="e">
        <f>(#REF!*D729)/(#REF!+D729)*(#REF!*E729)/(#REF!+E729)*(#REF!*F729)/(#REF!+F729)/2</f>
        <v>#REF!</v>
      </c>
      <c r="J729" s="100" t="e">
        <f>(#REF!+D729)/(#REF!*D729)*(#REF!+E729)/(#REF!*E729)*(#REF!+F729)/(#REF!*F729)*3</f>
        <v>#REF!</v>
      </c>
      <c r="L729"/>
    </row>
    <row r="730" spans="4:12" x14ac:dyDescent="0.25">
      <c r="D730" s="67"/>
      <c r="E730" s="67"/>
      <c r="F730" s="67"/>
      <c r="G730"/>
      <c r="I730" s="100" t="e">
        <f>(#REF!*D730)/(#REF!+D730)*(#REF!*E730)/(#REF!+E730)*(#REF!*F730)/(#REF!+F730)/2</f>
        <v>#REF!</v>
      </c>
      <c r="J730" s="100" t="e">
        <f>(#REF!+D730)/(#REF!*D730)*(#REF!+E730)/(#REF!*E730)*(#REF!+F730)/(#REF!*F730)*3</f>
        <v>#REF!</v>
      </c>
      <c r="L730"/>
    </row>
    <row r="731" spans="4:12" x14ac:dyDescent="0.25">
      <c r="D731" s="67"/>
      <c r="E731" s="67"/>
      <c r="F731" s="67"/>
      <c r="G731"/>
      <c r="I731" s="100" t="e">
        <f>(#REF!*D731)/(#REF!+D731)*(#REF!*E731)/(#REF!+E731)*(#REF!*F731)/(#REF!+F731)/2</f>
        <v>#REF!</v>
      </c>
      <c r="J731" s="100" t="e">
        <f>(#REF!+D731)/(#REF!*D731)*(#REF!+E731)/(#REF!*E731)*(#REF!+F731)/(#REF!*F731)*3</f>
        <v>#REF!</v>
      </c>
      <c r="L731"/>
    </row>
    <row r="732" spans="4:12" x14ac:dyDescent="0.25">
      <c r="D732" s="67"/>
      <c r="E732" s="67"/>
      <c r="F732" s="67"/>
      <c r="G732"/>
      <c r="I732" s="100" t="e">
        <f>(#REF!*D732)/(#REF!+D732)*(#REF!*E732)/(#REF!+E732)*(#REF!*F732)/(#REF!+F732)/2</f>
        <v>#REF!</v>
      </c>
      <c r="J732" s="100" t="e">
        <f>(#REF!+D732)/(#REF!*D732)*(#REF!+E732)/(#REF!*E732)*(#REF!+F732)/(#REF!*F732)*3</f>
        <v>#REF!</v>
      </c>
      <c r="L732"/>
    </row>
    <row r="733" spans="4:12" x14ac:dyDescent="0.25">
      <c r="D733" s="67"/>
      <c r="E733" s="67"/>
      <c r="F733" s="67"/>
      <c r="G733"/>
      <c r="I733" s="100" t="e">
        <f>(#REF!*D733)/(#REF!+D733)*(#REF!*E733)/(#REF!+E733)*(#REF!*F733)/(#REF!+F733)/2</f>
        <v>#REF!</v>
      </c>
      <c r="J733" s="100" t="e">
        <f>(#REF!+D733)/(#REF!*D733)*(#REF!+E733)/(#REF!*E733)*(#REF!+F733)/(#REF!*F733)*3</f>
        <v>#REF!</v>
      </c>
      <c r="L733"/>
    </row>
    <row r="734" spans="4:12" x14ac:dyDescent="0.25">
      <c r="D734" s="67"/>
      <c r="E734" s="67"/>
      <c r="F734" s="67"/>
      <c r="G734"/>
      <c r="I734" s="100" t="e">
        <f>(#REF!*D734)/(#REF!+D734)*(#REF!*E734)/(#REF!+E734)*(#REF!*F734)/(#REF!+F734)/2</f>
        <v>#REF!</v>
      </c>
      <c r="J734" s="100" t="e">
        <f>(#REF!+D734)/(#REF!*D734)*(#REF!+E734)/(#REF!*E734)*(#REF!+F734)/(#REF!*F734)*3</f>
        <v>#REF!</v>
      </c>
      <c r="L734"/>
    </row>
    <row r="735" spans="4:12" x14ac:dyDescent="0.25">
      <c r="D735" s="67"/>
      <c r="E735" s="67"/>
      <c r="F735" s="67"/>
      <c r="G735"/>
      <c r="I735" s="100" t="e">
        <f>(#REF!*D735)/(#REF!+D735)*(#REF!*E735)/(#REF!+E735)*(#REF!*F735)/(#REF!+F735)/2</f>
        <v>#REF!</v>
      </c>
      <c r="J735" s="100" t="e">
        <f>(#REF!+D735)/(#REF!*D735)*(#REF!+E735)/(#REF!*E735)*(#REF!+F735)/(#REF!*F735)*3</f>
        <v>#REF!</v>
      </c>
      <c r="L735"/>
    </row>
    <row r="736" spans="4:12" x14ac:dyDescent="0.25">
      <c r="D736" s="67"/>
      <c r="E736" s="67"/>
      <c r="F736" s="67"/>
      <c r="G736"/>
      <c r="I736" s="100" t="e">
        <f>(#REF!*D736)/(#REF!+D736)*(#REF!*E736)/(#REF!+E736)*(#REF!*F736)/(#REF!+F736)/2</f>
        <v>#REF!</v>
      </c>
      <c r="J736" s="100" t="e">
        <f>(#REF!+D736)/(#REF!*D736)*(#REF!+E736)/(#REF!*E736)*(#REF!+F736)/(#REF!*F736)*3</f>
        <v>#REF!</v>
      </c>
      <c r="L736"/>
    </row>
    <row r="737" spans="4:12" x14ac:dyDescent="0.25">
      <c r="D737" s="67"/>
      <c r="E737" s="67"/>
      <c r="F737" s="67"/>
      <c r="G737"/>
      <c r="I737" s="100" t="e">
        <f>(#REF!*D737)/(#REF!+D737)*(#REF!*E737)/(#REF!+E737)*(#REF!*F737)/(#REF!+F737)/2</f>
        <v>#REF!</v>
      </c>
      <c r="J737" s="100" t="e">
        <f>(#REF!+D737)/(#REF!*D737)*(#REF!+E737)/(#REF!*E737)*(#REF!+F737)/(#REF!*F737)*3</f>
        <v>#REF!</v>
      </c>
      <c r="L737"/>
    </row>
    <row r="738" spans="4:12" x14ac:dyDescent="0.25">
      <c r="D738" s="67"/>
      <c r="E738" s="67"/>
      <c r="F738" s="67"/>
      <c r="G738"/>
      <c r="I738" s="100" t="e">
        <f>(#REF!*D738)/(#REF!+D738)*(#REF!*E738)/(#REF!+E738)*(#REF!*F738)/(#REF!+F738)/2</f>
        <v>#REF!</v>
      </c>
      <c r="J738" s="100" t="e">
        <f>(#REF!+D738)/(#REF!*D738)*(#REF!+E738)/(#REF!*E738)*(#REF!+F738)/(#REF!*F738)*3</f>
        <v>#REF!</v>
      </c>
      <c r="L738"/>
    </row>
    <row r="739" spans="4:12" x14ac:dyDescent="0.25">
      <c r="D739" s="67"/>
      <c r="E739" s="67"/>
      <c r="F739" s="67"/>
      <c r="G739"/>
      <c r="I739" s="100" t="e">
        <f>(#REF!*D739)/(#REF!+D739)*(#REF!*E739)/(#REF!+E739)*(#REF!*F739)/(#REF!+F739)/2</f>
        <v>#REF!</v>
      </c>
      <c r="J739" s="100" t="e">
        <f>(#REF!+D739)/(#REF!*D739)*(#REF!+E739)/(#REF!*E739)*(#REF!+F739)/(#REF!*F739)*3</f>
        <v>#REF!</v>
      </c>
      <c r="L739"/>
    </row>
    <row r="740" spans="4:12" x14ac:dyDescent="0.25">
      <c r="D740" s="67"/>
      <c r="E740" s="67"/>
      <c r="F740" s="67"/>
      <c r="G740"/>
      <c r="I740" s="100" t="e">
        <f>(#REF!*D740)/(#REF!+D740)*(#REF!*E740)/(#REF!+E740)*(#REF!*F740)/(#REF!+F740)/2</f>
        <v>#REF!</v>
      </c>
      <c r="J740" s="100" t="e">
        <f>(#REF!+D740)/(#REF!*D740)*(#REF!+E740)/(#REF!*E740)*(#REF!+F740)/(#REF!*F740)*3</f>
        <v>#REF!</v>
      </c>
      <c r="L740"/>
    </row>
    <row r="741" spans="4:12" x14ac:dyDescent="0.25">
      <c r="D741" s="67"/>
      <c r="E741" s="67"/>
      <c r="F741" s="67"/>
      <c r="G741"/>
      <c r="I741" s="100" t="e">
        <f>(#REF!*D741)/(#REF!+D741)*(#REF!*E741)/(#REF!+E741)*(#REF!*F741)/(#REF!+F741)/2</f>
        <v>#REF!</v>
      </c>
      <c r="J741" s="100" t="e">
        <f>(#REF!+D741)/(#REF!*D741)*(#REF!+E741)/(#REF!*E741)*(#REF!+F741)/(#REF!*F741)*3</f>
        <v>#REF!</v>
      </c>
      <c r="L741"/>
    </row>
    <row r="742" spans="4:12" x14ac:dyDescent="0.25">
      <c r="D742" s="67"/>
      <c r="E742" s="67"/>
      <c r="F742" s="67"/>
      <c r="G742"/>
      <c r="I742" s="100" t="e">
        <f>(#REF!*D742)/(#REF!+D742)*(#REF!*E742)/(#REF!+E742)*(#REF!*F742)/(#REF!+F742)/2</f>
        <v>#REF!</v>
      </c>
      <c r="J742" s="100" t="e">
        <f>(#REF!+D742)/(#REF!*D742)*(#REF!+E742)/(#REF!*E742)*(#REF!+F742)/(#REF!*F742)*3</f>
        <v>#REF!</v>
      </c>
      <c r="L742"/>
    </row>
    <row r="743" spans="4:12" x14ac:dyDescent="0.25">
      <c r="D743" s="67"/>
      <c r="E743" s="67"/>
      <c r="F743" s="67"/>
      <c r="G743"/>
      <c r="I743" s="100" t="e">
        <f>(#REF!*D743)/(#REF!+D743)*(#REF!*E743)/(#REF!+E743)*(#REF!*F743)/(#REF!+F743)/2</f>
        <v>#REF!</v>
      </c>
      <c r="J743" s="100" t="e">
        <f>(#REF!+D743)/(#REF!*D743)*(#REF!+E743)/(#REF!*E743)*(#REF!+F743)/(#REF!*F743)*3</f>
        <v>#REF!</v>
      </c>
      <c r="L743"/>
    </row>
    <row r="744" spans="4:12" x14ac:dyDescent="0.25">
      <c r="D744" s="67"/>
      <c r="E744" s="67"/>
      <c r="F744" s="67"/>
      <c r="G744"/>
      <c r="I744" s="100" t="e">
        <f>(#REF!*D744)/(#REF!+D744)*(#REF!*E744)/(#REF!+E744)*(#REF!*F744)/(#REF!+F744)/2</f>
        <v>#REF!</v>
      </c>
      <c r="J744" s="100" t="e">
        <f>(#REF!+D744)/(#REF!*D744)*(#REF!+E744)/(#REF!*E744)*(#REF!+F744)/(#REF!*F744)*3</f>
        <v>#REF!</v>
      </c>
      <c r="L744"/>
    </row>
    <row r="745" spans="4:12" x14ac:dyDescent="0.25">
      <c r="D745" s="67"/>
      <c r="E745" s="67"/>
      <c r="F745" s="67"/>
      <c r="G745"/>
      <c r="I745" s="100" t="e">
        <f>(#REF!*D745)/(#REF!+D745)*(#REF!*E745)/(#REF!+E745)*(#REF!*F745)/(#REF!+F745)/2</f>
        <v>#REF!</v>
      </c>
      <c r="J745" s="100" t="e">
        <f>(#REF!+D745)/(#REF!*D745)*(#REF!+E745)/(#REF!*E745)*(#REF!+F745)/(#REF!*F745)*3</f>
        <v>#REF!</v>
      </c>
      <c r="L745"/>
    </row>
    <row r="746" spans="4:12" x14ac:dyDescent="0.25">
      <c r="D746" s="67"/>
      <c r="E746" s="67"/>
      <c r="F746" s="67"/>
      <c r="G746"/>
      <c r="I746" s="100" t="e">
        <f>(#REF!*D746)/(#REF!+D746)*(#REF!*E746)/(#REF!+E746)*(#REF!*F746)/(#REF!+F746)/2</f>
        <v>#REF!</v>
      </c>
      <c r="J746" s="100" t="e">
        <f>(#REF!+D746)/(#REF!*D746)*(#REF!+E746)/(#REF!*E746)*(#REF!+F746)/(#REF!*F746)*3</f>
        <v>#REF!</v>
      </c>
      <c r="L746"/>
    </row>
    <row r="747" spans="4:12" x14ac:dyDescent="0.25">
      <c r="D747" s="67"/>
      <c r="E747" s="67"/>
      <c r="F747" s="67"/>
      <c r="G747"/>
      <c r="I747" s="100" t="e">
        <f>(#REF!*D747)/(#REF!+D747)*(#REF!*E747)/(#REF!+E747)*(#REF!*F747)/(#REF!+F747)/2</f>
        <v>#REF!</v>
      </c>
      <c r="J747" s="100" t="e">
        <f>(#REF!+D747)/(#REF!*D747)*(#REF!+E747)/(#REF!*E747)*(#REF!+F747)/(#REF!*F747)*3</f>
        <v>#REF!</v>
      </c>
      <c r="L747"/>
    </row>
    <row r="748" spans="4:12" x14ac:dyDescent="0.25">
      <c r="D748" s="67"/>
      <c r="E748" s="67"/>
      <c r="F748" s="67"/>
      <c r="G748"/>
      <c r="I748" s="100" t="e">
        <f>(#REF!*D748)/(#REF!+D748)*(#REF!*E748)/(#REF!+E748)*(#REF!*F748)/(#REF!+F748)/2</f>
        <v>#REF!</v>
      </c>
      <c r="J748" s="100" t="e">
        <f>(#REF!+D748)/(#REF!*D748)*(#REF!+E748)/(#REF!*E748)*(#REF!+F748)/(#REF!*F748)*3</f>
        <v>#REF!</v>
      </c>
      <c r="L748"/>
    </row>
    <row r="749" spans="4:12" x14ac:dyDescent="0.25">
      <c r="D749" s="67"/>
      <c r="E749" s="67"/>
      <c r="F749" s="67"/>
      <c r="G749"/>
      <c r="I749" s="100" t="e">
        <f>(#REF!*D749)/(#REF!+D749)*(#REF!*E749)/(#REF!+E749)*(#REF!*F749)/(#REF!+F749)/2</f>
        <v>#REF!</v>
      </c>
      <c r="J749" s="100" t="e">
        <f>(#REF!+D749)/(#REF!*D749)*(#REF!+E749)/(#REF!*E749)*(#REF!+F749)/(#REF!*F749)*3</f>
        <v>#REF!</v>
      </c>
      <c r="L749"/>
    </row>
    <row r="750" spans="4:12" x14ac:dyDescent="0.25">
      <c r="D750" s="67"/>
      <c r="E750" s="67"/>
      <c r="F750" s="67"/>
      <c r="G750"/>
      <c r="I750" s="100" t="e">
        <f>(#REF!*D750)/(#REF!+D750)*(#REF!*E750)/(#REF!+E750)*(#REF!*F750)/(#REF!+F750)/2</f>
        <v>#REF!</v>
      </c>
      <c r="J750" s="100" t="e">
        <f>(#REF!+D750)/(#REF!*D750)*(#REF!+E750)/(#REF!*E750)*(#REF!+F750)/(#REF!*F750)*3</f>
        <v>#REF!</v>
      </c>
      <c r="L750"/>
    </row>
    <row r="751" spans="4:12" x14ac:dyDescent="0.25">
      <c r="D751" s="67"/>
      <c r="E751" s="67"/>
      <c r="F751" s="67"/>
      <c r="G751"/>
      <c r="I751" s="100" t="e">
        <f>(#REF!*D751)/(#REF!+D751)*(#REF!*E751)/(#REF!+E751)*(#REF!*F751)/(#REF!+F751)/2</f>
        <v>#REF!</v>
      </c>
      <c r="J751" s="100" t="e">
        <f>(#REF!+D751)/(#REF!*D751)*(#REF!+E751)/(#REF!*E751)*(#REF!+F751)/(#REF!*F751)*3</f>
        <v>#REF!</v>
      </c>
      <c r="L751"/>
    </row>
    <row r="752" spans="4:12" x14ac:dyDescent="0.25">
      <c r="D752" s="67"/>
      <c r="E752" s="67"/>
      <c r="F752" s="67"/>
      <c r="G752"/>
      <c r="I752" s="100" t="e">
        <f>(#REF!*D752)/(#REF!+D752)*(#REF!*E752)/(#REF!+E752)*(#REF!*F752)/(#REF!+F752)/2</f>
        <v>#REF!</v>
      </c>
      <c r="J752" s="100" t="e">
        <f>(#REF!+D752)/(#REF!*D752)*(#REF!+E752)/(#REF!*E752)*(#REF!+F752)/(#REF!*F752)*3</f>
        <v>#REF!</v>
      </c>
      <c r="L752"/>
    </row>
    <row r="753" spans="4:12" x14ac:dyDescent="0.25">
      <c r="D753" s="67"/>
      <c r="E753" s="67"/>
      <c r="F753" s="67"/>
      <c r="G753"/>
      <c r="I753" s="100" t="e">
        <f>(#REF!*D753)/(#REF!+D753)*(#REF!*E753)/(#REF!+E753)*(#REF!*F753)/(#REF!+F753)/2</f>
        <v>#REF!</v>
      </c>
      <c r="J753" s="100" t="e">
        <f>(#REF!+D753)/(#REF!*D753)*(#REF!+E753)/(#REF!*E753)*(#REF!+F753)/(#REF!*F753)*3</f>
        <v>#REF!</v>
      </c>
      <c r="L753"/>
    </row>
    <row r="754" spans="4:12" x14ac:dyDescent="0.25">
      <c r="D754" s="67"/>
      <c r="E754" s="67"/>
      <c r="F754" s="67"/>
      <c r="G754"/>
      <c r="I754" s="100" t="e">
        <f>(#REF!*D754)/(#REF!+D754)*(#REF!*E754)/(#REF!+E754)*(#REF!*F754)/(#REF!+F754)/2</f>
        <v>#REF!</v>
      </c>
      <c r="J754" s="100" t="e">
        <f>(#REF!+D754)/(#REF!*D754)*(#REF!+E754)/(#REF!*E754)*(#REF!+F754)/(#REF!*F754)*3</f>
        <v>#REF!</v>
      </c>
      <c r="L754"/>
    </row>
    <row r="755" spans="4:12" x14ac:dyDescent="0.25">
      <c r="D755" s="67"/>
      <c r="E755" s="67"/>
      <c r="F755" s="67"/>
      <c r="G755"/>
      <c r="I755" s="100" t="e">
        <f>(#REF!*D755)/(#REF!+D755)*(#REF!*E755)/(#REF!+E755)*(#REF!*F755)/(#REF!+F755)/2</f>
        <v>#REF!</v>
      </c>
      <c r="J755" s="100" t="e">
        <f>(#REF!+D755)/(#REF!*D755)*(#REF!+E755)/(#REF!*E755)*(#REF!+F755)/(#REF!*F755)*3</f>
        <v>#REF!</v>
      </c>
      <c r="L755"/>
    </row>
    <row r="756" spans="4:12" x14ac:dyDescent="0.25">
      <c r="D756" s="67"/>
      <c r="E756" s="67"/>
      <c r="F756" s="67"/>
      <c r="G756"/>
      <c r="I756" s="100" t="e">
        <f>(#REF!*D756)/(#REF!+D756)*(#REF!*E756)/(#REF!+E756)*(#REF!*F756)/(#REF!+F756)/2</f>
        <v>#REF!</v>
      </c>
      <c r="J756" s="100" t="e">
        <f>(#REF!+D756)/(#REF!*D756)*(#REF!+E756)/(#REF!*E756)*(#REF!+F756)/(#REF!*F756)*3</f>
        <v>#REF!</v>
      </c>
      <c r="L756"/>
    </row>
    <row r="757" spans="4:12" x14ac:dyDescent="0.25">
      <c r="D757" s="67"/>
      <c r="E757" s="67"/>
      <c r="F757" s="67"/>
      <c r="G757"/>
      <c r="I757" s="100" t="e">
        <f>(#REF!*D757)/(#REF!+D757)*(#REF!*E757)/(#REF!+E757)*(#REF!*F757)/(#REF!+F757)/2</f>
        <v>#REF!</v>
      </c>
      <c r="J757" s="100" t="e">
        <f>(#REF!+D757)/(#REF!*D757)*(#REF!+E757)/(#REF!*E757)*(#REF!+F757)/(#REF!*F757)*3</f>
        <v>#REF!</v>
      </c>
      <c r="L757"/>
    </row>
    <row r="758" spans="4:12" x14ac:dyDescent="0.25">
      <c r="D758" s="67"/>
      <c r="E758" s="67"/>
      <c r="F758" s="67"/>
      <c r="G758"/>
      <c r="I758" s="100" t="e">
        <f>(#REF!*D758)/(#REF!+D758)*(#REF!*E758)/(#REF!+E758)*(#REF!*F758)/(#REF!+F758)/2</f>
        <v>#REF!</v>
      </c>
      <c r="J758" s="100" t="e">
        <f>(#REF!+D758)/(#REF!*D758)*(#REF!+E758)/(#REF!*E758)*(#REF!+F758)/(#REF!*F758)*3</f>
        <v>#REF!</v>
      </c>
      <c r="L758"/>
    </row>
    <row r="759" spans="4:12" x14ac:dyDescent="0.25">
      <c r="D759" s="67"/>
      <c r="E759" s="67"/>
      <c r="F759" s="67"/>
      <c r="G759"/>
      <c r="I759" s="100" t="e">
        <f>(#REF!*D759)/(#REF!+D759)*(#REF!*E759)/(#REF!+E759)*(#REF!*F759)/(#REF!+F759)/2</f>
        <v>#REF!</v>
      </c>
      <c r="J759" s="100" t="e">
        <f>(#REF!+D759)/(#REF!*D759)*(#REF!+E759)/(#REF!*E759)*(#REF!+F759)/(#REF!*F759)*3</f>
        <v>#REF!</v>
      </c>
      <c r="L759"/>
    </row>
    <row r="760" spans="4:12" x14ac:dyDescent="0.25">
      <c r="D760" s="67"/>
      <c r="E760" s="67"/>
      <c r="F760" s="67"/>
      <c r="G760"/>
      <c r="I760" s="100" t="e">
        <f>(#REF!*D760)/(#REF!+D760)*(#REF!*E760)/(#REF!+E760)*(#REF!*F760)/(#REF!+F760)/2</f>
        <v>#REF!</v>
      </c>
      <c r="J760" s="100" t="e">
        <f>(#REF!+D760)/(#REF!*D760)*(#REF!+E760)/(#REF!*E760)*(#REF!+F760)/(#REF!*F760)*3</f>
        <v>#REF!</v>
      </c>
      <c r="L760"/>
    </row>
    <row r="761" spans="4:12" x14ac:dyDescent="0.25">
      <c r="D761" s="67"/>
      <c r="E761" s="67"/>
      <c r="F761" s="67"/>
      <c r="G761"/>
      <c r="I761" s="100" t="e">
        <f>(#REF!*D761)/(#REF!+D761)*(#REF!*E761)/(#REF!+E761)*(#REF!*F761)/(#REF!+F761)/2</f>
        <v>#REF!</v>
      </c>
      <c r="J761" s="100" t="e">
        <f>(#REF!+D761)/(#REF!*D761)*(#REF!+E761)/(#REF!*E761)*(#REF!+F761)/(#REF!*F761)*3</f>
        <v>#REF!</v>
      </c>
      <c r="L761"/>
    </row>
    <row r="762" spans="4:12" x14ac:dyDescent="0.25">
      <c r="D762" s="67"/>
      <c r="E762" s="67"/>
      <c r="F762" s="67"/>
      <c r="G762"/>
      <c r="I762" s="100" t="e">
        <f>(#REF!*D762)/(#REF!+D762)*(#REF!*E762)/(#REF!+E762)*(#REF!*F762)/(#REF!+F762)/2</f>
        <v>#REF!</v>
      </c>
      <c r="J762" s="100" t="e">
        <f>(#REF!+D762)/(#REF!*D762)*(#REF!+E762)/(#REF!*E762)*(#REF!+F762)/(#REF!*F762)*3</f>
        <v>#REF!</v>
      </c>
      <c r="L762"/>
    </row>
    <row r="763" spans="4:12" x14ac:dyDescent="0.25">
      <c r="D763" s="67"/>
      <c r="E763" s="67"/>
      <c r="F763" s="67"/>
      <c r="G763"/>
      <c r="I763" s="100" t="e">
        <f>(#REF!*D763)/(#REF!+D763)*(#REF!*E763)/(#REF!+E763)*(#REF!*F763)/(#REF!+F763)/2</f>
        <v>#REF!</v>
      </c>
      <c r="J763" s="100" t="e">
        <f>(#REF!+D763)/(#REF!*D763)*(#REF!+E763)/(#REF!*E763)*(#REF!+F763)/(#REF!*F763)*3</f>
        <v>#REF!</v>
      </c>
      <c r="L763"/>
    </row>
    <row r="764" spans="4:12" x14ac:dyDescent="0.25">
      <c r="D764" s="67"/>
      <c r="E764" s="67"/>
      <c r="F764" s="67"/>
      <c r="G764"/>
      <c r="I764" s="100" t="e">
        <f>(#REF!*D764)/(#REF!+D764)*(#REF!*E764)/(#REF!+E764)*(#REF!*F764)/(#REF!+F764)/2</f>
        <v>#REF!</v>
      </c>
      <c r="J764" s="100" t="e">
        <f>(#REF!+D764)/(#REF!*D764)*(#REF!+E764)/(#REF!*E764)*(#REF!+F764)/(#REF!*F764)*3</f>
        <v>#REF!</v>
      </c>
      <c r="L764"/>
    </row>
    <row r="765" spans="4:12" x14ac:dyDescent="0.25">
      <c r="D765" s="67"/>
      <c r="E765" s="67"/>
      <c r="F765" s="67"/>
      <c r="G765"/>
      <c r="I765" s="100" t="e">
        <f>(#REF!*D765)/(#REF!+D765)*(#REF!*E765)/(#REF!+E765)*(#REF!*F765)/(#REF!+F765)/2</f>
        <v>#REF!</v>
      </c>
      <c r="J765" s="100" t="e">
        <f>(#REF!+D765)/(#REF!*D765)*(#REF!+E765)/(#REF!*E765)*(#REF!+F765)/(#REF!*F765)*3</f>
        <v>#REF!</v>
      </c>
      <c r="L765"/>
    </row>
    <row r="766" spans="4:12" x14ac:dyDescent="0.25">
      <c r="D766" s="67"/>
      <c r="E766" s="67"/>
      <c r="F766" s="67"/>
      <c r="G766"/>
      <c r="I766" s="100" t="e">
        <f>(#REF!*D766)/(#REF!+D766)*(#REF!*E766)/(#REF!+E766)*(#REF!*F766)/(#REF!+F766)/2</f>
        <v>#REF!</v>
      </c>
      <c r="J766" s="100" t="e">
        <f>(#REF!+D766)/(#REF!*D766)*(#REF!+E766)/(#REF!*E766)*(#REF!+F766)/(#REF!*F766)*3</f>
        <v>#REF!</v>
      </c>
      <c r="L766"/>
    </row>
    <row r="767" spans="4:12" x14ac:dyDescent="0.25">
      <c r="D767" s="67"/>
      <c r="E767" s="67"/>
      <c r="F767" s="67"/>
      <c r="G767"/>
      <c r="I767" s="100" t="e">
        <f>(#REF!*D767)/(#REF!+D767)*(#REF!*E767)/(#REF!+E767)*(#REF!*F767)/(#REF!+F767)/2</f>
        <v>#REF!</v>
      </c>
      <c r="J767" s="100" t="e">
        <f>(#REF!+D767)/(#REF!*D767)*(#REF!+E767)/(#REF!*E767)*(#REF!+F767)/(#REF!*F767)*3</f>
        <v>#REF!</v>
      </c>
      <c r="L767"/>
    </row>
    <row r="768" spans="4:12" x14ac:dyDescent="0.25">
      <c r="D768" s="67"/>
      <c r="E768" s="67"/>
      <c r="F768" s="67"/>
      <c r="G768"/>
      <c r="I768" s="100" t="e">
        <f>(#REF!*D768)/(#REF!+D768)*(#REF!*E768)/(#REF!+E768)*(#REF!*F768)/(#REF!+F768)/2</f>
        <v>#REF!</v>
      </c>
      <c r="J768" s="100" t="e">
        <f>(#REF!+D768)/(#REF!*D768)*(#REF!+E768)/(#REF!*E768)*(#REF!+F768)/(#REF!*F768)*3</f>
        <v>#REF!</v>
      </c>
      <c r="L768"/>
    </row>
    <row r="769" spans="4:12" x14ac:dyDescent="0.25">
      <c r="D769" s="67"/>
      <c r="E769" s="67"/>
      <c r="F769" s="67"/>
      <c r="G769"/>
      <c r="I769" s="100" t="e">
        <f>(#REF!*D769)/(#REF!+D769)*(#REF!*E769)/(#REF!+E769)*(#REF!*F769)/(#REF!+F769)/2</f>
        <v>#REF!</v>
      </c>
      <c r="J769" s="100" t="e">
        <f>(#REF!+D769)/(#REF!*D769)*(#REF!+E769)/(#REF!*E769)*(#REF!+F769)/(#REF!*F769)*3</f>
        <v>#REF!</v>
      </c>
      <c r="L769"/>
    </row>
    <row r="770" spans="4:12" x14ac:dyDescent="0.25">
      <c r="D770" s="67"/>
      <c r="E770" s="67"/>
      <c r="F770" s="67"/>
      <c r="G770"/>
      <c r="I770" s="100" t="e">
        <f>(#REF!*D770)/(#REF!+D770)*(#REF!*E770)/(#REF!+E770)*(#REF!*F770)/(#REF!+F770)/2</f>
        <v>#REF!</v>
      </c>
      <c r="J770" s="100" t="e">
        <f>(#REF!+D770)/(#REF!*D770)*(#REF!+E770)/(#REF!*E770)*(#REF!+F770)/(#REF!*F770)*3</f>
        <v>#REF!</v>
      </c>
      <c r="L770"/>
    </row>
    <row r="771" spans="4:12" x14ac:dyDescent="0.25">
      <c r="D771" s="67"/>
      <c r="E771" s="67"/>
      <c r="F771" s="67"/>
      <c r="G771"/>
      <c r="I771" s="100" t="e">
        <f>(#REF!*D771)/(#REF!+D771)*(#REF!*E771)/(#REF!+E771)*(#REF!*F771)/(#REF!+F771)/2</f>
        <v>#REF!</v>
      </c>
      <c r="J771" s="100" t="e">
        <f>(#REF!+D771)/(#REF!*D771)*(#REF!+E771)/(#REF!*E771)*(#REF!+F771)/(#REF!*F771)*3</f>
        <v>#REF!</v>
      </c>
      <c r="L771"/>
    </row>
    <row r="772" spans="4:12" x14ac:dyDescent="0.25">
      <c r="D772" s="67"/>
      <c r="E772" s="67"/>
      <c r="F772" s="67"/>
      <c r="G772"/>
      <c r="I772" s="100" t="e">
        <f>(#REF!*D772)/(#REF!+D772)*(#REF!*E772)/(#REF!+E772)*(#REF!*F772)/(#REF!+F772)/2</f>
        <v>#REF!</v>
      </c>
      <c r="J772" s="100" t="e">
        <f>(#REF!+D772)/(#REF!*D772)*(#REF!+E772)/(#REF!*E772)*(#REF!+F772)/(#REF!*F772)*3</f>
        <v>#REF!</v>
      </c>
      <c r="L772"/>
    </row>
    <row r="773" spans="4:12" x14ac:dyDescent="0.25">
      <c r="D773" s="67"/>
      <c r="E773" s="67"/>
      <c r="F773" s="67"/>
      <c r="G773"/>
      <c r="I773" s="100" t="e">
        <f>(#REF!*D773)/(#REF!+D773)*(#REF!*E773)/(#REF!+E773)*(#REF!*F773)/(#REF!+F773)/2</f>
        <v>#REF!</v>
      </c>
      <c r="J773" s="100" t="e">
        <f>(#REF!+D773)/(#REF!*D773)*(#REF!+E773)/(#REF!*E773)*(#REF!+F773)/(#REF!*F773)*3</f>
        <v>#REF!</v>
      </c>
      <c r="L773"/>
    </row>
    <row r="774" spans="4:12" x14ac:dyDescent="0.25">
      <c r="D774" s="67"/>
      <c r="E774" s="67"/>
      <c r="F774" s="67"/>
      <c r="G774"/>
      <c r="I774" s="100" t="e">
        <f>(#REF!*D774)/(#REF!+D774)*(#REF!*E774)/(#REF!+E774)*(#REF!*F774)/(#REF!+F774)/2</f>
        <v>#REF!</v>
      </c>
      <c r="J774" s="100" t="e">
        <f>(#REF!+D774)/(#REF!*D774)*(#REF!+E774)/(#REF!*E774)*(#REF!+F774)/(#REF!*F774)*3</f>
        <v>#REF!</v>
      </c>
      <c r="L774"/>
    </row>
    <row r="775" spans="4:12" x14ac:dyDescent="0.25">
      <c r="D775" s="67"/>
      <c r="E775" s="67"/>
      <c r="F775" s="67"/>
      <c r="G775"/>
      <c r="I775" s="100" t="e">
        <f>(#REF!*D775)/(#REF!+D775)*(#REF!*E775)/(#REF!+E775)*(#REF!*F775)/(#REF!+F775)/2</f>
        <v>#REF!</v>
      </c>
      <c r="J775" s="100" t="e">
        <f>(#REF!+D775)/(#REF!*D775)*(#REF!+E775)/(#REF!*E775)*(#REF!+F775)/(#REF!*F775)*3</f>
        <v>#REF!</v>
      </c>
      <c r="L775"/>
    </row>
    <row r="776" spans="4:12" x14ac:dyDescent="0.25">
      <c r="D776" s="67"/>
      <c r="E776" s="67"/>
      <c r="F776" s="67"/>
      <c r="G776"/>
      <c r="I776" s="100" t="e">
        <f>(#REF!*D776)/(#REF!+D776)*(#REF!*E776)/(#REF!+E776)*(#REF!*F776)/(#REF!+F776)/2</f>
        <v>#REF!</v>
      </c>
      <c r="J776" s="100" t="e">
        <f>(#REF!+D776)/(#REF!*D776)*(#REF!+E776)/(#REF!*E776)*(#REF!+F776)/(#REF!*F776)*3</f>
        <v>#REF!</v>
      </c>
      <c r="L776"/>
    </row>
    <row r="777" spans="4:12" x14ac:dyDescent="0.25">
      <c r="D777" s="67"/>
      <c r="E777" s="67"/>
      <c r="F777" s="67"/>
      <c r="G777"/>
      <c r="I777" s="100" t="e">
        <f>(#REF!*D777)/(#REF!+D777)*(#REF!*E777)/(#REF!+E777)*(#REF!*F777)/(#REF!+F777)/2</f>
        <v>#REF!</v>
      </c>
      <c r="J777" s="100" t="e">
        <f>(#REF!+D777)/(#REF!*D777)*(#REF!+E777)/(#REF!*E777)*(#REF!+F777)/(#REF!*F777)*3</f>
        <v>#REF!</v>
      </c>
      <c r="L777"/>
    </row>
    <row r="778" spans="4:12" x14ac:dyDescent="0.25">
      <c r="D778" s="67"/>
      <c r="E778" s="67"/>
      <c r="F778" s="67"/>
      <c r="G778"/>
      <c r="I778" s="100" t="e">
        <f>(#REF!*D778)/(#REF!+D778)*(#REF!*E778)/(#REF!+E778)*(#REF!*F778)/(#REF!+F778)/2</f>
        <v>#REF!</v>
      </c>
      <c r="J778" s="100" t="e">
        <f>(#REF!+D778)/(#REF!*D778)*(#REF!+E778)/(#REF!*E778)*(#REF!+F778)/(#REF!*F778)*3</f>
        <v>#REF!</v>
      </c>
      <c r="L778"/>
    </row>
    <row r="779" spans="4:12" x14ac:dyDescent="0.25">
      <c r="D779" s="67"/>
      <c r="E779" s="67"/>
      <c r="F779" s="67"/>
      <c r="G779"/>
      <c r="I779" s="100" t="e">
        <f>(#REF!*D779)/(#REF!+D779)*(#REF!*E779)/(#REF!+E779)*(#REF!*F779)/(#REF!+F779)/2</f>
        <v>#REF!</v>
      </c>
      <c r="J779" s="100" t="e">
        <f>(#REF!+D779)/(#REF!*D779)*(#REF!+E779)/(#REF!*E779)*(#REF!+F779)/(#REF!*F779)*3</f>
        <v>#REF!</v>
      </c>
      <c r="L779"/>
    </row>
    <row r="780" spans="4:12" x14ac:dyDescent="0.25">
      <c r="D780" s="67"/>
      <c r="E780" s="67"/>
      <c r="F780" s="67"/>
      <c r="G780"/>
      <c r="I780" s="100" t="e">
        <f>(#REF!*D780)/(#REF!+D780)*(#REF!*E780)/(#REF!+E780)*(#REF!*F780)/(#REF!+F780)/2</f>
        <v>#REF!</v>
      </c>
      <c r="J780" s="100" t="e">
        <f>(#REF!+D780)/(#REF!*D780)*(#REF!+E780)/(#REF!*E780)*(#REF!+F780)/(#REF!*F780)*3</f>
        <v>#REF!</v>
      </c>
      <c r="L780"/>
    </row>
    <row r="781" spans="4:12" x14ac:dyDescent="0.25">
      <c r="D781" s="67"/>
      <c r="E781" s="67"/>
      <c r="F781" s="67"/>
      <c r="G781"/>
      <c r="I781" s="100" t="e">
        <f>(#REF!*D781)/(#REF!+D781)*(#REF!*E781)/(#REF!+E781)*(#REF!*F781)/(#REF!+F781)/2</f>
        <v>#REF!</v>
      </c>
      <c r="J781" s="100" t="e">
        <f>(#REF!+D781)/(#REF!*D781)*(#REF!+E781)/(#REF!*E781)*(#REF!+F781)/(#REF!*F781)*3</f>
        <v>#REF!</v>
      </c>
      <c r="L781"/>
    </row>
    <row r="782" spans="4:12" x14ac:dyDescent="0.25">
      <c r="D782" s="67"/>
      <c r="E782" s="67"/>
      <c r="F782" s="67"/>
      <c r="G782"/>
      <c r="I782" s="100" t="e">
        <f>(#REF!*D782)/(#REF!+D782)*(#REF!*E782)/(#REF!+E782)*(#REF!*F782)/(#REF!+F782)/2</f>
        <v>#REF!</v>
      </c>
      <c r="J782" s="100" t="e">
        <f>(#REF!+D782)/(#REF!*D782)*(#REF!+E782)/(#REF!*E782)*(#REF!+F782)/(#REF!*F782)*3</f>
        <v>#REF!</v>
      </c>
      <c r="L782"/>
    </row>
    <row r="783" spans="4:12" x14ac:dyDescent="0.25">
      <c r="D783" s="67"/>
      <c r="E783" s="67"/>
      <c r="F783" s="67"/>
      <c r="G783"/>
      <c r="I783" s="100" t="e">
        <f>(#REF!*D783)/(#REF!+D783)*(#REF!*E783)/(#REF!+E783)*(#REF!*F783)/(#REF!+F783)/2</f>
        <v>#REF!</v>
      </c>
      <c r="J783" s="100" t="e">
        <f>(#REF!+D783)/(#REF!*D783)*(#REF!+E783)/(#REF!*E783)*(#REF!+F783)/(#REF!*F783)*3</f>
        <v>#REF!</v>
      </c>
      <c r="L783"/>
    </row>
    <row r="784" spans="4:12" x14ac:dyDescent="0.25">
      <c r="D784" s="67"/>
      <c r="E784" s="67"/>
      <c r="F784" s="67"/>
      <c r="G784"/>
      <c r="I784" s="100" t="e">
        <f>(#REF!*D784)/(#REF!+D784)*(#REF!*E784)/(#REF!+E784)*(#REF!*F784)/(#REF!+F784)/2</f>
        <v>#REF!</v>
      </c>
      <c r="J784" s="100" t="e">
        <f>(#REF!+D784)/(#REF!*D784)*(#REF!+E784)/(#REF!*E784)*(#REF!+F784)/(#REF!*F784)*3</f>
        <v>#REF!</v>
      </c>
      <c r="L784"/>
    </row>
    <row r="785" spans="4:12" x14ac:dyDescent="0.25">
      <c r="D785" s="67"/>
      <c r="E785" s="67"/>
      <c r="F785" s="67"/>
      <c r="G785"/>
      <c r="I785" s="100" t="e">
        <f>(#REF!*D785)/(#REF!+D785)*(#REF!*E785)/(#REF!+E785)*(#REF!*F785)/(#REF!+F785)/2</f>
        <v>#REF!</v>
      </c>
      <c r="J785" s="100" t="e">
        <f>(#REF!+D785)/(#REF!*D785)*(#REF!+E785)/(#REF!*E785)*(#REF!+F785)/(#REF!*F785)*3</f>
        <v>#REF!</v>
      </c>
      <c r="L785"/>
    </row>
    <row r="786" spans="4:12" x14ac:dyDescent="0.25">
      <c r="D786" s="67"/>
      <c r="E786" s="67"/>
      <c r="F786" s="67"/>
      <c r="G786"/>
      <c r="I786" s="100" t="e">
        <f>(#REF!*D786)/(#REF!+D786)*(#REF!*E786)/(#REF!+E786)*(#REF!*F786)/(#REF!+F786)/2</f>
        <v>#REF!</v>
      </c>
      <c r="J786" s="100" t="e">
        <f>(#REF!+D786)/(#REF!*D786)*(#REF!+E786)/(#REF!*E786)*(#REF!+F786)/(#REF!*F786)*3</f>
        <v>#REF!</v>
      </c>
      <c r="L786"/>
    </row>
    <row r="787" spans="4:12" x14ac:dyDescent="0.25">
      <c r="D787" s="67"/>
      <c r="E787" s="67"/>
      <c r="F787" s="67"/>
      <c r="G787"/>
      <c r="I787" s="100" t="e">
        <f>(#REF!*D787)/(#REF!+D787)*(#REF!*E787)/(#REF!+E787)*(#REF!*F787)/(#REF!+F787)/2</f>
        <v>#REF!</v>
      </c>
      <c r="J787" s="100" t="e">
        <f>(#REF!+D787)/(#REF!*D787)*(#REF!+E787)/(#REF!*E787)*(#REF!+F787)/(#REF!*F787)*3</f>
        <v>#REF!</v>
      </c>
      <c r="L787"/>
    </row>
    <row r="788" spans="4:12" x14ac:dyDescent="0.25">
      <c r="D788" s="67"/>
      <c r="E788" s="67"/>
      <c r="F788" s="67"/>
      <c r="G788"/>
      <c r="I788" s="100" t="e">
        <f>(#REF!*D788)/(#REF!+D788)*(#REF!*E788)/(#REF!+E788)*(#REF!*F788)/(#REF!+F788)/2</f>
        <v>#REF!</v>
      </c>
      <c r="J788" s="100" t="e">
        <f>(#REF!+D788)/(#REF!*D788)*(#REF!+E788)/(#REF!*E788)*(#REF!+F788)/(#REF!*F788)*3</f>
        <v>#REF!</v>
      </c>
      <c r="L788"/>
    </row>
    <row r="789" spans="4:12" x14ac:dyDescent="0.25">
      <c r="D789" s="67"/>
      <c r="E789" s="67"/>
      <c r="F789" s="67"/>
      <c r="G789"/>
      <c r="I789" s="100" t="e">
        <f>(#REF!*D789)/(#REF!+D789)*(#REF!*E789)/(#REF!+E789)*(#REF!*F789)/(#REF!+F789)/2</f>
        <v>#REF!</v>
      </c>
      <c r="J789" s="100" t="e">
        <f>(#REF!+D789)/(#REF!*D789)*(#REF!+E789)/(#REF!*E789)*(#REF!+F789)/(#REF!*F789)*3</f>
        <v>#REF!</v>
      </c>
      <c r="L789"/>
    </row>
    <row r="790" spans="4:12" x14ac:dyDescent="0.25">
      <c r="D790" s="67"/>
      <c r="E790" s="67"/>
      <c r="F790" s="67"/>
      <c r="G790"/>
      <c r="I790" s="100" t="e">
        <f>(#REF!*D790)/(#REF!+D790)*(#REF!*E790)/(#REF!+E790)*(#REF!*F790)/(#REF!+F790)/2</f>
        <v>#REF!</v>
      </c>
      <c r="J790" s="100" t="e">
        <f>(#REF!+D790)/(#REF!*D790)*(#REF!+E790)/(#REF!*E790)*(#REF!+F790)/(#REF!*F790)*3</f>
        <v>#REF!</v>
      </c>
      <c r="L790"/>
    </row>
    <row r="791" spans="4:12" x14ac:dyDescent="0.25">
      <c r="D791" s="67"/>
      <c r="E791" s="67"/>
      <c r="F791" s="67"/>
      <c r="G791"/>
      <c r="I791" s="100" t="e">
        <f>(#REF!*D791)/(#REF!+D791)*(#REF!*E791)/(#REF!+E791)*(#REF!*F791)/(#REF!+F791)/2</f>
        <v>#REF!</v>
      </c>
      <c r="J791" s="100" t="e">
        <f>(#REF!+D791)/(#REF!*D791)*(#REF!+E791)/(#REF!*E791)*(#REF!+F791)/(#REF!*F791)*3</f>
        <v>#REF!</v>
      </c>
      <c r="L791"/>
    </row>
    <row r="792" spans="4:12" x14ac:dyDescent="0.25">
      <c r="D792" s="67"/>
      <c r="E792" s="67"/>
      <c r="F792" s="67"/>
      <c r="G792"/>
      <c r="I792" s="100" t="e">
        <f>(#REF!*D792)/(#REF!+D792)*(#REF!*E792)/(#REF!+E792)*(#REF!*F792)/(#REF!+F792)/2</f>
        <v>#REF!</v>
      </c>
      <c r="J792" s="100" t="e">
        <f>(#REF!+D792)/(#REF!*D792)*(#REF!+E792)/(#REF!*E792)*(#REF!+F792)/(#REF!*F792)*3</f>
        <v>#REF!</v>
      </c>
      <c r="L792"/>
    </row>
    <row r="793" spans="4:12" x14ac:dyDescent="0.25">
      <c r="D793" s="67"/>
      <c r="E793" s="67"/>
      <c r="F793" s="67"/>
      <c r="G793"/>
      <c r="I793" s="100" t="e">
        <f>(#REF!*D793)/(#REF!+D793)*(#REF!*E793)/(#REF!+E793)*(#REF!*F793)/(#REF!+F793)/2</f>
        <v>#REF!</v>
      </c>
      <c r="J793" s="100" t="e">
        <f>(#REF!+D793)/(#REF!*D793)*(#REF!+E793)/(#REF!*E793)*(#REF!+F793)/(#REF!*F793)*3</f>
        <v>#REF!</v>
      </c>
      <c r="L793"/>
    </row>
    <row r="794" spans="4:12" x14ac:dyDescent="0.25">
      <c r="D794" s="67"/>
      <c r="E794" s="67"/>
      <c r="F794" s="67"/>
      <c r="G794"/>
      <c r="I794" s="100" t="e">
        <f>(#REF!*D794)/(#REF!+D794)*(#REF!*E794)/(#REF!+E794)*(#REF!*F794)/(#REF!+F794)/2</f>
        <v>#REF!</v>
      </c>
      <c r="J794" s="100" t="e">
        <f>(#REF!+D794)/(#REF!*D794)*(#REF!+E794)/(#REF!*E794)*(#REF!+F794)/(#REF!*F794)*3</f>
        <v>#REF!</v>
      </c>
      <c r="L794"/>
    </row>
    <row r="795" spans="4:12" x14ac:dyDescent="0.25">
      <c r="D795" s="67"/>
      <c r="E795" s="67"/>
      <c r="F795" s="67"/>
      <c r="G795"/>
      <c r="I795" s="100" t="e">
        <f>(#REF!*D795)/(#REF!+D795)*(#REF!*E795)/(#REF!+E795)*(#REF!*F795)/(#REF!+F795)/2</f>
        <v>#REF!</v>
      </c>
      <c r="J795" s="100" t="e">
        <f>(#REF!+D795)/(#REF!*D795)*(#REF!+E795)/(#REF!*E795)*(#REF!+F795)/(#REF!*F795)*3</f>
        <v>#REF!</v>
      </c>
      <c r="L795"/>
    </row>
    <row r="796" spans="4:12" x14ac:dyDescent="0.25">
      <c r="D796" s="67"/>
      <c r="E796" s="67"/>
      <c r="F796" s="67"/>
      <c r="G796"/>
      <c r="I796" s="100" t="e">
        <f>(#REF!*D796)/(#REF!+D796)*(#REF!*E796)/(#REF!+E796)*(#REF!*F796)/(#REF!+F796)/2</f>
        <v>#REF!</v>
      </c>
      <c r="J796" s="100" t="e">
        <f>(#REF!+D796)/(#REF!*D796)*(#REF!+E796)/(#REF!*E796)*(#REF!+F796)/(#REF!*F796)*3</f>
        <v>#REF!</v>
      </c>
      <c r="L796"/>
    </row>
    <row r="797" spans="4:12" x14ac:dyDescent="0.25">
      <c r="D797" s="67"/>
      <c r="E797" s="67"/>
      <c r="F797" s="67"/>
      <c r="G797"/>
      <c r="I797" s="100" t="e">
        <f>(#REF!*D797)/(#REF!+D797)*(#REF!*E797)/(#REF!+E797)*(#REF!*F797)/(#REF!+F797)/2</f>
        <v>#REF!</v>
      </c>
      <c r="J797" s="100" t="e">
        <f>(#REF!+D797)/(#REF!*D797)*(#REF!+E797)/(#REF!*E797)*(#REF!+F797)/(#REF!*F797)*3</f>
        <v>#REF!</v>
      </c>
      <c r="L797"/>
    </row>
    <row r="798" spans="4:12" x14ac:dyDescent="0.25">
      <c r="D798" s="67"/>
      <c r="E798" s="67"/>
      <c r="F798" s="67"/>
      <c r="G798"/>
      <c r="I798" s="100" t="e">
        <f>(#REF!*D798)/(#REF!+D798)*(#REF!*E798)/(#REF!+E798)*(#REF!*F798)/(#REF!+F798)/2</f>
        <v>#REF!</v>
      </c>
      <c r="J798" s="100" t="e">
        <f>(#REF!+D798)/(#REF!*D798)*(#REF!+E798)/(#REF!*E798)*(#REF!+F798)/(#REF!*F798)*3</f>
        <v>#REF!</v>
      </c>
      <c r="L798"/>
    </row>
    <row r="799" spans="4:12" x14ac:dyDescent="0.25">
      <c r="D799" s="67"/>
      <c r="E799" s="67"/>
      <c r="F799" s="67"/>
      <c r="G799"/>
      <c r="I799" s="100" t="e">
        <f>(#REF!*D799)/(#REF!+D799)*(#REF!*E799)/(#REF!+E799)*(#REF!*F799)/(#REF!+F799)/2</f>
        <v>#REF!</v>
      </c>
      <c r="J799" s="100" t="e">
        <f>(#REF!+D799)/(#REF!*D799)*(#REF!+E799)/(#REF!*E799)*(#REF!+F799)/(#REF!*F799)*3</f>
        <v>#REF!</v>
      </c>
      <c r="L799"/>
    </row>
    <row r="800" spans="4:12" x14ac:dyDescent="0.25">
      <c r="D800" s="67"/>
      <c r="E800" s="67"/>
      <c r="F800" s="67"/>
      <c r="G800"/>
      <c r="I800" s="100" t="e">
        <f>(#REF!*D800)/(#REF!+D800)*(#REF!*E800)/(#REF!+E800)*(#REF!*F800)/(#REF!+F800)/2</f>
        <v>#REF!</v>
      </c>
      <c r="J800" s="100" t="e">
        <f>(#REF!+D800)/(#REF!*D800)*(#REF!+E800)/(#REF!*E800)*(#REF!+F800)/(#REF!*F800)*3</f>
        <v>#REF!</v>
      </c>
      <c r="L800"/>
    </row>
    <row r="801" spans="4:12" x14ac:dyDescent="0.25">
      <c r="D801" s="67"/>
      <c r="E801" s="67"/>
      <c r="F801" s="67"/>
      <c r="G801"/>
      <c r="I801" s="100" t="e">
        <f>(#REF!*D801)/(#REF!+D801)*(#REF!*E801)/(#REF!+E801)*(#REF!*F801)/(#REF!+F801)/2</f>
        <v>#REF!</v>
      </c>
      <c r="J801" s="100" t="e">
        <f>(#REF!+D801)/(#REF!*D801)*(#REF!+E801)/(#REF!*E801)*(#REF!+F801)/(#REF!*F801)*3</f>
        <v>#REF!</v>
      </c>
      <c r="L801"/>
    </row>
    <row r="802" spans="4:12" x14ac:dyDescent="0.25">
      <c r="D802" s="67"/>
      <c r="E802" s="67"/>
      <c r="F802" s="67"/>
      <c r="G802"/>
      <c r="I802" s="100" t="e">
        <f>(#REF!*D802)/(#REF!+D802)*(#REF!*E802)/(#REF!+E802)*(#REF!*F802)/(#REF!+F802)/2</f>
        <v>#REF!</v>
      </c>
      <c r="J802" s="100" t="e">
        <f>(#REF!+D802)/(#REF!*D802)*(#REF!+E802)/(#REF!*E802)*(#REF!+F802)/(#REF!*F802)*3</f>
        <v>#REF!</v>
      </c>
      <c r="L802"/>
    </row>
    <row r="803" spans="4:12" x14ac:dyDescent="0.25">
      <c r="D803" s="67"/>
      <c r="E803" s="67"/>
      <c r="F803" s="67"/>
      <c r="G803"/>
      <c r="I803" s="100" t="e">
        <f>(#REF!*D803)/(#REF!+D803)*(#REF!*E803)/(#REF!+E803)*(#REF!*F803)/(#REF!+F803)/2</f>
        <v>#REF!</v>
      </c>
      <c r="J803" s="100" t="e">
        <f>(#REF!+D803)/(#REF!*D803)*(#REF!+E803)/(#REF!*E803)*(#REF!+F803)/(#REF!*F803)*3</f>
        <v>#REF!</v>
      </c>
      <c r="L803"/>
    </row>
    <row r="804" spans="4:12" x14ac:dyDescent="0.25">
      <c r="D804" s="67"/>
      <c r="E804" s="67"/>
      <c r="F804" s="67"/>
      <c r="G804"/>
      <c r="I804" s="100" t="e">
        <f>(#REF!*D804)/(#REF!+D804)*(#REF!*E804)/(#REF!+E804)*(#REF!*F804)/(#REF!+F804)/2</f>
        <v>#REF!</v>
      </c>
      <c r="J804" s="100" t="e">
        <f>(#REF!+D804)/(#REF!*D804)*(#REF!+E804)/(#REF!*E804)*(#REF!+F804)/(#REF!*F804)*3</f>
        <v>#REF!</v>
      </c>
      <c r="L804"/>
    </row>
    <row r="805" spans="4:12" x14ac:dyDescent="0.25">
      <c r="D805" s="67"/>
      <c r="E805" s="67"/>
      <c r="F805" s="67"/>
      <c r="G805"/>
      <c r="I805" s="100" t="e">
        <f>(#REF!*D805)/(#REF!+D805)*(#REF!*E805)/(#REF!+E805)*(#REF!*F805)/(#REF!+F805)/2</f>
        <v>#REF!</v>
      </c>
      <c r="J805" s="100" t="e">
        <f>(#REF!+D805)/(#REF!*D805)*(#REF!+E805)/(#REF!*E805)*(#REF!+F805)/(#REF!*F805)*3</f>
        <v>#REF!</v>
      </c>
      <c r="L805"/>
    </row>
    <row r="806" spans="4:12" x14ac:dyDescent="0.25">
      <c r="D806" s="67"/>
      <c r="E806" s="67"/>
      <c r="F806" s="67"/>
      <c r="G806"/>
      <c r="I806" s="100" t="e">
        <f>(#REF!*D806)/(#REF!+D806)*(#REF!*E806)/(#REF!+E806)*(#REF!*F806)/(#REF!+F806)/2</f>
        <v>#REF!</v>
      </c>
      <c r="J806" s="100" t="e">
        <f>(#REF!+D806)/(#REF!*D806)*(#REF!+E806)/(#REF!*E806)*(#REF!+F806)/(#REF!*F806)*3</f>
        <v>#REF!</v>
      </c>
      <c r="L806"/>
    </row>
    <row r="807" spans="4:12" x14ac:dyDescent="0.25">
      <c r="D807" s="67"/>
      <c r="E807" s="67"/>
      <c r="F807" s="67"/>
      <c r="G807"/>
      <c r="I807" s="100" t="e">
        <f>(#REF!*D807)/(#REF!+D807)*(#REF!*E807)/(#REF!+E807)*(#REF!*F807)/(#REF!+F807)/2</f>
        <v>#REF!</v>
      </c>
      <c r="J807" s="100" t="e">
        <f>(#REF!+D807)/(#REF!*D807)*(#REF!+E807)/(#REF!*E807)*(#REF!+F807)/(#REF!*F807)*3</f>
        <v>#REF!</v>
      </c>
      <c r="L807"/>
    </row>
    <row r="808" spans="4:12" x14ac:dyDescent="0.25">
      <c r="D808" s="67"/>
      <c r="E808" s="67"/>
      <c r="F808" s="67"/>
      <c r="G808"/>
      <c r="I808" s="100" t="e">
        <f>(#REF!*D808)/(#REF!+D808)*(#REF!*E808)/(#REF!+E808)*(#REF!*F808)/(#REF!+F808)/2</f>
        <v>#REF!</v>
      </c>
      <c r="J808" s="100" t="e">
        <f>(#REF!+D808)/(#REF!*D808)*(#REF!+E808)/(#REF!*E808)*(#REF!+F808)/(#REF!*F808)*3</f>
        <v>#REF!</v>
      </c>
      <c r="L808"/>
    </row>
    <row r="809" spans="4:12" x14ac:dyDescent="0.25">
      <c r="D809" s="67"/>
      <c r="E809" s="67"/>
      <c r="F809" s="67"/>
      <c r="G809"/>
      <c r="I809" s="100" t="e">
        <f>(#REF!*D809)/(#REF!+D809)*(#REF!*E809)/(#REF!+E809)*(#REF!*F809)/(#REF!+F809)/2</f>
        <v>#REF!</v>
      </c>
      <c r="J809" s="100" t="e">
        <f>(#REF!+D809)/(#REF!*D809)*(#REF!+E809)/(#REF!*E809)*(#REF!+F809)/(#REF!*F809)*3</f>
        <v>#REF!</v>
      </c>
      <c r="L809"/>
    </row>
    <row r="810" spans="4:12" x14ac:dyDescent="0.25">
      <c r="D810" s="67"/>
      <c r="E810" s="67"/>
      <c r="F810" s="67"/>
      <c r="G810"/>
      <c r="I810" s="100" t="e">
        <f>(#REF!*D810)/(#REF!+D810)*(#REF!*E810)/(#REF!+E810)*(#REF!*F810)/(#REF!+F810)/2</f>
        <v>#REF!</v>
      </c>
      <c r="J810" s="100" t="e">
        <f>(#REF!+D810)/(#REF!*D810)*(#REF!+E810)/(#REF!*E810)*(#REF!+F810)/(#REF!*F810)*3</f>
        <v>#REF!</v>
      </c>
      <c r="L810"/>
    </row>
    <row r="811" spans="4:12" x14ac:dyDescent="0.25">
      <c r="D811" s="67"/>
      <c r="E811" s="67"/>
      <c r="F811" s="67"/>
      <c r="G811"/>
      <c r="I811" s="100" t="e">
        <f>(#REF!*D811)/(#REF!+D811)*(#REF!*E811)/(#REF!+E811)*(#REF!*F811)/(#REF!+F811)/2</f>
        <v>#REF!</v>
      </c>
      <c r="J811" s="100" t="e">
        <f>(#REF!+D811)/(#REF!*D811)*(#REF!+E811)/(#REF!*E811)*(#REF!+F811)/(#REF!*F811)*3</f>
        <v>#REF!</v>
      </c>
      <c r="L811"/>
    </row>
    <row r="812" spans="4:12" x14ac:dyDescent="0.25">
      <c r="D812" s="67"/>
      <c r="E812" s="67"/>
      <c r="F812" s="67"/>
      <c r="G812"/>
      <c r="I812" s="100" t="e">
        <f>(#REF!*D812)/(#REF!+D812)*(#REF!*E812)/(#REF!+E812)*(#REF!*F812)/(#REF!+F812)/2</f>
        <v>#REF!</v>
      </c>
      <c r="J812" s="100" t="e">
        <f>(#REF!+D812)/(#REF!*D812)*(#REF!+E812)/(#REF!*E812)*(#REF!+F812)/(#REF!*F812)*3</f>
        <v>#REF!</v>
      </c>
      <c r="L812"/>
    </row>
    <row r="813" spans="4:12" x14ac:dyDescent="0.25">
      <c r="D813" s="67"/>
      <c r="E813" s="67"/>
      <c r="F813" s="67"/>
      <c r="G813"/>
      <c r="I813" s="100" t="e">
        <f>(#REF!*D813)/(#REF!+D813)*(#REF!*E813)/(#REF!+E813)*(#REF!*F813)/(#REF!+F813)/2</f>
        <v>#REF!</v>
      </c>
      <c r="J813" s="100" t="e">
        <f>(#REF!+D813)/(#REF!*D813)*(#REF!+E813)/(#REF!*E813)*(#REF!+F813)/(#REF!*F813)*3</f>
        <v>#REF!</v>
      </c>
      <c r="L813"/>
    </row>
    <row r="814" spans="4:12" x14ac:dyDescent="0.25">
      <c r="D814" s="67"/>
      <c r="E814" s="67"/>
      <c r="F814" s="67"/>
      <c r="G814"/>
      <c r="I814" s="100" t="e">
        <f>(#REF!*D814)/(#REF!+D814)*(#REF!*E814)/(#REF!+E814)*(#REF!*F814)/(#REF!+F814)/2</f>
        <v>#REF!</v>
      </c>
      <c r="J814" s="100" t="e">
        <f>(#REF!+D814)/(#REF!*D814)*(#REF!+E814)/(#REF!*E814)*(#REF!+F814)/(#REF!*F814)*3</f>
        <v>#REF!</v>
      </c>
      <c r="L814"/>
    </row>
    <row r="815" spans="4:12" x14ac:dyDescent="0.25">
      <c r="D815" s="67"/>
      <c r="E815" s="67"/>
      <c r="F815" s="67"/>
      <c r="G815"/>
      <c r="I815" s="100" t="e">
        <f>(#REF!*D815)/(#REF!+D815)*(#REF!*E815)/(#REF!+E815)*(#REF!*F815)/(#REF!+F815)/2</f>
        <v>#REF!</v>
      </c>
      <c r="J815" s="100" t="e">
        <f>(#REF!+D815)/(#REF!*D815)*(#REF!+E815)/(#REF!*E815)*(#REF!+F815)/(#REF!*F815)*3</f>
        <v>#REF!</v>
      </c>
      <c r="L815"/>
    </row>
    <row r="816" spans="4:12" x14ac:dyDescent="0.25">
      <c r="D816" s="67"/>
      <c r="E816" s="67"/>
      <c r="F816" s="67"/>
      <c r="G816"/>
      <c r="I816" s="100" t="e">
        <f>(#REF!*D816)/(#REF!+D816)*(#REF!*E816)/(#REF!+E816)*(#REF!*F816)/(#REF!+F816)/2</f>
        <v>#REF!</v>
      </c>
      <c r="J816" s="100" t="e">
        <f>(#REF!+D816)/(#REF!*D816)*(#REF!+E816)/(#REF!*E816)*(#REF!+F816)/(#REF!*F816)*3</f>
        <v>#REF!</v>
      </c>
      <c r="L816"/>
    </row>
    <row r="817" spans="4:12" x14ac:dyDescent="0.25">
      <c r="D817" s="67"/>
      <c r="E817" s="67"/>
      <c r="F817" s="67"/>
      <c r="G817"/>
      <c r="I817" s="100" t="e">
        <f>(#REF!*D817)/(#REF!+D817)*(#REF!*E817)/(#REF!+E817)*(#REF!*F817)/(#REF!+F817)/2</f>
        <v>#REF!</v>
      </c>
      <c r="J817" s="100" t="e">
        <f>(#REF!+D817)/(#REF!*D817)*(#REF!+E817)/(#REF!*E817)*(#REF!+F817)/(#REF!*F817)*3</f>
        <v>#REF!</v>
      </c>
      <c r="L817"/>
    </row>
    <row r="818" spans="4:12" x14ac:dyDescent="0.25">
      <c r="D818" s="67"/>
      <c r="E818" s="67"/>
      <c r="F818" s="67"/>
      <c r="G818"/>
      <c r="I818" s="100" t="e">
        <f>(#REF!*D818)/(#REF!+D818)*(#REF!*E818)/(#REF!+E818)*(#REF!*F818)/(#REF!+F818)/2</f>
        <v>#REF!</v>
      </c>
      <c r="J818" s="100" t="e">
        <f>(#REF!+D818)/(#REF!*D818)*(#REF!+E818)/(#REF!*E818)*(#REF!+F818)/(#REF!*F818)*3</f>
        <v>#REF!</v>
      </c>
      <c r="L818"/>
    </row>
    <row r="819" spans="4:12" x14ac:dyDescent="0.25">
      <c r="D819" s="67"/>
      <c r="E819" s="67"/>
      <c r="F819" s="67"/>
      <c r="G819"/>
      <c r="I819" s="100" t="e">
        <f>(#REF!*D819)/(#REF!+D819)*(#REF!*E819)/(#REF!+E819)*(#REF!*F819)/(#REF!+F819)/2</f>
        <v>#REF!</v>
      </c>
      <c r="J819" s="100" t="e">
        <f>(#REF!+D819)/(#REF!*D819)*(#REF!+E819)/(#REF!*E819)*(#REF!+F819)/(#REF!*F819)*3</f>
        <v>#REF!</v>
      </c>
      <c r="L819"/>
    </row>
    <row r="820" spans="4:12" x14ac:dyDescent="0.25">
      <c r="D820" s="67"/>
      <c r="E820" s="67"/>
      <c r="F820" s="67"/>
      <c r="G820"/>
      <c r="I820" s="100" t="e">
        <f>(#REF!*D820)/(#REF!+D820)*(#REF!*E820)/(#REF!+E820)*(#REF!*F820)/(#REF!+F820)/2</f>
        <v>#REF!</v>
      </c>
      <c r="J820" s="100" t="e">
        <f>(#REF!+D820)/(#REF!*D820)*(#REF!+E820)/(#REF!*E820)*(#REF!+F820)/(#REF!*F820)*3</f>
        <v>#REF!</v>
      </c>
      <c r="L820"/>
    </row>
    <row r="821" spans="4:12" x14ac:dyDescent="0.25">
      <c r="D821" s="67"/>
      <c r="E821" s="67"/>
      <c r="F821" s="67"/>
      <c r="G821"/>
      <c r="I821" s="100" t="e">
        <f>(#REF!*D821)/(#REF!+D821)*(#REF!*E821)/(#REF!+E821)*(#REF!*F821)/(#REF!+F821)/2</f>
        <v>#REF!</v>
      </c>
      <c r="J821" s="100" t="e">
        <f>(#REF!+D821)/(#REF!*D821)*(#REF!+E821)/(#REF!*E821)*(#REF!+F821)/(#REF!*F821)*3</f>
        <v>#REF!</v>
      </c>
      <c r="L821"/>
    </row>
    <row r="822" spans="4:12" x14ac:dyDescent="0.25">
      <c r="D822" s="67"/>
      <c r="E822" s="67"/>
      <c r="F822" s="67"/>
      <c r="G822"/>
      <c r="I822" s="100" t="e">
        <f>(#REF!*D822)/(#REF!+D822)*(#REF!*E822)/(#REF!+E822)*(#REF!*F822)/(#REF!+F822)/2</f>
        <v>#REF!</v>
      </c>
      <c r="J822" s="100" t="e">
        <f>(#REF!+D822)/(#REF!*D822)*(#REF!+E822)/(#REF!*E822)*(#REF!+F822)/(#REF!*F822)*3</f>
        <v>#REF!</v>
      </c>
      <c r="L822"/>
    </row>
    <row r="823" spans="4:12" x14ac:dyDescent="0.25">
      <c r="D823" s="67"/>
      <c r="E823" s="67"/>
      <c r="F823" s="67"/>
      <c r="G823"/>
      <c r="I823" s="100" t="e">
        <f>(#REF!*D823)/(#REF!+D823)*(#REF!*E823)/(#REF!+E823)*(#REF!*F823)/(#REF!+F823)/2</f>
        <v>#REF!</v>
      </c>
      <c r="J823" s="100" t="e">
        <f>(#REF!+D823)/(#REF!*D823)*(#REF!+E823)/(#REF!*E823)*(#REF!+F823)/(#REF!*F823)*3</f>
        <v>#REF!</v>
      </c>
      <c r="L823"/>
    </row>
    <row r="824" spans="4:12" x14ac:dyDescent="0.25">
      <c r="D824" s="67"/>
      <c r="E824" s="67"/>
      <c r="F824" s="67"/>
      <c r="G824"/>
      <c r="I824" s="100" t="e">
        <f>(#REF!*D824)/(#REF!+D824)*(#REF!*E824)/(#REF!+E824)*(#REF!*F824)/(#REF!+F824)/2</f>
        <v>#REF!</v>
      </c>
      <c r="J824" s="100" t="e">
        <f>(#REF!+D824)/(#REF!*D824)*(#REF!+E824)/(#REF!*E824)*(#REF!+F824)/(#REF!*F824)*3</f>
        <v>#REF!</v>
      </c>
      <c r="L824"/>
    </row>
    <row r="825" spans="4:12" x14ac:dyDescent="0.25">
      <c r="D825" s="67"/>
      <c r="E825" s="67"/>
      <c r="F825" s="67"/>
      <c r="G825"/>
      <c r="I825" s="100" t="e">
        <f>(#REF!*D825)/(#REF!+D825)*(#REF!*E825)/(#REF!+E825)*(#REF!*F825)/(#REF!+F825)/2</f>
        <v>#REF!</v>
      </c>
      <c r="J825" s="100" t="e">
        <f>(#REF!+D825)/(#REF!*D825)*(#REF!+E825)/(#REF!*E825)*(#REF!+F825)/(#REF!*F825)*3</f>
        <v>#REF!</v>
      </c>
      <c r="L825"/>
    </row>
    <row r="826" spans="4:12" x14ac:dyDescent="0.25">
      <c r="D826" s="67"/>
      <c r="E826" s="67"/>
      <c r="F826" s="67"/>
      <c r="G826"/>
      <c r="I826" s="100" t="e">
        <f>(#REF!*D826)/(#REF!+D826)*(#REF!*E826)/(#REF!+E826)*(#REF!*F826)/(#REF!+F826)/2</f>
        <v>#REF!</v>
      </c>
      <c r="J826" s="100" t="e">
        <f>(#REF!+D826)/(#REF!*D826)*(#REF!+E826)/(#REF!*E826)*(#REF!+F826)/(#REF!*F826)*3</f>
        <v>#REF!</v>
      </c>
      <c r="L826"/>
    </row>
    <row r="827" spans="4:12" x14ac:dyDescent="0.25">
      <c r="D827" s="67"/>
      <c r="E827" s="67"/>
      <c r="F827" s="67"/>
      <c r="G827"/>
      <c r="I827" s="100" t="e">
        <f>(#REF!*D827)/(#REF!+D827)*(#REF!*E827)/(#REF!+E827)*(#REF!*F827)/(#REF!+F827)/2</f>
        <v>#REF!</v>
      </c>
      <c r="J827" s="100" t="e">
        <f>(#REF!+D827)/(#REF!*D827)*(#REF!+E827)/(#REF!*E827)*(#REF!+F827)/(#REF!*F827)*3</f>
        <v>#REF!</v>
      </c>
      <c r="L827"/>
    </row>
    <row r="828" spans="4:12" x14ac:dyDescent="0.25">
      <c r="D828" s="67"/>
      <c r="E828" s="67"/>
      <c r="F828" s="67"/>
      <c r="G828"/>
      <c r="I828" s="100" t="e">
        <f>(#REF!*D828)/(#REF!+D828)*(#REF!*E828)/(#REF!+E828)*(#REF!*F828)/(#REF!+F828)/2</f>
        <v>#REF!</v>
      </c>
      <c r="J828" s="100" t="e">
        <f>(#REF!+D828)/(#REF!*D828)*(#REF!+E828)/(#REF!*E828)*(#REF!+F828)/(#REF!*F828)*3</f>
        <v>#REF!</v>
      </c>
      <c r="L828"/>
    </row>
    <row r="829" spans="4:12" x14ac:dyDescent="0.25">
      <c r="D829" s="67"/>
      <c r="E829" s="67"/>
      <c r="F829" s="67"/>
      <c r="G829"/>
      <c r="I829" s="100" t="e">
        <f>(#REF!*D829)/(#REF!+D829)*(#REF!*E829)/(#REF!+E829)*(#REF!*F829)/(#REF!+F829)/2</f>
        <v>#REF!</v>
      </c>
      <c r="J829" s="100" t="e">
        <f>(#REF!+D829)/(#REF!*D829)*(#REF!+E829)/(#REF!*E829)*(#REF!+F829)/(#REF!*F829)*3</f>
        <v>#REF!</v>
      </c>
      <c r="L829"/>
    </row>
    <row r="830" spans="4:12" x14ac:dyDescent="0.25">
      <c r="D830" s="67"/>
      <c r="E830" s="67"/>
      <c r="F830" s="67"/>
      <c r="G830"/>
      <c r="I830" s="100" t="e">
        <f>(#REF!*D830)/(#REF!+D830)*(#REF!*E830)/(#REF!+E830)*(#REF!*F830)/(#REF!+F830)/2</f>
        <v>#REF!</v>
      </c>
      <c r="J830" s="100" t="e">
        <f>(#REF!+D830)/(#REF!*D830)*(#REF!+E830)/(#REF!*E830)*(#REF!+F830)/(#REF!*F830)*3</f>
        <v>#REF!</v>
      </c>
      <c r="L830"/>
    </row>
    <row r="831" spans="4:12" x14ac:dyDescent="0.25">
      <c r="D831" s="67"/>
      <c r="E831" s="67"/>
      <c r="F831" s="67"/>
      <c r="G831"/>
      <c r="I831" s="100" t="e">
        <f>(#REF!*D831)/(#REF!+D831)*(#REF!*E831)/(#REF!+E831)*(#REF!*F831)/(#REF!+F831)/2</f>
        <v>#REF!</v>
      </c>
      <c r="J831" s="100" t="e">
        <f>(#REF!+D831)/(#REF!*D831)*(#REF!+E831)/(#REF!*E831)*(#REF!+F831)/(#REF!*F831)*3</f>
        <v>#REF!</v>
      </c>
      <c r="L831"/>
    </row>
    <row r="832" spans="4:12" x14ac:dyDescent="0.25">
      <c r="D832" s="67"/>
      <c r="E832" s="67"/>
      <c r="F832" s="67"/>
      <c r="G832"/>
      <c r="I832" s="100" t="e">
        <f>(#REF!*D832)/(#REF!+D832)*(#REF!*E832)/(#REF!+E832)*(#REF!*F832)/(#REF!+F832)/2</f>
        <v>#REF!</v>
      </c>
      <c r="J832" s="100" t="e">
        <f>(#REF!+D832)/(#REF!*D832)*(#REF!+E832)/(#REF!*E832)*(#REF!+F832)/(#REF!*F832)*3</f>
        <v>#REF!</v>
      </c>
      <c r="L832"/>
    </row>
    <row r="833" spans="4:12" x14ac:dyDescent="0.25">
      <c r="D833" s="67"/>
      <c r="E833" s="67"/>
      <c r="F833" s="67"/>
      <c r="G833"/>
      <c r="I833" s="100" t="e">
        <f>(#REF!*D833)/(#REF!+D833)*(#REF!*E833)/(#REF!+E833)*(#REF!*F833)/(#REF!+F833)/2</f>
        <v>#REF!</v>
      </c>
      <c r="J833" s="100" t="e">
        <f>(#REF!+D833)/(#REF!*D833)*(#REF!+E833)/(#REF!*E833)*(#REF!+F833)/(#REF!*F833)*3</f>
        <v>#REF!</v>
      </c>
      <c r="L833"/>
    </row>
    <row r="834" spans="4:12" x14ac:dyDescent="0.25">
      <c r="D834" s="67"/>
      <c r="E834" s="67"/>
      <c r="F834" s="67"/>
      <c r="G834"/>
      <c r="I834" s="100" t="e">
        <f>(#REF!*D834)/(#REF!+D834)*(#REF!*E834)/(#REF!+E834)*(#REF!*F834)/(#REF!+F834)/2</f>
        <v>#REF!</v>
      </c>
      <c r="J834" s="100" t="e">
        <f>(#REF!+D834)/(#REF!*D834)*(#REF!+E834)/(#REF!*E834)*(#REF!+F834)/(#REF!*F834)*3</f>
        <v>#REF!</v>
      </c>
      <c r="L834"/>
    </row>
    <row r="835" spans="4:12" x14ac:dyDescent="0.25">
      <c r="D835" s="67"/>
      <c r="E835" s="67"/>
      <c r="F835" s="67"/>
      <c r="G835"/>
      <c r="I835" s="100" t="e">
        <f>(#REF!*D835)/(#REF!+D835)*(#REF!*E835)/(#REF!+E835)*(#REF!*F835)/(#REF!+F835)/2</f>
        <v>#REF!</v>
      </c>
      <c r="J835" s="100" t="e">
        <f>(#REF!+D835)/(#REF!*D835)*(#REF!+E835)/(#REF!*E835)*(#REF!+F835)/(#REF!*F835)*3</f>
        <v>#REF!</v>
      </c>
      <c r="L835"/>
    </row>
    <row r="836" spans="4:12" x14ac:dyDescent="0.25">
      <c r="D836" s="67"/>
      <c r="E836" s="67"/>
      <c r="F836" s="67"/>
      <c r="G836"/>
      <c r="I836" s="100" t="e">
        <f>(#REF!*D836)/(#REF!+D836)*(#REF!*E836)/(#REF!+E836)*(#REF!*F836)/(#REF!+F836)/2</f>
        <v>#REF!</v>
      </c>
      <c r="J836" s="100" t="e">
        <f>(#REF!+D836)/(#REF!*D836)*(#REF!+E836)/(#REF!*E836)*(#REF!+F836)/(#REF!*F836)*3</f>
        <v>#REF!</v>
      </c>
      <c r="L836"/>
    </row>
    <row r="837" spans="4:12" x14ac:dyDescent="0.25">
      <c r="D837" s="67"/>
      <c r="E837" s="67"/>
      <c r="F837" s="67"/>
      <c r="G837"/>
      <c r="I837" s="100" t="e">
        <f>(#REF!*D837)/(#REF!+D837)*(#REF!*E837)/(#REF!+E837)*(#REF!*F837)/(#REF!+F837)/2</f>
        <v>#REF!</v>
      </c>
      <c r="J837" s="100" t="e">
        <f>(#REF!+D837)/(#REF!*D837)*(#REF!+E837)/(#REF!*E837)*(#REF!+F837)/(#REF!*F837)*3</f>
        <v>#REF!</v>
      </c>
      <c r="L837"/>
    </row>
    <row r="838" spans="4:12" x14ac:dyDescent="0.25">
      <c r="D838" s="67"/>
      <c r="E838" s="67"/>
      <c r="F838" s="67"/>
      <c r="G838"/>
      <c r="I838" s="100" t="e">
        <f>(#REF!*D838)/(#REF!+D838)*(#REF!*E838)/(#REF!+E838)*(#REF!*F838)/(#REF!+F838)/2</f>
        <v>#REF!</v>
      </c>
      <c r="J838" s="100" t="e">
        <f>(#REF!+D838)/(#REF!*D838)*(#REF!+E838)/(#REF!*E838)*(#REF!+F838)/(#REF!*F838)*3</f>
        <v>#REF!</v>
      </c>
      <c r="L838"/>
    </row>
    <row r="839" spans="4:12" x14ac:dyDescent="0.25">
      <c r="D839" s="67"/>
      <c r="E839" s="67"/>
      <c r="F839" s="67"/>
      <c r="G839"/>
      <c r="I839" s="100" t="e">
        <f>(#REF!*D839)/(#REF!+D839)*(#REF!*E839)/(#REF!+E839)*(#REF!*F839)/(#REF!+F839)/2</f>
        <v>#REF!</v>
      </c>
      <c r="J839" s="100" t="e">
        <f>(#REF!+D839)/(#REF!*D839)*(#REF!+E839)/(#REF!*E839)*(#REF!+F839)/(#REF!*F839)*3</f>
        <v>#REF!</v>
      </c>
      <c r="L839"/>
    </row>
    <row r="840" spans="4:12" x14ac:dyDescent="0.25">
      <c r="D840" s="67"/>
      <c r="E840" s="67"/>
      <c r="F840" s="67"/>
      <c r="G840"/>
      <c r="I840" s="100" t="e">
        <f>(#REF!*D840)/(#REF!+D840)*(#REF!*E840)/(#REF!+E840)*(#REF!*F840)/(#REF!+F840)/2</f>
        <v>#REF!</v>
      </c>
      <c r="J840" s="100" t="e">
        <f>(#REF!+D840)/(#REF!*D840)*(#REF!+E840)/(#REF!*E840)*(#REF!+F840)/(#REF!*F840)*3</f>
        <v>#REF!</v>
      </c>
      <c r="L840"/>
    </row>
    <row r="841" spans="4:12" x14ac:dyDescent="0.25">
      <c r="D841" s="67"/>
      <c r="E841" s="67"/>
      <c r="F841" s="67"/>
      <c r="G841"/>
      <c r="I841" s="100" t="e">
        <f>(#REF!*D841)/(#REF!+D841)*(#REF!*E841)/(#REF!+E841)*(#REF!*F841)/(#REF!+F841)/2</f>
        <v>#REF!</v>
      </c>
      <c r="J841" s="100" t="e">
        <f>(#REF!+D841)/(#REF!*D841)*(#REF!+E841)/(#REF!*E841)*(#REF!+F841)/(#REF!*F841)*3</f>
        <v>#REF!</v>
      </c>
      <c r="L841"/>
    </row>
    <row r="842" spans="4:12" x14ac:dyDescent="0.25">
      <c r="D842" s="67"/>
      <c r="E842" s="67"/>
      <c r="F842" s="67"/>
      <c r="G842"/>
      <c r="I842" s="100" t="e">
        <f>(#REF!*D842)/(#REF!+D842)*(#REF!*E842)/(#REF!+E842)*(#REF!*F842)/(#REF!+F842)/2</f>
        <v>#REF!</v>
      </c>
      <c r="J842" s="100" t="e">
        <f>(#REF!+D842)/(#REF!*D842)*(#REF!+E842)/(#REF!*E842)*(#REF!+F842)/(#REF!*F842)*3</f>
        <v>#REF!</v>
      </c>
      <c r="L842"/>
    </row>
    <row r="843" spans="4:12" x14ac:dyDescent="0.25">
      <c r="D843" s="67"/>
      <c r="E843" s="67"/>
      <c r="F843" s="67"/>
      <c r="G843"/>
      <c r="I843" s="100" t="e">
        <f>(#REF!*D843)/(#REF!+D843)*(#REF!*E843)/(#REF!+E843)*(#REF!*F843)/(#REF!+F843)/2</f>
        <v>#REF!</v>
      </c>
      <c r="J843" s="100" t="e">
        <f>(#REF!+D843)/(#REF!*D843)*(#REF!+E843)/(#REF!*E843)*(#REF!+F843)/(#REF!*F843)*3</f>
        <v>#REF!</v>
      </c>
      <c r="L843"/>
    </row>
    <row r="844" spans="4:12" x14ac:dyDescent="0.25">
      <c r="D844" s="67"/>
      <c r="E844" s="67"/>
      <c r="F844" s="67"/>
      <c r="G844"/>
      <c r="I844" s="100" t="e">
        <f>(#REF!*D844)/(#REF!+D844)*(#REF!*E844)/(#REF!+E844)*(#REF!*F844)/(#REF!+F844)/2</f>
        <v>#REF!</v>
      </c>
      <c r="J844" s="100" t="e">
        <f>(#REF!+D844)/(#REF!*D844)*(#REF!+E844)/(#REF!*E844)*(#REF!+F844)/(#REF!*F844)*3</f>
        <v>#REF!</v>
      </c>
      <c r="L844"/>
    </row>
    <row r="845" spans="4:12" x14ac:dyDescent="0.25">
      <c r="D845" s="67"/>
      <c r="E845" s="67"/>
      <c r="F845" s="67"/>
      <c r="G845"/>
      <c r="I845" s="100" t="e">
        <f>(#REF!*D845)/(#REF!+D845)*(#REF!*E845)/(#REF!+E845)*(#REF!*F845)/(#REF!+F845)/2</f>
        <v>#REF!</v>
      </c>
      <c r="J845" s="100" t="e">
        <f>(#REF!+D845)/(#REF!*D845)*(#REF!+E845)/(#REF!*E845)*(#REF!+F845)/(#REF!*F845)*3</f>
        <v>#REF!</v>
      </c>
      <c r="L845"/>
    </row>
    <row r="846" spans="4:12" x14ac:dyDescent="0.25">
      <c r="D846" s="67"/>
      <c r="E846" s="67"/>
      <c r="F846" s="67"/>
      <c r="G846"/>
      <c r="I846" s="100" t="e">
        <f>(#REF!*D846)/(#REF!+D846)*(#REF!*E846)/(#REF!+E846)*(#REF!*F846)/(#REF!+F846)/2</f>
        <v>#REF!</v>
      </c>
      <c r="J846" s="100" t="e">
        <f>(#REF!+D846)/(#REF!*D846)*(#REF!+E846)/(#REF!*E846)*(#REF!+F846)/(#REF!*F846)*3</f>
        <v>#REF!</v>
      </c>
      <c r="L846"/>
    </row>
    <row r="847" spans="4:12" x14ac:dyDescent="0.25">
      <c r="D847" s="67"/>
      <c r="E847" s="67"/>
      <c r="F847" s="67"/>
      <c r="G847"/>
      <c r="I847" s="100" t="e">
        <f>(#REF!*D847)/(#REF!+D847)*(#REF!*E847)/(#REF!+E847)*(#REF!*F847)/(#REF!+F847)/2</f>
        <v>#REF!</v>
      </c>
      <c r="J847" s="100" t="e">
        <f>(#REF!+D847)/(#REF!*D847)*(#REF!+E847)/(#REF!*E847)*(#REF!+F847)/(#REF!*F847)*3</f>
        <v>#REF!</v>
      </c>
      <c r="L847"/>
    </row>
    <row r="848" spans="4:12" x14ac:dyDescent="0.25">
      <c r="D848" s="67"/>
      <c r="E848" s="67"/>
      <c r="F848" s="67"/>
      <c r="G848"/>
      <c r="I848" s="100" t="e">
        <f>(#REF!*D848)/(#REF!+D848)*(#REF!*E848)/(#REF!+E848)*(#REF!*F848)/(#REF!+F848)/2</f>
        <v>#REF!</v>
      </c>
      <c r="J848" s="100" t="e">
        <f>(#REF!+D848)/(#REF!*D848)*(#REF!+E848)/(#REF!*E848)*(#REF!+F848)/(#REF!*F848)*3</f>
        <v>#REF!</v>
      </c>
      <c r="L848"/>
    </row>
    <row r="849" spans="4:12" x14ac:dyDescent="0.25">
      <c r="D849" s="67"/>
      <c r="E849" s="67"/>
      <c r="F849" s="67"/>
      <c r="G849"/>
      <c r="I849" s="100" t="e">
        <f>(#REF!*D849)/(#REF!+D849)*(#REF!*E849)/(#REF!+E849)*(#REF!*F849)/(#REF!+F849)/2</f>
        <v>#REF!</v>
      </c>
      <c r="J849" s="100" t="e">
        <f>(#REF!+D849)/(#REF!*D849)*(#REF!+E849)/(#REF!*E849)*(#REF!+F849)/(#REF!*F849)*3</f>
        <v>#REF!</v>
      </c>
      <c r="L849"/>
    </row>
    <row r="850" spans="4:12" x14ac:dyDescent="0.25">
      <c r="D850" s="67"/>
      <c r="E850" s="67"/>
      <c r="F850" s="67"/>
      <c r="G850"/>
      <c r="I850" s="100" t="e">
        <f>(#REF!*D850)/(#REF!+D850)*(#REF!*E850)/(#REF!+E850)*(#REF!*F850)/(#REF!+F850)/2</f>
        <v>#REF!</v>
      </c>
      <c r="J850" s="100" t="e">
        <f>(#REF!+D850)/(#REF!*D850)*(#REF!+E850)/(#REF!*E850)*(#REF!+F850)/(#REF!*F850)*3</f>
        <v>#REF!</v>
      </c>
      <c r="L850"/>
    </row>
    <row r="851" spans="4:12" x14ac:dyDescent="0.25">
      <c r="D851" s="67"/>
      <c r="E851" s="67"/>
      <c r="F851" s="67"/>
      <c r="G851"/>
      <c r="I851" s="100" t="e">
        <f>(#REF!*D851)/(#REF!+D851)*(#REF!*E851)/(#REF!+E851)*(#REF!*F851)/(#REF!+F851)/2</f>
        <v>#REF!</v>
      </c>
      <c r="J851" s="100" t="e">
        <f>(#REF!+D851)/(#REF!*D851)*(#REF!+E851)/(#REF!*E851)*(#REF!+F851)/(#REF!*F851)*3</f>
        <v>#REF!</v>
      </c>
      <c r="L851"/>
    </row>
    <row r="852" spans="4:12" x14ac:dyDescent="0.25">
      <c r="D852" s="67"/>
      <c r="E852" s="67"/>
      <c r="F852" s="67"/>
      <c r="G852"/>
      <c r="I852" s="100" t="e">
        <f>(#REF!*D852)/(#REF!+D852)*(#REF!*E852)/(#REF!+E852)*(#REF!*F852)/(#REF!+F852)/2</f>
        <v>#REF!</v>
      </c>
      <c r="J852" s="100" t="e">
        <f>(#REF!+D852)/(#REF!*D852)*(#REF!+E852)/(#REF!*E852)*(#REF!+F852)/(#REF!*F852)*3</f>
        <v>#REF!</v>
      </c>
      <c r="L852"/>
    </row>
    <row r="853" spans="4:12" x14ac:dyDescent="0.25">
      <c r="D853" s="67"/>
      <c r="E853" s="67"/>
      <c r="F853" s="67"/>
      <c r="G853"/>
      <c r="I853" s="100" t="e">
        <f>(#REF!*D853)/(#REF!+D853)*(#REF!*E853)/(#REF!+E853)*(#REF!*F853)/(#REF!+F853)/2</f>
        <v>#REF!</v>
      </c>
      <c r="J853" s="100" t="e">
        <f>(#REF!+D853)/(#REF!*D853)*(#REF!+E853)/(#REF!*E853)*(#REF!+F853)/(#REF!*F853)*3</f>
        <v>#REF!</v>
      </c>
      <c r="L853"/>
    </row>
    <row r="854" spans="4:12" x14ac:dyDescent="0.25">
      <c r="D854" s="67"/>
      <c r="E854" s="67"/>
      <c r="F854" s="67"/>
      <c r="G854"/>
      <c r="I854" s="100" t="e">
        <f>(#REF!*D854)/(#REF!+D854)*(#REF!*E854)/(#REF!+E854)*(#REF!*F854)/(#REF!+F854)/2</f>
        <v>#REF!</v>
      </c>
      <c r="J854" s="100" t="e">
        <f>(#REF!+D854)/(#REF!*D854)*(#REF!+E854)/(#REF!*E854)*(#REF!+F854)/(#REF!*F854)*3</f>
        <v>#REF!</v>
      </c>
      <c r="L854"/>
    </row>
    <row r="855" spans="4:12" x14ac:dyDescent="0.25">
      <c r="D855" s="67"/>
      <c r="E855" s="67"/>
      <c r="F855" s="67"/>
      <c r="G855"/>
      <c r="I855" s="100" t="e">
        <f>(#REF!*D855)/(#REF!+D855)*(#REF!*E855)/(#REF!+E855)*(#REF!*F855)/(#REF!+F855)/2</f>
        <v>#REF!</v>
      </c>
      <c r="J855" s="100" t="e">
        <f>(#REF!+D855)/(#REF!*D855)*(#REF!+E855)/(#REF!*E855)*(#REF!+F855)/(#REF!*F855)*3</f>
        <v>#REF!</v>
      </c>
      <c r="L855"/>
    </row>
    <row r="856" spans="4:12" x14ac:dyDescent="0.25">
      <c r="D856" s="67"/>
      <c r="E856" s="67"/>
      <c r="F856" s="67"/>
      <c r="G856"/>
      <c r="I856" s="100" t="e">
        <f>(#REF!*D856)/(#REF!+D856)*(#REF!*E856)/(#REF!+E856)*(#REF!*F856)/(#REF!+F856)/2</f>
        <v>#REF!</v>
      </c>
      <c r="J856" s="100" t="e">
        <f>(#REF!+D856)/(#REF!*D856)*(#REF!+E856)/(#REF!*E856)*(#REF!+F856)/(#REF!*F856)*3</f>
        <v>#REF!</v>
      </c>
      <c r="L856"/>
    </row>
    <row r="857" spans="4:12" x14ac:dyDescent="0.25">
      <c r="D857" s="67"/>
      <c r="E857" s="67"/>
      <c r="F857" s="67"/>
      <c r="G857"/>
      <c r="I857" s="100" t="e">
        <f>(#REF!*D857)/(#REF!+D857)*(#REF!*E857)/(#REF!+E857)*(#REF!*F857)/(#REF!+F857)/2</f>
        <v>#REF!</v>
      </c>
      <c r="J857" s="100" t="e">
        <f>(#REF!+D857)/(#REF!*D857)*(#REF!+E857)/(#REF!*E857)*(#REF!+F857)/(#REF!*F857)*3</f>
        <v>#REF!</v>
      </c>
      <c r="L857"/>
    </row>
    <row r="858" spans="4:12" x14ac:dyDescent="0.25">
      <c r="D858" s="67"/>
      <c r="E858" s="67"/>
      <c r="F858" s="67"/>
      <c r="G858"/>
      <c r="I858" s="100" t="e">
        <f>(#REF!*D858)/(#REF!+D858)*(#REF!*E858)/(#REF!+E858)*(#REF!*F858)/(#REF!+F858)/2</f>
        <v>#REF!</v>
      </c>
      <c r="J858" s="100" t="e">
        <f>(#REF!+D858)/(#REF!*D858)*(#REF!+E858)/(#REF!*E858)*(#REF!+F858)/(#REF!*F858)*3</f>
        <v>#REF!</v>
      </c>
      <c r="L858"/>
    </row>
    <row r="859" spans="4:12" x14ac:dyDescent="0.25">
      <c r="D859" s="67"/>
      <c r="E859" s="67"/>
      <c r="F859" s="67"/>
      <c r="G859"/>
      <c r="I859" s="100" t="e">
        <f>(#REF!*D859)/(#REF!+D859)*(#REF!*E859)/(#REF!+E859)*(#REF!*F859)/(#REF!+F859)/2</f>
        <v>#REF!</v>
      </c>
      <c r="J859" s="100" t="e">
        <f>(#REF!+D859)/(#REF!*D859)*(#REF!+E859)/(#REF!*E859)*(#REF!+F859)/(#REF!*F859)*3</f>
        <v>#REF!</v>
      </c>
      <c r="L859"/>
    </row>
    <row r="860" spans="4:12" x14ac:dyDescent="0.25">
      <c r="D860" s="67"/>
      <c r="E860" s="67"/>
      <c r="F860" s="67"/>
      <c r="G860"/>
      <c r="I860" s="100" t="e">
        <f>(#REF!*D860)/(#REF!+D860)*(#REF!*E860)/(#REF!+E860)*(#REF!*F860)/(#REF!+F860)/2</f>
        <v>#REF!</v>
      </c>
      <c r="J860" s="100" t="e">
        <f>(#REF!+D860)/(#REF!*D860)*(#REF!+E860)/(#REF!*E860)*(#REF!+F860)/(#REF!*F860)*3</f>
        <v>#REF!</v>
      </c>
      <c r="L860"/>
    </row>
    <row r="861" spans="4:12" x14ac:dyDescent="0.25">
      <c r="D861" s="67"/>
      <c r="E861" s="67"/>
      <c r="F861" s="67"/>
      <c r="G861"/>
      <c r="I861" s="100" t="e">
        <f>(#REF!*D861)/(#REF!+D861)*(#REF!*E861)/(#REF!+E861)*(#REF!*F861)/(#REF!+F861)/2</f>
        <v>#REF!</v>
      </c>
      <c r="J861" s="100" t="e">
        <f>(#REF!+D861)/(#REF!*D861)*(#REF!+E861)/(#REF!*E861)*(#REF!+F861)/(#REF!*F861)*3</f>
        <v>#REF!</v>
      </c>
      <c r="L861"/>
    </row>
    <row r="862" spans="4:12" x14ac:dyDescent="0.25">
      <c r="D862" s="67"/>
      <c r="E862" s="67"/>
      <c r="F862" s="67"/>
      <c r="G862"/>
      <c r="I862" s="100" t="e">
        <f>(#REF!*D862)/(#REF!+D862)*(#REF!*E862)/(#REF!+E862)*(#REF!*F862)/(#REF!+F862)/2</f>
        <v>#REF!</v>
      </c>
      <c r="J862" s="100" t="e">
        <f>(#REF!+D862)/(#REF!*D862)*(#REF!+E862)/(#REF!*E862)*(#REF!+F862)/(#REF!*F862)*3</f>
        <v>#REF!</v>
      </c>
      <c r="L862"/>
    </row>
    <row r="863" spans="4:12" x14ac:dyDescent="0.25">
      <c r="D863" s="67"/>
      <c r="E863" s="67"/>
      <c r="F863" s="67"/>
      <c r="G863"/>
      <c r="I863" s="100" t="e">
        <f>(#REF!*D863)/(#REF!+D863)*(#REF!*E863)/(#REF!+E863)*(#REF!*F863)/(#REF!+F863)/2</f>
        <v>#REF!</v>
      </c>
      <c r="J863" s="100" t="e">
        <f>(#REF!+D863)/(#REF!*D863)*(#REF!+E863)/(#REF!*E863)*(#REF!+F863)/(#REF!*F863)*3</f>
        <v>#REF!</v>
      </c>
      <c r="L863"/>
    </row>
    <row r="864" spans="4:12" x14ac:dyDescent="0.25">
      <c r="D864" s="67"/>
      <c r="E864" s="67"/>
      <c r="F864" s="67"/>
      <c r="G864"/>
      <c r="I864" s="100" t="e">
        <f>(#REF!*D864)/(#REF!+D864)*(#REF!*E864)/(#REF!+E864)*(#REF!*F864)/(#REF!+F864)/2</f>
        <v>#REF!</v>
      </c>
      <c r="J864" s="100" t="e">
        <f>(#REF!+D864)/(#REF!*D864)*(#REF!+E864)/(#REF!*E864)*(#REF!+F864)/(#REF!*F864)*3</f>
        <v>#REF!</v>
      </c>
      <c r="L864"/>
    </row>
    <row r="865" spans="4:12" x14ac:dyDescent="0.25">
      <c r="D865" s="67"/>
      <c r="E865" s="67"/>
      <c r="F865" s="67"/>
      <c r="G865"/>
      <c r="I865" s="100" t="e">
        <f>(#REF!*D865)/(#REF!+D865)*(#REF!*E865)/(#REF!+E865)*(#REF!*F865)/(#REF!+F865)/2</f>
        <v>#REF!</v>
      </c>
      <c r="J865" s="100" t="e">
        <f>(#REF!+D865)/(#REF!*D865)*(#REF!+E865)/(#REF!*E865)*(#REF!+F865)/(#REF!*F865)*3</f>
        <v>#REF!</v>
      </c>
      <c r="L865"/>
    </row>
    <row r="866" spans="4:12" x14ac:dyDescent="0.25">
      <c r="D866" s="67"/>
      <c r="E866" s="67"/>
      <c r="F866" s="67"/>
      <c r="G866"/>
      <c r="I866" s="100" t="e">
        <f>(#REF!*D866)/(#REF!+D866)*(#REF!*E866)/(#REF!+E866)*(#REF!*F866)/(#REF!+F866)/2</f>
        <v>#REF!</v>
      </c>
      <c r="J866" s="100" t="e">
        <f>(#REF!+D866)/(#REF!*D866)*(#REF!+E866)/(#REF!*E866)*(#REF!+F866)/(#REF!*F866)*3</f>
        <v>#REF!</v>
      </c>
      <c r="L866"/>
    </row>
    <row r="867" spans="4:12" x14ac:dyDescent="0.25">
      <c r="D867" s="67"/>
      <c r="E867" s="67"/>
      <c r="F867" s="67"/>
      <c r="G867"/>
      <c r="I867" s="100" t="e">
        <f>(#REF!*D867)/(#REF!+D867)*(#REF!*E867)/(#REF!+E867)*(#REF!*F867)/(#REF!+F867)/2</f>
        <v>#REF!</v>
      </c>
      <c r="J867" s="100" t="e">
        <f>(#REF!+D867)/(#REF!*D867)*(#REF!+E867)/(#REF!*E867)*(#REF!+F867)/(#REF!*F867)*3</f>
        <v>#REF!</v>
      </c>
      <c r="L867"/>
    </row>
    <row r="868" spans="4:12" x14ac:dyDescent="0.25">
      <c r="D868" s="67"/>
      <c r="E868" s="67"/>
      <c r="F868" s="67"/>
      <c r="G868"/>
      <c r="I868" s="100" t="e">
        <f>(#REF!*D868)/(#REF!+D868)*(#REF!*E868)/(#REF!+E868)*(#REF!*F868)/(#REF!+F868)/2</f>
        <v>#REF!</v>
      </c>
      <c r="J868" s="100" t="e">
        <f>(#REF!+D868)/(#REF!*D868)*(#REF!+E868)/(#REF!*E868)*(#REF!+F868)/(#REF!*F868)*3</f>
        <v>#REF!</v>
      </c>
      <c r="L868"/>
    </row>
    <row r="869" spans="4:12" x14ac:dyDescent="0.25">
      <c r="D869" s="67"/>
      <c r="E869" s="67"/>
      <c r="F869" s="67"/>
      <c r="G869"/>
      <c r="I869" s="100" t="e">
        <f>(#REF!*D869)/(#REF!+D869)*(#REF!*E869)/(#REF!+E869)*(#REF!*F869)/(#REF!+F869)/2</f>
        <v>#REF!</v>
      </c>
      <c r="J869" s="100" t="e">
        <f>(#REF!+D869)/(#REF!*D869)*(#REF!+E869)/(#REF!*E869)*(#REF!+F869)/(#REF!*F869)*3</f>
        <v>#REF!</v>
      </c>
      <c r="L869"/>
    </row>
    <row r="870" spans="4:12" x14ac:dyDescent="0.25">
      <c r="D870" s="67"/>
      <c r="E870" s="67"/>
      <c r="F870" s="67"/>
      <c r="G870"/>
      <c r="I870" s="100" t="e">
        <f>(#REF!*D870)/(#REF!+D870)*(#REF!*E870)/(#REF!+E870)*(#REF!*F870)/(#REF!+F870)/2</f>
        <v>#REF!</v>
      </c>
      <c r="J870" s="100" t="e">
        <f>(#REF!+D870)/(#REF!*D870)*(#REF!+E870)/(#REF!*E870)*(#REF!+F870)/(#REF!*F870)*3</f>
        <v>#REF!</v>
      </c>
      <c r="L870"/>
    </row>
    <row r="871" spans="4:12" x14ac:dyDescent="0.25">
      <c r="D871" s="67"/>
      <c r="E871" s="67"/>
      <c r="F871" s="67"/>
      <c r="G871"/>
      <c r="I871" s="100" t="e">
        <f>(#REF!*D871)/(#REF!+D871)*(#REF!*E871)/(#REF!+E871)*(#REF!*F871)/(#REF!+F871)/2</f>
        <v>#REF!</v>
      </c>
      <c r="J871" s="100" t="e">
        <f>(#REF!+D871)/(#REF!*D871)*(#REF!+E871)/(#REF!*E871)*(#REF!+F871)/(#REF!*F871)*3</f>
        <v>#REF!</v>
      </c>
      <c r="L871"/>
    </row>
    <row r="872" spans="4:12" x14ac:dyDescent="0.25">
      <c r="D872" s="67"/>
      <c r="E872" s="67"/>
      <c r="F872" s="67"/>
      <c r="G872"/>
      <c r="I872" s="100" t="e">
        <f>(#REF!*D872)/(#REF!+D872)*(#REF!*E872)/(#REF!+E872)*(#REF!*F872)/(#REF!+F872)/2</f>
        <v>#REF!</v>
      </c>
      <c r="J872" s="100" t="e">
        <f>(#REF!+D872)/(#REF!*D872)*(#REF!+E872)/(#REF!*E872)*(#REF!+F872)/(#REF!*F872)*3</f>
        <v>#REF!</v>
      </c>
      <c r="L872"/>
    </row>
    <row r="873" spans="4:12" x14ac:dyDescent="0.25">
      <c r="D873" s="67"/>
      <c r="E873" s="67"/>
      <c r="F873" s="67"/>
      <c r="G873"/>
      <c r="I873" s="100" t="e">
        <f>(#REF!*D873)/(#REF!+D873)*(#REF!*E873)/(#REF!+E873)*(#REF!*F873)/(#REF!+F873)/2</f>
        <v>#REF!</v>
      </c>
      <c r="J873" s="100" t="e">
        <f>(#REF!+D873)/(#REF!*D873)*(#REF!+E873)/(#REF!*E873)*(#REF!+F873)/(#REF!*F873)*3</f>
        <v>#REF!</v>
      </c>
      <c r="L873"/>
    </row>
    <row r="874" spans="4:12" x14ac:dyDescent="0.25">
      <c r="D874" s="67"/>
      <c r="E874" s="67"/>
      <c r="F874" s="67"/>
      <c r="G874"/>
      <c r="I874" s="100" t="e">
        <f>(#REF!*D874)/(#REF!+D874)*(#REF!*E874)/(#REF!+E874)*(#REF!*F874)/(#REF!+F874)/2</f>
        <v>#REF!</v>
      </c>
      <c r="J874" s="100" t="e">
        <f>(#REF!+D874)/(#REF!*D874)*(#REF!+E874)/(#REF!*E874)*(#REF!+F874)/(#REF!*F874)*3</f>
        <v>#REF!</v>
      </c>
      <c r="L874"/>
    </row>
    <row r="875" spans="4:12" x14ac:dyDescent="0.25">
      <c r="D875" s="67"/>
      <c r="E875" s="67"/>
      <c r="F875" s="67"/>
      <c r="G875"/>
      <c r="I875" s="100" t="e">
        <f>(#REF!*D875)/(#REF!+D875)*(#REF!*E875)/(#REF!+E875)*(#REF!*F875)/(#REF!+F875)/2</f>
        <v>#REF!</v>
      </c>
      <c r="J875" s="100" t="e">
        <f>(#REF!+D875)/(#REF!*D875)*(#REF!+E875)/(#REF!*E875)*(#REF!+F875)/(#REF!*F875)*3</f>
        <v>#REF!</v>
      </c>
      <c r="L875"/>
    </row>
    <row r="876" spans="4:12" x14ac:dyDescent="0.25">
      <c r="D876" s="67"/>
      <c r="E876" s="67"/>
      <c r="F876" s="67"/>
      <c r="G876"/>
      <c r="I876" s="100" t="e">
        <f>(#REF!*D876)/(#REF!+D876)*(#REF!*E876)/(#REF!+E876)*(#REF!*F876)/(#REF!+F876)/2</f>
        <v>#REF!</v>
      </c>
      <c r="J876" s="100" t="e">
        <f>(#REF!+D876)/(#REF!*D876)*(#REF!+E876)/(#REF!*E876)*(#REF!+F876)/(#REF!*F876)*3</f>
        <v>#REF!</v>
      </c>
      <c r="L876"/>
    </row>
    <row r="877" spans="4:12" x14ac:dyDescent="0.25">
      <c r="D877" s="67"/>
      <c r="E877" s="67"/>
      <c r="F877" s="67"/>
      <c r="G877"/>
      <c r="I877" s="100" t="e">
        <f>(#REF!*D877)/(#REF!+D877)*(#REF!*E877)/(#REF!+E877)*(#REF!*F877)/(#REF!+F877)/2</f>
        <v>#REF!</v>
      </c>
      <c r="J877" s="100" t="e">
        <f>(#REF!+D877)/(#REF!*D877)*(#REF!+E877)/(#REF!*E877)*(#REF!+F877)/(#REF!*F877)*3</f>
        <v>#REF!</v>
      </c>
      <c r="L877"/>
    </row>
    <row r="878" spans="4:12" x14ac:dyDescent="0.25">
      <c r="D878" s="67"/>
      <c r="E878" s="67"/>
      <c r="F878" s="67"/>
      <c r="G878"/>
      <c r="I878" s="100" t="e">
        <f>(#REF!*D878)/(#REF!+D878)*(#REF!*E878)/(#REF!+E878)*(#REF!*F878)/(#REF!+F878)/2</f>
        <v>#REF!</v>
      </c>
      <c r="J878" s="100" t="e">
        <f>(#REF!+D878)/(#REF!*D878)*(#REF!+E878)/(#REF!*E878)*(#REF!+F878)/(#REF!*F878)*3</f>
        <v>#REF!</v>
      </c>
      <c r="L878"/>
    </row>
    <row r="879" spans="4:12" x14ac:dyDescent="0.25">
      <c r="D879" s="67"/>
      <c r="E879" s="67"/>
      <c r="F879" s="67"/>
      <c r="G879"/>
      <c r="I879" s="100" t="e">
        <f>(#REF!*D879)/(#REF!+D879)*(#REF!*E879)/(#REF!+E879)*(#REF!*F879)/(#REF!+F879)/2</f>
        <v>#REF!</v>
      </c>
      <c r="J879" s="100" t="e">
        <f>(#REF!+D879)/(#REF!*D879)*(#REF!+E879)/(#REF!*E879)*(#REF!+F879)/(#REF!*F879)*3</f>
        <v>#REF!</v>
      </c>
      <c r="L879"/>
    </row>
    <row r="880" spans="4:12" x14ac:dyDescent="0.25">
      <c r="D880" s="67"/>
      <c r="E880" s="67"/>
      <c r="F880" s="67"/>
      <c r="G880"/>
      <c r="I880" s="100" t="e">
        <f>(#REF!*D880)/(#REF!+D880)*(#REF!*E880)/(#REF!+E880)*(#REF!*F880)/(#REF!+F880)/2</f>
        <v>#REF!</v>
      </c>
      <c r="J880" s="100" t="e">
        <f>(#REF!+D880)/(#REF!*D880)*(#REF!+E880)/(#REF!*E880)*(#REF!+F880)/(#REF!*F880)*3</f>
        <v>#REF!</v>
      </c>
      <c r="L880"/>
    </row>
    <row r="881" spans="4:12" x14ac:dyDescent="0.25">
      <c r="D881" s="67"/>
      <c r="E881" s="67"/>
      <c r="F881" s="67"/>
      <c r="G881"/>
      <c r="I881" s="100" t="e">
        <f>(#REF!*D881)/(#REF!+D881)*(#REF!*E881)/(#REF!+E881)*(#REF!*F881)/(#REF!+F881)/2</f>
        <v>#REF!</v>
      </c>
      <c r="J881" s="100" t="e">
        <f>(#REF!+D881)/(#REF!*D881)*(#REF!+E881)/(#REF!*E881)*(#REF!+F881)/(#REF!*F881)*3</f>
        <v>#REF!</v>
      </c>
      <c r="L881"/>
    </row>
    <row r="882" spans="4:12" x14ac:dyDescent="0.25">
      <c r="D882" s="67"/>
      <c r="E882" s="67"/>
      <c r="F882" s="67"/>
      <c r="G882"/>
      <c r="I882" s="100" t="e">
        <f>(#REF!*D882)/(#REF!+D882)*(#REF!*E882)/(#REF!+E882)*(#REF!*F882)/(#REF!+F882)/2</f>
        <v>#REF!</v>
      </c>
      <c r="J882" s="100" t="e">
        <f>(#REF!+D882)/(#REF!*D882)*(#REF!+E882)/(#REF!*E882)*(#REF!+F882)/(#REF!*F882)*3</f>
        <v>#REF!</v>
      </c>
      <c r="L882"/>
    </row>
    <row r="883" spans="4:12" x14ac:dyDescent="0.25">
      <c r="D883" s="67"/>
      <c r="E883" s="67"/>
      <c r="F883" s="67"/>
      <c r="G883"/>
      <c r="I883" s="100" t="e">
        <f>(#REF!*D883)/(#REF!+D883)*(#REF!*E883)/(#REF!+E883)*(#REF!*F883)/(#REF!+F883)/2</f>
        <v>#REF!</v>
      </c>
      <c r="J883" s="100" t="e">
        <f>(#REF!+D883)/(#REF!*D883)*(#REF!+E883)/(#REF!*E883)*(#REF!+F883)/(#REF!*F883)*3</f>
        <v>#REF!</v>
      </c>
      <c r="L883"/>
    </row>
    <row r="884" spans="4:12" x14ac:dyDescent="0.25">
      <c r="D884" s="67"/>
      <c r="E884" s="67"/>
      <c r="F884" s="67"/>
      <c r="G884"/>
      <c r="I884" s="100" t="e">
        <f>(#REF!*D884)/(#REF!+D884)*(#REF!*E884)/(#REF!+E884)*(#REF!*F884)/(#REF!+F884)/2</f>
        <v>#REF!</v>
      </c>
      <c r="J884" s="100" t="e">
        <f>(#REF!+D884)/(#REF!*D884)*(#REF!+E884)/(#REF!*E884)*(#REF!+F884)/(#REF!*F884)*3</f>
        <v>#REF!</v>
      </c>
      <c r="L884"/>
    </row>
    <row r="885" spans="4:12" x14ac:dyDescent="0.25">
      <c r="D885" s="67"/>
      <c r="E885" s="67"/>
      <c r="F885" s="67"/>
      <c r="G885"/>
      <c r="I885" s="100" t="e">
        <f>(#REF!*D885)/(#REF!+D885)*(#REF!*E885)/(#REF!+E885)*(#REF!*F885)/(#REF!+F885)/2</f>
        <v>#REF!</v>
      </c>
      <c r="J885" s="100" t="e">
        <f>(#REF!+D885)/(#REF!*D885)*(#REF!+E885)/(#REF!*E885)*(#REF!+F885)/(#REF!*F885)*3</f>
        <v>#REF!</v>
      </c>
      <c r="L885"/>
    </row>
    <row r="886" spans="4:12" x14ac:dyDescent="0.25">
      <c r="D886" s="67"/>
      <c r="E886" s="67"/>
      <c r="F886" s="67"/>
      <c r="G886"/>
      <c r="I886" s="100" t="e">
        <f>(#REF!*D886)/(#REF!+D886)*(#REF!*E886)/(#REF!+E886)*(#REF!*F886)/(#REF!+F886)/2</f>
        <v>#REF!</v>
      </c>
      <c r="J886" s="100" t="e">
        <f>(#REF!+D886)/(#REF!*D886)*(#REF!+E886)/(#REF!*E886)*(#REF!+F886)/(#REF!*F886)*3</f>
        <v>#REF!</v>
      </c>
      <c r="L886"/>
    </row>
    <row r="887" spans="4:12" x14ac:dyDescent="0.25">
      <c r="D887" s="67"/>
      <c r="E887" s="67"/>
      <c r="F887" s="67"/>
      <c r="G887"/>
      <c r="I887" s="100" t="e">
        <f>(#REF!*D887)/(#REF!+D887)*(#REF!*E887)/(#REF!+E887)*(#REF!*F887)/(#REF!+F887)/2</f>
        <v>#REF!</v>
      </c>
      <c r="J887" s="100" t="e">
        <f>(#REF!+D887)/(#REF!*D887)*(#REF!+E887)/(#REF!*E887)*(#REF!+F887)/(#REF!*F887)*3</f>
        <v>#REF!</v>
      </c>
      <c r="L887"/>
    </row>
    <row r="888" spans="4:12" x14ac:dyDescent="0.25">
      <c r="D888" s="67"/>
      <c r="E888" s="67"/>
      <c r="F888" s="67"/>
      <c r="G888"/>
      <c r="I888" s="100" t="e">
        <f>(#REF!*D888)/(#REF!+D888)*(#REF!*E888)/(#REF!+E888)*(#REF!*F888)/(#REF!+F888)/2</f>
        <v>#REF!</v>
      </c>
      <c r="J888" s="100" t="e">
        <f>(#REF!+D888)/(#REF!*D888)*(#REF!+E888)/(#REF!*E888)*(#REF!+F888)/(#REF!*F888)*3</f>
        <v>#REF!</v>
      </c>
      <c r="L888"/>
    </row>
    <row r="889" spans="4:12" x14ac:dyDescent="0.25">
      <c r="D889" s="67"/>
      <c r="E889" s="67"/>
      <c r="F889" s="67"/>
      <c r="G889"/>
      <c r="I889" s="100" t="e">
        <f>(#REF!*D889)/(#REF!+D889)*(#REF!*E889)/(#REF!+E889)*(#REF!*F889)/(#REF!+F889)/2</f>
        <v>#REF!</v>
      </c>
      <c r="J889" s="100" t="e">
        <f>(#REF!+D889)/(#REF!*D889)*(#REF!+E889)/(#REF!*E889)*(#REF!+F889)/(#REF!*F889)*3</f>
        <v>#REF!</v>
      </c>
      <c r="L889"/>
    </row>
    <row r="890" spans="4:12" x14ac:dyDescent="0.25">
      <c r="D890" s="67"/>
      <c r="E890" s="67"/>
      <c r="F890" s="67"/>
      <c r="G890"/>
      <c r="I890" s="100" t="e">
        <f>(#REF!*D890)/(#REF!+D890)*(#REF!*E890)/(#REF!+E890)*(#REF!*F890)/(#REF!+F890)/2</f>
        <v>#REF!</v>
      </c>
      <c r="J890" s="100" t="e">
        <f>(#REF!+D890)/(#REF!*D890)*(#REF!+E890)/(#REF!*E890)*(#REF!+F890)/(#REF!*F890)*3</f>
        <v>#REF!</v>
      </c>
      <c r="L890"/>
    </row>
    <row r="891" spans="4:12" x14ac:dyDescent="0.25">
      <c r="D891" s="67"/>
      <c r="E891" s="67"/>
      <c r="F891" s="67"/>
      <c r="G891"/>
      <c r="I891" s="100" t="e">
        <f>(#REF!*D891)/(#REF!+D891)*(#REF!*E891)/(#REF!+E891)*(#REF!*F891)/(#REF!+F891)/2</f>
        <v>#REF!</v>
      </c>
      <c r="J891" s="100" t="e">
        <f>(#REF!+D891)/(#REF!*D891)*(#REF!+E891)/(#REF!*E891)*(#REF!+F891)/(#REF!*F891)*3</f>
        <v>#REF!</v>
      </c>
      <c r="L891"/>
    </row>
    <row r="892" spans="4:12" x14ac:dyDescent="0.25">
      <c r="D892" s="67"/>
      <c r="E892" s="67"/>
      <c r="F892" s="67"/>
      <c r="G892"/>
      <c r="I892" s="100" t="e">
        <f>(#REF!*D892)/(#REF!+D892)*(#REF!*E892)/(#REF!+E892)*(#REF!*F892)/(#REF!+F892)/2</f>
        <v>#REF!</v>
      </c>
      <c r="J892" s="100" t="e">
        <f>(#REF!+D892)/(#REF!*D892)*(#REF!+E892)/(#REF!*E892)*(#REF!+F892)/(#REF!*F892)*3</f>
        <v>#REF!</v>
      </c>
      <c r="L892"/>
    </row>
    <row r="893" spans="4:12" x14ac:dyDescent="0.25">
      <c r="D893" s="67"/>
      <c r="E893" s="67"/>
      <c r="F893" s="67"/>
      <c r="G893"/>
      <c r="I893" s="100" t="e">
        <f>(#REF!*D893)/(#REF!+D893)*(#REF!*E893)/(#REF!+E893)*(#REF!*F893)/(#REF!+F893)/2</f>
        <v>#REF!</v>
      </c>
      <c r="J893" s="100" t="e">
        <f>(#REF!+D893)/(#REF!*D893)*(#REF!+E893)/(#REF!*E893)*(#REF!+F893)/(#REF!*F893)*3</f>
        <v>#REF!</v>
      </c>
      <c r="L893"/>
    </row>
    <row r="894" spans="4:12" x14ac:dyDescent="0.25">
      <c r="D894" s="67"/>
      <c r="E894" s="67"/>
      <c r="F894" s="67"/>
      <c r="G894"/>
      <c r="I894" s="100" t="e">
        <f>(#REF!*D894)/(#REF!+D894)*(#REF!*E894)/(#REF!+E894)*(#REF!*F894)/(#REF!+F894)/2</f>
        <v>#REF!</v>
      </c>
      <c r="J894" s="100" t="e">
        <f>(#REF!+D894)/(#REF!*D894)*(#REF!+E894)/(#REF!*E894)*(#REF!+F894)/(#REF!*F894)*3</f>
        <v>#REF!</v>
      </c>
      <c r="L894"/>
    </row>
    <row r="895" spans="4:12" x14ac:dyDescent="0.25">
      <c r="D895" s="67"/>
      <c r="E895" s="67"/>
      <c r="F895" s="67"/>
      <c r="G895"/>
      <c r="I895" s="100" t="e">
        <f>(#REF!*D895)/(#REF!+D895)*(#REF!*E895)/(#REF!+E895)*(#REF!*F895)/(#REF!+F895)/2</f>
        <v>#REF!</v>
      </c>
      <c r="J895" s="100" t="e">
        <f>(#REF!+D895)/(#REF!*D895)*(#REF!+E895)/(#REF!*E895)*(#REF!+F895)/(#REF!*F895)*3</f>
        <v>#REF!</v>
      </c>
      <c r="L895"/>
    </row>
    <row r="896" spans="4:12" x14ac:dyDescent="0.25">
      <c r="D896" s="67"/>
      <c r="E896" s="67"/>
      <c r="F896" s="67"/>
      <c r="G896"/>
      <c r="I896" s="100" t="e">
        <f>(#REF!*D896)/(#REF!+D896)*(#REF!*E896)/(#REF!+E896)*(#REF!*F896)/(#REF!+F896)/2</f>
        <v>#REF!</v>
      </c>
      <c r="J896" s="100" t="e">
        <f>(#REF!+D896)/(#REF!*D896)*(#REF!+E896)/(#REF!*E896)*(#REF!+F896)/(#REF!*F896)*3</f>
        <v>#REF!</v>
      </c>
      <c r="L896"/>
    </row>
    <row r="897" spans="4:12" x14ac:dyDescent="0.25">
      <c r="D897" s="67"/>
      <c r="E897" s="67"/>
      <c r="F897" s="67"/>
      <c r="G897"/>
      <c r="I897" s="100" t="e">
        <f>(#REF!*D897)/(#REF!+D897)*(#REF!*E897)/(#REF!+E897)*(#REF!*F897)/(#REF!+F897)/2</f>
        <v>#REF!</v>
      </c>
      <c r="J897" s="100" t="e">
        <f>(#REF!+D897)/(#REF!*D897)*(#REF!+E897)/(#REF!*E897)*(#REF!+F897)/(#REF!*F897)*3</f>
        <v>#REF!</v>
      </c>
      <c r="L897"/>
    </row>
    <row r="898" spans="4:12" x14ac:dyDescent="0.25">
      <c r="D898" s="67"/>
      <c r="E898" s="67"/>
      <c r="F898" s="67"/>
      <c r="G898"/>
      <c r="I898" s="100" t="e">
        <f>(#REF!*D898)/(#REF!+D898)*(#REF!*E898)/(#REF!+E898)*(#REF!*F898)/(#REF!+F898)/2</f>
        <v>#REF!</v>
      </c>
      <c r="J898" s="100" t="e">
        <f>(#REF!+D898)/(#REF!*D898)*(#REF!+E898)/(#REF!*E898)*(#REF!+F898)/(#REF!*F898)*3</f>
        <v>#REF!</v>
      </c>
      <c r="L898"/>
    </row>
    <row r="899" spans="4:12" x14ac:dyDescent="0.25">
      <c r="D899" s="67"/>
      <c r="E899" s="67"/>
      <c r="F899" s="67"/>
      <c r="G899"/>
      <c r="I899" s="100" t="e">
        <f>(#REF!*D899)/(#REF!+D899)*(#REF!*E899)/(#REF!+E899)*(#REF!*F899)/(#REF!+F899)/2</f>
        <v>#REF!</v>
      </c>
      <c r="J899" s="100" t="e">
        <f>(#REF!+D899)/(#REF!*D899)*(#REF!+E899)/(#REF!*E899)*(#REF!+F899)/(#REF!*F899)*3</f>
        <v>#REF!</v>
      </c>
      <c r="L899"/>
    </row>
    <row r="900" spans="4:12" x14ac:dyDescent="0.25">
      <c r="D900" s="67"/>
      <c r="E900" s="67"/>
      <c r="F900" s="67"/>
      <c r="G900"/>
      <c r="I900" s="100" t="e">
        <f>(#REF!*D900)/(#REF!+D900)*(#REF!*E900)/(#REF!+E900)*(#REF!*F900)/(#REF!+F900)/2</f>
        <v>#REF!</v>
      </c>
      <c r="J900" s="100" t="e">
        <f>(#REF!+D900)/(#REF!*D900)*(#REF!+E900)/(#REF!*E900)*(#REF!+F900)/(#REF!*F900)*3</f>
        <v>#REF!</v>
      </c>
      <c r="L900"/>
    </row>
    <row r="901" spans="4:12" x14ac:dyDescent="0.25">
      <c r="D901" s="67"/>
      <c r="E901" s="67"/>
      <c r="F901" s="67"/>
      <c r="G901"/>
      <c r="I901" s="100" t="e">
        <f>(#REF!*D901)/(#REF!+D901)*(#REF!*E901)/(#REF!+E901)*(#REF!*F901)/(#REF!+F901)/2</f>
        <v>#REF!</v>
      </c>
      <c r="J901" s="100" t="e">
        <f>(#REF!+D901)/(#REF!*D901)*(#REF!+E901)/(#REF!*E901)*(#REF!+F901)/(#REF!*F901)*3</f>
        <v>#REF!</v>
      </c>
      <c r="L901"/>
    </row>
    <row r="902" spans="4:12" x14ac:dyDescent="0.25">
      <c r="D902" s="67"/>
      <c r="E902" s="67"/>
      <c r="F902" s="67"/>
      <c r="G902"/>
      <c r="I902" s="100" t="e">
        <f>(#REF!*D902)/(#REF!+D902)*(#REF!*E902)/(#REF!+E902)*(#REF!*F902)/(#REF!+F902)/2</f>
        <v>#REF!</v>
      </c>
      <c r="J902" s="100" t="e">
        <f>(#REF!+D902)/(#REF!*D902)*(#REF!+E902)/(#REF!*E902)*(#REF!+F902)/(#REF!*F902)*3</f>
        <v>#REF!</v>
      </c>
      <c r="L902"/>
    </row>
    <row r="903" spans="4:12" x14ac:dyDescent="0.25">
      <c r="D903" s="67"/>
      <c r="E903" s="67"/>
      <c r="F903" s="67"/>
      <c r="G903"/>
      <c r="I903" s="100" t="e">
        <f>(#REF!*D903)/(#REF!+D903)*(#REF!*E903)/(#REF!+E903)*(#REF!*F903)/(#REF!+F903)/2</f>
        <v>#REF!</v>
      </c>
      <c r="J903" s="100" t="e">
        <f>(#REF!+D903)/(#REF!*D903)*(#REF!+E903)/(#REF!*E903)*(#REF!+F903)/(#REF!*F903)*3</f>
        <v>#REF!</v>
      </c>
      <c r="L903"/>
    </row>
    <row r="904" spans="4:12" x14ac:dyDescent="0.25">
      <c r="D904" s="67"/>
      <c r="E904" s="67"/>
      <c r="F904" s="67"/>
      <c r="G904"/>
      <c r="I904" s="100" t="e">
        <f>(#REF!*D904)/(#REF!+D904)*(#REF!*E904)/(#REF!+E904)*(#REF!*F904)/(#REF!+F904)/2</f>
        <v>#REF!</v>
      </c>
      <c r="J904" s="100" t="e">
        <f>(#REF!+D904)/(#REF!*D904)*(#REF!+E904)/(#REF!*E904)*(#REF!+F904)/(#REF!*F904)*3</f>
        <v>#REF!</v>
      </c>
      <c r="L904"/>
    </row>
    <row r="905" spans="4:12" x14ac:dyDescent="0.25">
      <c r="D905" s="67"/>
      <c r="E905" s="67"/>
      <c r="F905" s="67"/>
      <c r="G905"/>
      <c r="I905" s="100" t="e">
        <f>(#REF!*D905)/(#REF!+D905)*(#REF!*E905)/(#REF!+E905)*(#REF!*F905)/(#REF!+F905)/2</f>
        <v>#REF!</v>
      </c>
      <c r="J905" s="100" t="e">
        <f>(#REF!+D905)/(#REF!*D905)*(#REF!+E905)/(#REF!*E905)*(#REF!+F905)/(#REF!*F905)*3</f>
        <v>#REF!</v>
      </c>
      <c r="L905"/>
    </row>
    <row r="906" spans="4:12" x14ac:dyDescent="0.25">
      <c r="D906" s="67"/>
      <c r="E906" s="67"/>
      <c r="F906" s="67"/>
      <c r="G906"/>
      <c r="I906" s="100" t="e">
        <f>(#REF!*D906)/(#REF!+D906)*(#REF!*E906)/(#REF!+E906)*(#REF!*F906)/(#REF!+F906)/2</f>
        <v>#REF!</v>
      </c>
      <c r="J906" s="100" t="e">
        <f>(#REF!+D906)/(#REF!*D906)*(#REF!+E906)/(#REF!*E906)*(#REF!+F906)/(#REF!*F906)*3</f>
        <v>#REF!</v>
      </c>
      <c r="L906"/>
    </row>
    <row r="907" spans="4:12" x14ac:dyDescent="0.25">
      <c r="D907" s="67"/>
      <c r="E907" s="67"/>
      <c r="F907" s="67"/>
      <c r="G907"/>
      <c r="I907" s="100" t="e">
        <f>(#REF!*D907)/(#REF!+D907)*(#REF!*E907)/(#REF!+E907)*(#REF!*F907)/(#REF!+F907)/2</f>
        <v>#REF!</v>
      </c>
      <c r="J907" s="100" t="e">
        <f>(#REF!+D907)/(#REF!*D907)*(#REF!+E907)/(#REF!*E907)*(#REF!+F907)/(#REF!*F907)*3</f>
        <v>#REF!</v>
      </c>
      <c r="L907"/>
    </row>
    <row r="908" spans="4:12" x14ac:dyDescent="0.25">
      <c r="D908" s="67"/>
      <c r="E908" s="67"/>
      <c r="F908" s="67"/>
      <c r="G908"/>
      <c r="I908" s="100" t="e">
        <f>(#REF!*D908)/(#REF!+D908)*(#REF!*E908)/(#REF!+E908)*(#REF!*F908)/(#REF!+F908)/2</f>
        <v>#REF!</v>
      </c>
      <c r="J908" s="100" t="e">
        <f>(#REF!+D908)/(#REF!*D908)*(#REF!+E908)/(#REF!*E908)*(#REF!+F908)/(#REF!*F908)*3</f>
        <v>#REF!</v>
      </c>
      <c r="L908"/>
    </row>
    <row r="909" spans="4:12" x14ac:dyDescent="0.25">
      <c r="D909" s="67"/>
      <c r="E909" s="67"/>
      <c r="F909" s="67"/>
      <c r="G909"/>
      <c r="I909" s="100" t="e">
        <f>(#REF!*D909)/(#REF!+D909)*(#REF!*E909)/(#REF!+E909)*(#REF!*F909)/(#REF!+F909)/2</f>
        <v>#REF!</v>
      </c>
      <c r="J909" s="100" t="e">
        <f>(#REF!+D909)/(#REF!*D909)*(#REF!+E909)/(#REF!*E909)*(#REF!+F909)/(#REF!*F909)*3</f>
        <v>#REF!</v>
      </c>
      <c r="L909"/>
    </row>
    <row r="910" spans="4:12" x14ac:dyDescent="0.25">
      <c r="D910" s="67"/>
      <c r="E910" s="67"/>
      <c r="F910" s="67"/>
      <c r="G910"/>
      <c r="I910" s="100" t="e">
        <f>(#REF!*D910)/(#REF!+D910)*(#REF!*E910)/(#REF!+E910)*(#REF!*F910)/(#REF!+F910)/2</f>
        <v>#REF!</v>
      </c>
      <c r="J910" s="100" t="e">
        <f>(#REF!+D910)/(#REF!*D910)*(#REF!+E910)/(#REF!*E910)*(#REF!+F910)/(#REF!*F910)*3</f>
        <v>#REF!</v>
      </c>
      <c r="L910"/>
    </row>
    <row r="911" spans="4:12" x14ac:dyDescent="0.25">
      <c r="D911" s="67"/>
      <c r="E911" s="67"/>
      <c r="F911" s="67"/>
      <c r="G911"/>
      <c r="I911" s="100" t="e">
        <f>(#REF!*D911)/(#REF!+D911)*(#REF!*E911)/(#REF!+E911)*(#REF!*F911)/(#REF!+F911)/2</f>
        <v>#REF!</v>
      </c>
      <c r="J911" s="100" t="e">
        <f>(#REF!+D911)/(#REF!*D911)*(#REF!+E911)/(#REF!*E911)*(#REF!+F911)/(#REF!*F911)*3</f>
        <v>#REF!</v>
      </c>
      <c r="L911"/>
    </row>
    <row r="912" spans="4:12" x14ac:dyDescent="0.25">
      <c r="D912" s="67"/>
      <c r="E912" s="67"/>
      <c r="F912" s="67"/>
      <c r="G912"/>
      <c r="I912" s="100" t="e">
        <f>(#REF!*D912)/(#REF!+D912)*(#REF!*E912)/(#REF!+E912)*(#REF!*F912)/(#REF!+F912)/2</f>
        <v>#REF!</v>
      </c>
      <c r="J912" s="100" t="e">
        <f>(#REF!+D912)/(#REF!*D912)*(#REF!+E912)/(#REF!*E912)*(#REF!+F912)/(#REF!*F912)*3</f>
        <v>#REF!</v>
      </c>
      <c r="L912"/>
    </row>
    <row r="913" spans="4:12" x14ac:dyDescent="0.25">
      <c r="D913" s="67"/>
      <c r="E913" s="67"/>
      <c r="F913" s="67"/>
      <c r="G913"/>
      <c r="I913" s="100" t="e">
        <f>(#REF!*D913)/(#REF!+D913)*(#REF!*E913)/(#REF!+E913)*(#REF!*F913)/(#REF!+F913)/2</f>
        <v>#REF!</v>
      </c>
      <c r="J913" s="100" t="e">
        <f>(#REF!+D913)/(#REF!*D913)*(#REF!+E913)/(#REF!*E913)*(#REF!+F913)/(#REF!*F913)*3</f>
        <v>#REF!</v>
      </c>
      <c r="L913"/>
    </row>
    <row r="914" spans="4:12" x14ac:dyDescent="0.25">
      <c r="D914" s="67"/>
      <c r="E914" s="67"/>
      <c r="F914" s="67"/>
      <c r="G914"/>
      <c r="I914" s="100" t="e">
        <f>(#REF!*D914)/(#REF!+D914)*(#REF!*E914)/(#REF!+E914)*(#REF!*F914)/(#REF!+F914)/2</f>
        <v>#REF!</v>
      </c>
      <c r="J914" s="100" t="e">
        <f>(#REF!+D914)/(#REF!*D914)*(#REF!+E914)/(#REF!*E914)*(#REF!+F914)/(#REF!*F914)*3</f>
        <v>#REF!</v>
      </c>
      <c r="L914"/>
    </row>
    <row r="915" spans="4:12" x14ac:dyDescent="0.25">
      <c r="D915" s="67"/>
      <c r="E915" s="67"/>
      <c r="F915" s="67"/>
      <c r="G915"/>
      <c r="I915" s="100" t="e">
        <f>(#REF!*D915)/(#REF!+D915)*(#REF!*E915)/(#REF!+E915)*(#REF!*F915)/(#REF!+F915)/2</f>
        <v>#REF!</v>
      </c>
      <c r="J915" s="100" t="e">
        <f>(#REF!+D915)/(#REF!*D915)*(#REF!+E915)/(#REF!*E915)*(#REF!+F915)/(#REF!*F915)*3</f>
        <v>#REF!</v>
      </c>
      <c r="L915"/>
    </row>
    <row r="916" spans="4:12" x14ac:dyDescent="0.25">
      <c r="D916" s="67"/>
      <c r="E916" s="67"/>
      <c r="F916" s="67"/>
      <c r="G916"/>
      <c r="I916" s="100" t="e">
        <f>(#REF!*D916)/(#REF!+D916)*(#REF!*E916)/(#REF!+E916)*(#REF!*F916)/(#REF!+F916)/2</f>
        <v>#REF!</v>
      </c>
      <c r="J916" s="100" t="e">
        <f>(#REF!+D916)/(#REF!*D916)*(#REF!+E916)/(#REF!*E916)*(#REF!+F916)/(#REF!*F916)*3</f>
        <v>#REF!</v>
      </c>
      <c r="L916"/>
    </row>
    <row r="917" spans="4:12" x14ac:dyDescent="0.25">
      <c r="D917" s="67"/>
      <c r="E917" s="67"/>
      <c r="F917" s="67"/>
      <c r="G917"/>
      <c r="I917" s="100" t="e">
        <f>(#REF!*D917)/(#REF!+D917)*(#REF!*E917)/(#REF!+E917)*(#REF!*F917)/(#REF!+F917)/2</f>
        <v>#REF!</v>
      </c>
      <c r="J917" s="100" t="e">
        <f>(#REF!+D917)/(#REF!*D917)*(#REF!+E917)/(#REF!*E917)*(#REF!+F917)/(#REF!*F917)*3</f>
        <v>#REF!</v>
      </c>
      <c r="L917"/>
    </row>
    <row r="918" spans="4:12" x14ac:dyDescent="0.25">
      <c r="D918" s="67"/>
      <c r="E918" s="67"/>
      <c r="F918" s="67"/>
      <c r="G918"/>
      <c r="I918" s="100" t="e">
        <f>(#REF!*D918)/(#REF!+D918)*(#REF!*E918)/(#REF!+E918)*(#REF!*F918)/(#REF!+F918)/2</f>
        <v>#REF!</v>
      </c>
      <c r="J918" s="100" t="e">
        <f>(#REF!+D918)/(#REF!*D918)*(#REF!+E918)/(#REF!*E918)*(#REF!+F918)/(#REF!*F918)*3</f>
        <v>#REF!</v>
      </c>
      <c r="L918"/>
    </row>
    <row r="919" spans="4:12" x14ac:dyDescent="0.25">
      <c r="D919" s="67"/>
      <c r="E919" s="67"/>
      <c r="F919" s="67"/>
      <c r="G919"/>
      <c r="I919" s="100" t="e">
        <f>(#REF!*D919)/(#REF!+D919)*(#REF!*E919)/(#REF!+E919)*(#REF!*F919)/(#REF!+F919)/2</f>
        <v>#REF!</v>
      </c>
      <c r="J919" s="100" t="e">
        <f>(#REF!+D919)/(#REF!*D919)*(#REF!+E919)/(#REF!*E919)*(#REF!+F919)/(#REF!*F919)*3</f>
        <v>#REF!</v>
      </c>
      <c r="L919"/>
    </row>
    <row r="920" spans="4:12" x14ac:dyDescent="0.25">
      <c r="D920" s="67"/>
      <c r="E920" s="67"/>
      <c r="F920" s="67"/>
      <c r="G920"/>
      <c r="I920" s="100" t="e">
        <f>(#REF!*D920)/(#REF!+D920)*(#REF!*E920)/(#REF!+E920)*(#REF!*F920)/(#REF!+F920)/2</f>
        <v>#REF!</v>
      </c>
      <c r="J920" s="100" t="e">
        <f>(#REF!+D920)/(#REF!*D920)*(#REF!+E920)/(#REF!*E920)*(#REF!+F920)/(#REF!*F920)*3</f>
        <v>#REF!</v>
      </c>
      <c r="L920"/>
    </row>
    <row r="921" spans="4:12" x14ac:dyDescent="0.25">
      <c r="D921" s="67"/>
      <c r="E921" s="67"/>
      <c r="F921" s="67"/>
      <c r="G921"/>
      <c r="I921" s="100" t="e">
        <f>(#REF!*D921)/(#REF!+D921)*(#REF!*E921)/(#REF!+E921)*(#REF!*F921)/(#REF!+F921)/2</f>
        <v>#REF!</v>
      </c>
      <c r="J921" s="100" t="e">
        <f>(#REF!+D921)/(#REF!*D921)*(#REF!+E921)/(#REF!*E921)*(#REF!+F921)/(#REF!*F921)*3</f>
        <v>#REF!</v>
      </c>
      <c r="L921"/>
    </row>
    <row r="922" spans="4:12" x14ac:dyDescent="0.25">
      <c r="D922" s="67"/>
      <c r="E922" s="67"/>
      <c r="F922" s="67"/>
      <c r="G922"/>
      <c r="I922" s="100" t="e">
        <f>(#REF!*D922)/(#REF!+D922)*(#REF!*E922)/(#REF!+E922)*(#REF!*F922)/(#REF!+F922)/2</f>
        <v>#REF!</v>
      </c>
      <c r="J922" s="100" t="e">
        <f>(#REF!+D922)/(#REF!*D922)*(#REF!+E922)/(#REF!*E922)*(#REF!+F922)/(#REF!*F922)*3</f>
        <v>#REF!</v>
      </c>
      <c r="L922"/>
    </row>
    <row r="923" spans="4:12" x14ac:dyDescent="0.25">
      <c r="D923" s="67"/>
      <c r="E923" s="67"/>
      <c r="F923" s="67"/>
      <c r="G923"/>
      <c r="I923" s="100" t="e">
        <f>(#REF!*D923)/(#REF!+D923)*(#REF!*E923)/(#REF!+E923)*(#REF!*F923)/(#REF!+F923)/2</f>
        <v>#REF!</v>
      </c>
      <c r="J923" s="100" t="e">
        <f>(#REF!+D923)/(#REF!*D923)*(#REF!+E923)/(#REF!*E923)*(#REF!+F923)/(#REF!*F923)*3</f>
        <v>#REF!</v>
      </c>
      <c r="L923"/>
    </row>
    <row r="924" spans="4:12" x14ac:dyDescent="0.25">
      <c r="D924" s="67"/>
      <c r="E924" s="67"/>
      <c r="F924" s="67"/>
      <c r="G924"/>
      <c r="I924" s="100" t="e">
        <f>(#REF!*D924)/(#REF!+D924)*(#REF!*E924)/(#REF!+E924)*(#REF!*F924)/(#REF!+F924)/2</f>
        <v>#REF!</v>
      </c>
      <c r="J924" s="100" t="e">
        <f>(#REF!+D924)/(#REF!*D924)*(#REF!+E924)/(#REF!*E924)*(#REF!+F924)/(#REF!*F924)*3</f>
        <v>#REF!</v>
      </c>
      <c r="L924"/>
    </row>
    <row r="925" spans="4:12" x14ac:dyDescent="0.25">
      <c r="D925" s="67"/>
      <c r="E925" s="67"/>
      <c r="F925" s="67"/>
      <c r="G925"/>
      <c r="I925" s="100" t="e">
        <f>(#REF!*D925)/(#REF!+D925)*(#REF!*E925)/(#REF!+E925)*(#REF!*F925)/(#REF!+F925)/2</f>
        <v>#REF!</v>
      </c>
      <c r="J925" s="100" t="e">
        <f>(#REF!+D925)/(#REF!*D925)*(#REF!+E925)/(#REF!*E925)*(#REF!+F925)/(#REF!*F925)*3</f>
        <v>#REF!</v>
      </c>
      <c r="L925"/>
    </row>
    <row r="926" spans="4:12" x14ac:dyDescent="0.25">
      <c r="D926" s="67"/>
      <c r="E926" s="67"/>
      <c r="F926" s="67"/>
      <c r="G926"/>
      <c r="I926" s="100" t="e">
        <f>(#REF!*D926)/(#REF!+D926)*(#REF!*E926)/(#REF!+E926)*(#REF!*F926)/(#REF!+F926)/2</f>
        <v>#REF!</v>
      </c>
      <c r="J926" s="100" t="e">
        <f>(#REF!+D926)/(#REF!*D926)*(#REF!+E926)/(#REF!*E926)*(#REF!+F926)/(#REF!*F926)*3</f>
        <v>#REF!</v>
      </c>
      <c r="L926"/>
    </row>
    <row r="927" spans="4:12" x14ac:dyDescent="0.25">
      <c r="D927" s="67"/>
      <c r="E927" s="67"/>
      <c r="F927" s="67"/>
      <c r="G927"/>
      <c r="I927" s="100" t="e">
        <f>(#REF!*D927)/(#REF!+D927)*(#REF!*E927)/(#REF!+E927)*(#REF!*F927)/(#REF!+F927)/2</f>
        <v>#REF!</v>
      </c>
      <c r="J927" s="100" t="e">
        <f>(#REF!+D927)/(#REF!*D927)*(#REF!+E927)/(#REF!*E927)*(#REF!+F927)/(#REF!*F927)*3</f>
        <v>#REF!</v>
      </c>
      <c r="L927"/>
    </row>
    <row r="928" spans="4:12" x14ac:dyDescent="0.25">
      <c r="D928" s="67"/>
      <c r="E928" s="67"/>
      <c r="F928" s="67"/>
      <c r="G928"/>
      <c r="I928" s="100" t="e">
        <f>(#REF!*D928)/(#REF!+D928)*(#REF!*E928)/(#REF!+E928)*(#REF!*F928)/(#REF!+F928)/2</f>
        <v>#REF!</v>
      </c>
      <c r="J928" s="100" t="e">
        <f>(#REF!+D928)/(#REF!*D928)*(#REF!+E928)/(#REF!*E928)*(#REF!+F928)/(#REF!*F928)*3</f>
        <v>#REF!</v>
      </c>
      <c r="L928"/>
    </row>
    <row r="929" spans="4:12" x14ac:dyDescent="0.25">
      <c r="D929" s="67"/>
      <c r="E929" s="67"/>
      <c r="F929" s="67"/>
      <c r="G929"/>
      <c r="I929" s="100" t="e">
        <f>(#REF!*D929)/(#REF!+D929)*(#REF!*E929)/(#REF!+E929)*(#REF!*F929)/(#REF!+F929)/2</f>
        <v>#REF!</v>
      </c>
      <c r="J929" s="100" t="e">
        <f>(#REF!+D929)/(#REF!*D929)*(#REF!+E929)/(#REF!*E929)*(#REF!+F929)/(#REF!*F929)*3</f>
        <v>#REF!</v>
      </c>
      <c r="L929"/>
    </row>
    <row r="930" spans="4:12" x14ac:dyDescent="0.25">
      <c r="D930" s="67"/>
      <c r="E930" s="67"/>
      <c r="F930" s="67"/>
      <c r="G930"/>
      <c r="I930" s="100" t="e">
        <f>(#REF!*D930)/(#REF!+D930)*(#REF!*E930)/(#REF!+E930)*(#REF!*F930)/(#REF!+F930)/2</f>
        <v>#REF!</v>
      </c>
      <c r="J930" s="100" t="e">
        <f>(#REF!+D930)/(#REF!*D930)*(#REF!+E930)/(#REF!*E930)*(#REF!+F930)/(#REF!*F930)*3</f>
        <v>#REF!</v>
      </c>
      <c r="L930"/>
    </row>
    <row r="931" spans="4:12" x14ac:dyDescent="0.25">
      <c r="D931" s="67"/>
      <c r="E931" s="67"/>
      <c r="F931" s="67"/>
      <c r="G931"/>
      <c r="I931" s="100" t="e">
        <f>(#REF!*D931)/(#REF!+D931)*(#REF!*E931)/(#REF!+E931)*(#REF!*F931)/(#REF!+F931)/2</f>
        <v>#REF!</v>
      </c>
      <c r="J931" s="100" t="e">
        <f>(#REF!+D931)/(#REF!*D931)*(#REF!+E931)/(#REF!*E931)*(#REF!+F931)/(#REF!*F931)*3</f>
        <v>#REF!</v>
      </c>
      <c r="L931"/>
    </row>
    <row r="932" spans="4:12" x14ac:dyDescent="0.25">
      <c r="D932" s="67"/>
      <c r="E932" s="67"/>
      <c r="F932" s="67"/>
      <c r="G932"/>
      <c r="I932" s="100" t="e">
        <f>(#REF!*D932)/(#REF!+D932)*(#REF!*E932)/(#REF!+E932)*(#REF!*F932)/(#REF!+F932)/2</f>
        <v>#REF!</v>
      </c>
      <c r="J932" s="100" t="e">
        <f>(#REF!+D932)/(#REF!*D932)*(#REF!+E932)/(#REF!*E932)*(#REF!+F932)/(#REF!*F932)*3</f>
        <v>#REF!</v>
      </c>
      <c r="L932"/>
    </row>
    <row r="933" spans="4:12" x14ac:dyDescent="0.25">
      <c r="D933" s="67"/>
      <c r="E933" s="67"/>
      <c r="F933" s="67"/>
      <c r="G933"/>
      <c r="I933" s="100" t="e">
        <f>(#REF!*D933)/(#REF!+D933)*(#REF!*E933)/(#REF!+E933)*(#REF!*F933)/(#REF!+F933)/2</f>
        <v>#REF!</v>
      </c>
      <c r="J933" s="100" t="e">
        <f>(#REF!+D933)/(#REF!*D933)*(#REF!+E933)/(#REF!*E933)*(#REF!+F933)/(#REF!*F933)*3</f>
        <v>#REF!</v>
      </c>
      <c r="L933"/>
    </row>
    <row r="934" spans="4:12" x14ac:dyDescent="0.25">
      <c r="D934" s="67"/>
      <c r="E934" s="67"/>
      <c r="F934" s="67"/>
      <c r="G934"/>
      <c r="I934" s="100" t="e">
        <f>(#REF!*D934)/(#REF!+D934)*(#REF!*E934)/(#REF!+E934)*(#REF!*F934)/(#REF!+F934)/2</f>
        <v>#REF!</v>
      </c>
      <c r="J934" s="100" t="e">
        <f>(#REF!+D934)/(#REF!*D934)*(#REF!+E934)/(#REF!*E934)*(#REF!+F934)/(#REF!*F934)*3</f>
        <v>#REF!</v>
      </c>
      <c r="L934"/>
    </row>
    <row r="935" spans="4:12" x14ac:dyDescent="0.25">
      <c r="D935" s="67"/>
      <c r="E935" s="67"/>
      <c r="F935" s="67"/>
      <c r="G935"/>
      <c r="I935" s="100" t="e">
        <f>(#REF!*D935)/(#REF!+D935)*(#REF!*E935)/(#REF!+E935)*(#REF!*F935)/(#REF!+F935)/2</f>
        <v>#REF!</v>
      </c>
      <c r="J935" s="100" t="e">
        <f>(#REF!+D935)/(#REF!*D935)*(#REF!+E935)/(#REF!*E935)*(#REF!+F935)/(#REF!*F935)*3</f>
        <v>#REF!</v>
      </c>
      <c r="L935"/>
    </row>
    <row r="936" spans="4:12" x14ac:dyDescent="0.25">
      <c r="D936" s="67"/>
      <c r="E936" s="67"/>
      <c r="F936" s="67"/>
      <c r="G936"/>
      <c r="I936" s="100" t="e">
        <f>(#REF!*D936)/(#REF!+D936)*(#REF!*E936)/(#REF!+E936)*(#REF!*F936)/(#REF!+F936)/2</f>
        <v>#REF!</v>
      </c>
      <c r="J936" s="100" t="e">
        <f>(#REF!+D936)/(#REF!*D936)*(#REF!+E936)/(#REF!*E936)*(#REF!+F936)/(#REF!*F936)*3</f>
        <v>#REF!</v>
      </c>
      <c r="L936"/>
    </row>
    <row r="937" spans="4:12" x14ac:dyDescent="0.25">
      <c r="D937" s="67"/>
      <c r="E937" s="67"/>
      <c r="F937" s="67"/>
      <c r="G937"/>
      <c r="I937" s="100" t="e">
        <f>(#REF!*D937)/(#REF!+D937)*(#REF!*E937)/(#REF!+E937)*(#REF!*F937)/(#REF!+F937)/2</f>
        <v>#REF!</v>
      </c>
      <c r="J937" s="100" t="e">
        <f>(#REF!+D937)/(#REF!*D937)*(#REF!+E937)/(#REF!*E937)*(#REF!+F937)/(#REF!*F937)*3</f>
        <v>#REF!</v>
      </c>
      <c r="L937"/>
    </row>
    <row r="938" spans="4:12" x14ac:dyDescent="0.25">
      <c r="D938" s="67"/>
      <c r="E938" s="67"/>
      <c r="F938" s="67"/>
      <c r="G938"/>
      <c r="I938" s="100" t="e">
        <f>(#REF!*D938)/(#REF!+D938)*(#REF!*E938)/(#REF!+E938)*(#REF!*F938)/(#REF!+F938)/2</f>
        <v>#REF!</v>
      </c>
      <c r="J938" s="100" t="e">
        <f>(#REF!+D938)/(#REF!*D938)*(#REF!+E938)/(#REF!*E938)*(#REF!+F938)/(#REF!*F938)*3</f>
        <v>#REF!</v>
      </c>
      <c r="L938"/>
    </row>
    <row r="939" spans="4:12" x14ac:dyDescent="0.25">
      <c r="D939" s="67"/>
      <c r="E939" s="67"/>
      <c r="F939" s="67"/>
      <c r="G939"/>
      <c r="I939" s="100" t="e">
        <f>(#REF!*D939)/(#REF!+D939)*(#REF!*E939)/(#REF!+E939)*(#REF!*F939)/(#REF!+F939)/2</f>
        <v>#REF!</v>
      </c>
      <c r="J939" s="100" t="e">
        <f>(#REF!+D939)/(#REF!*D939)*(#REF!+E939)/(#REF!*E939)*(#REF!+F939)/(#REF!*F939)*3</f>
        <v>#REF!</v>
      </c>
      <c r="L939"/>
    </row>
    <row r="940" spans="4:12" x14ac:dyDescent="0.25">
      <c r="D940" s="67"/>
      <c r="E940" s="67"/>
      <c r="F940" s="67"/>
      <c r="G940"/>
      <c r="I940" s="100" t="e">
        <f>(#REF!*D940)/(#REF!+D940)*(#REF!*E940)/(#REF!+E940)*(#REF!*F940)/(#REF!+F940)/2</f>
        <v>#REF!</v>
      </c>
      <c r="J940" s="100" t="e">
        <f>(#REF!+D940)/(#REF!*D940)*(#REF!+E940)/(#REF!*E940)*(#REF!+F940)/(#REF!*F940)*3</f>
        <v>#REF!</v>
      </c>
      <c r="L940"/>
    </row>
    <row r="941" spans="4:12" x14ac:dyDescent="0.25">
      <c r="D941" s="67"/>
      <c r="E941" s="67"/>
      <c r="F941" s="67"/>
      <c r="G941"/>
      <c r="I941" s="100" t="e">
        <f>(#REF!*D941)/(#REF!+D941)*(#REF!*E941)/(#REF!+E941)*(#REF!*F941)/(#REF!+F941)/2</f>
        <v>#REF!</v>
      </c>
      <c r="J941" s="100" t="e">
        <f>(#REF!+D941)/(#REF!*D941)*(#REF!+E941)/(#REF!*E941)*(#REF!+F941)/(#REF!*F941)*3</f>
        <v>#REF!</v>
      </c>
      <c r="L941"/>
    </row>
    <row r="942" spans="4:12" x14ac:dyDescent="0.25">
      <c r="D942" s="67"/>
      <c r="E942" s="67"/>
      <c r="F942" s="67"/>
      <c r="G942"/>
      <c r="I942" s="100" t="e">
        <f>(#REF!*D942)/(#REF!+D942)*(#REF!*E942)/(#REF!+E942)*(#REF!*F942)/(#REF!+F942)/2</f>
        <v>#REF!</v>
      </c>
      <c r="J942" s="100" t="e">
        <f>(#REF!+D942)/(#REF!*D942)*(#REF!+E942)/(#REF!*E942)*(#REF!+F942)/(#REF!*F942)*3</f>
        <v>#REF!</v>
      </c>
      <c r="L942"/>
    </row>
    <row r="943" spans="4:12" x14ac:dyDescent="0.25">
      <c r="D943" s="67"/>
      <c r="E943" s="67"/>
      <c r="F943" s="67"/>
      <c r="G943"/>
      <c r="I943" s="100" t="e">
        <f>(#REF!*D943)/(#REF!+D943)*(#REF!*E943)/(#REF!+E943)*(#REF!*F943)/(#REF!+F943)/2</f>
        <v>#REF!</v>
      </c>
      <c r="J943" s="100" t="e">
        <f>(#REF!+D943)/(#REF!*D943)*(#REF!+E943)/(#REF!*E943)*(#REF!+F943)/(#REF!*F943)*3</f>
        <v>#REF!</v>
      </c>
      <c r="L943"/>
    </row>
    <row r="944" spans="4:12" x14ac:dyDescent="0.25">
      <c r="D944" s="67"/>
      <c r="E944" s="67"/>
      <c r="F944" s="67"/>
      <c r="G944"/>
      <c r="I944" s="100" t="e">
        <f>(#REF!*D944)/(#REF!+D944)*(#REF!*E944)/(#REF!+E944)*(#REF!*F944)/(#REF!+F944)/2</f>
        <v>#REF!</v>
      </c>
      <c r="J944" s="100" t="e">
        <f>(#REF!+D944)/(#REF!*D944)*(#REF!+E944)/(#REF!*E944)*(#REF!+F944)/(#REF!*F944)*3</f>
        <v>#REF!</v>
      </c>
      <c r="L944"/>
    </row>
    <row r="945" spans="4:12" x14ac:dyDescent="0.25">
      <c r="D945" s="67"/>
      <c r="E945" s="67"/>
      <c r="F945" s="67"/>
      <c r="G945"/>
      <c r="I945" s="100" t="e">
        <f>(#REF!*D945)/(#REF!+D945)*(#REF!*E945)/(#REF!+E945)*(#REF!*F945)/(#REF!+F945)/2</f>
        <v>#REF!</v>
      </c>
      <c r="J945" s="100" t="e">
        <f>(#REF!+D945)/(#REF!*D945)*(#REF!+E945)/(#REF!*E945)*(#REF!+F945)/(#REF!*F945)*3</f>
        <v>#REF!</v>
      </c>
      <c r="L945"/>
    </row>
    <row r="946" spans="4:12" x14ac:dyDescent="0.25">
      <c r="D946" s="67"/>
      <c r="E946" s="67"/>
      <c r="F946" s="67"/>
      <c r="G946"/>
      <c r="I946" s="100" t="e">
        <f>(#REF!*D946)/(#REF!+D946)*(#REF!*E946)/(#REF!+E946)*(#REF!*F946)/(#REF!+F946)/2</f>
        <v>#REF!</v>
      </c>
      <c r="J946" s="100" t="e">
        <f>(#REF!+D946)/(#REF!*D946)*(#REF!+E946)/(#REF!*E946)*(#REF!+F946)/(#REF!*F946)*3</f>
        <v>#REF!</v>
      </c>
      <c r="L946"/>
    </row>
    <row r="947" spans="4:12" x14ac:dyDescent="0.25">
      <c r="D947" s="67"/>
      <c r="E947" s="67"/>
      <c r="F947" s="67"/>
      <c r="G947"/>
      <c r="I947" s="100" t="e">
        <f>(#REF!*D947)/(#REF!+D947)*(#REF!*E947)/(#REF!+E947)*(#REF!*F947)/(#REF!+F947)/2</f>
        <v>#REF!</v>
      </c>
      <c r="J947" s="100" t="e">
        <f>(#REF!+D947)/(#REF!*D947)*(#REF!+E947)/(#REF!*E947)*(#REF!+F947)/(#REF!*F947)*3</f>
        <v>#REF!</v>
      </c>
      <c r="L947"/>
    </row>
    <row r="948" spans="4:12" x14ac:dyDescent="0.25">
      <c r="D948" s="67"/>
      <c r="E948" s="67"/>
      <c r="F948" s="67"/>
      <c r="G948"/>
      <c r="I948" s="100" t="e">
        <f>(#REF!*D948)/(#REF!+D948)*(#REF!*E948)/(#REF!+E948)*(#REF!*F948)/(#REF!+F948)/2</f>
        <v>#REF!</v>
      </c>
      <c r="J948" s="100" t="e">
        <f>(#REF!+D948)/(#REF!*D948)*(#REF!+E948)/(#REF!*E948)*(#REF!+F948)/(#REF!*F948)*3</f>
        <v>#REF!</v>
      </c>
      <c r="L948"/>
    </row>
    <row r="949" spans="4:12" x14ac:dyDescent="0.25">
      <c r="D949" s="67"/>
      <c r="E949" s="67"/>
      <c r="F949" s="67"/>
      <c r="G949"/>
      <c r="I949" s="100" t="e">
        <f>(#REF!*D949)/(#REF!+D949)*(#REF!*E949)/(#REF!+E949)*(#REF!*F949)/(#REF!+F949)/2</f>
        <v>#REF!</v>
      </c>
      <c r="J949" s="100" t="e">
        <f>(#REF!+D949)/(#REF!*D949)*(#REF!+E949)/(#REF!*E949)*(#REF!+F949)/(#REF!*F949)*3</f>
        <v>#REF!</v>
      </c>
      <c r="L949"/>
    </row>
    <row r="950" spans="4:12" x14ac:dyDescent="0.25">
      <c r="D950" s="67"/>
      <c r="E950" s="67"/>
      <c r="F950" s="67"/>
      <c r="G950"/>
      <c r="I950" s="100" t="e">
        <f>(#REF!*D950)/(#REF!+D950)*(#REF!*E950)/(#REF!+E950)*(#REF!*F950)/(#REF!+F950)/2</f>
        <v>#REF!</v>
      </c>
      <c r="J950" s="100" t="e">
        <f>(#REF!+D950)/(#REF!*D950)*(#REF!+E950)/(#REF!*E950)*(#REF!+F950)/(#REF!*F950)*3</f>
        <v>#REF!</v>
      </c>
      <c r="L950"/>
    </row>
    <row r="951" spans="4:12" x14ac:dyDescent="0.25">
      <c r="D951" s="67"/>
      <c r="E951" s="67"/>
      <c r="F951" s="67"/>
      <c r="G951"/>
      <c r="I951" s="100" t="e">
        <f>(#REF!*D951)/(#REF!+D951)*(#REF!*E951)/(#REF!+E951)*(#REF!*F951)/(#REF!+F951)/2</f>
        <v>#REF!</v>
      </c>
      <c r="J951" s="100" t="e">
        <f>(#REF!+D951)/(#REF!*D951)*(#REF!+E951)/(#REF!*E951)*(#REF!+F951)/(#REF!*F951)*3</f>
        <v>#REF!</v>
      </c>
      <c r="L951"/>
    </row>
    <row r="952" spans="4:12" x14ac:dyDescent="0.25">
      <c r="D952" s="67"/>
      <c r="E952" s="67"/>
      <c r="F952" s="67"/>
      <c r="G952"/>
      <c r="I952" s="100" t="e">
        <f>(#REF!*D952)/(#REF!+D952)*(#REF!*E952)/(#REF!+E952)*(#REF!*F952)/(#REF!+F952)/2</f>
        <v>#REF!</v>
      </c>
      <c r="J952" s="100" t="e">
        <f>(#REF!+D952)/(#REF!*D952)*(#REF!+E952)/(#REF!*E952)*(#REF!+F952)/(#REF!*F952)*3</f>
        <v>#REF!</v>
      </c>
      <c r="L952"/>
    </row>
    <row r="953" spans="4:12" x14ac:dyDescent="0.25">
      <c r="D953" s="67"/>
      <c r="E953" s="67"/>
      <c r="F953" s="67"/>
      <c r="G953"/>
      <c r="I953" s="100" t="e">
        <f>(#REF!*D953)/(#REF!+D953)*(#REF!*E953)/(#REF!+E953)*(#REF!*F953)/(#REF!+F953)/2</f>
        <v>#REF!</v>
      </c>
      <c r="J953" s="100" t="e">
        <f>(#REF!+D953)/(#REF!*D953)*(#REF!+E953)/(#REF!*E953)*(#REF!+F953)/(#REF!*F953)*3</f>
        <v>#REF!</v>
      </c>
      <c r="L953"/>
    </row>
    <row r="954" spans="4:12" x14ac:dyDescent="0.25">
      <c r="D954" s="67"/>
      <c r="E954" s="67"/>
      <c r="F954" s="67"/>
      <c r="G954"/>
      <c r="I954" s="100" t="e">
        <f>(#REF!*D954)/(#REF!+D954)*(#REF!*E954)/(#REF!+E954)*(#REF!*F954)/(#REF!+F954)/2</f>
        <v>#REF!</v>
      </c>
      <c r="J954" s="100" t="e">
        <f>(#REF!+D954)/(#REF!*D954)*(#REF!+E954)/(#REF!*E954)*(#REF!+F954)/(#REF!*F954)*3</f>
        <v>#REF!</v>
      </c>
      <c r="L954"/>
    </row>
    <row r="955" spans="4:12" x14ac:dyDescent="0.25">
      <c r="D955" s="67"/>
      <c r="E955" s="67"/>
      <c r="F955" s="67"/>
      <c r="G955"/>
      <c r="I955" s="100" t="e">
        <f>(#REF!*D955)/(#REF!+D955)*(#REF!*E955)/(#REF!+E955)*(#REF!*F955)/(#REF!+F955)/2</f>
        <v>#REF!</v>
      </c>
      <c r="J955" s="100" t="e">
        <f>(#REF!+D955)/(#REF!*D955)*(#REF!+E955)/(#REF!*E955)*(#REF!+F955)/(#REF!*F955)*3</f>
        <v>#REF!</v>
      </c>
      <c r="L955"/>
    </row>
    <row r="956" spans="4:12" x14ac:dyDescent="0.25">
      <c r="D956" s="67"/>
      <c r="E956" s="67"/>
      <c r="F956" s="67"/>
      <c r="G956"/>
      <c r="I956" s="100" t="e">
        <f>(#REF!*D956)/(#REF!+D956)*(#REF!*E956)/(#REF!+E956)*(#REF!*F956)/(#REF!+F956)/2</f>
        <v>#REF!</v>
      </c>
      <c r="J956" s="100" t="e">
        <f>(#REF!+D956)/(#REF!*D956)*(#REF!+E956)/(#REF!*E956)*(#REF!+F956)/(#REF!*F956)*3</f>
        <v>#REF!</v>
      </c>
      <c r="L956"/>
    </row>
    <row r="957" spans="4:12" x14ac:dyDescent="0.25">
      <c r="D957" s="67"/>
      <c r="E957" s="67"/>
      <c r="F957" s="67"/>
      <c r="G957"/>
      <c r="I957" s="100" t="e">
        <f>(#REF!*D957)/(#REF!+D957)*(#REF!*E957)/(#REF!+E957)*(#REF!*F957)/(#REF!+F957)/2</f>
        <v>#REF!</v>
      </c>
      <c r="J957" s="100" t="e">
        <f>(#REF!+D957)/(#REF!*D957)*(#REF!+E957)/(#REF!*E957)*(#REF!+F957)/(#REF!*F957)*3</f>
        <v>#REF!</v>
      </c>
      <c r="L957"/>
    </row>
    <row r="958" spans="4:12" x14ac:dyDescent="0.25">
      <c r="D958" s="67"/>
      <c r="E958" s="67"/>
      <c r="F958" s="67"/>
      <c r="G958"/>
      <c r="I958" s="100" t="e">
        <f>(#REF!*D958)/(#REF!+D958)*(#REF!*E958)/(#REF!+E958)*(#REF!*F958)/(#REF!+F958)/2</f>
        <v>#REF!</v>
      </c>
      <c r="J958" s="100" t="e">
        <f>(#REF!+D958)/(#REF!*D958)*(#REF!+E958)/(#REF!*E958)*(#REF!+F958)/(#REF!*F958)*3</f>
        <v>#REF!</v>
      </c>
      <c r="L958"/>
    </row>
    <row r="959" spans="4:12" x14ac:dyDescent="0.25">
      <c r="D959" s="67"/>
      <c r="E959" s="67"/>
      <c r="F959" s="67"/>
      <c r="G959"/>
      <c r="I959" s="100" t="e">
        <f>(#REF!*D959)/(#REF!+D959)*(#REF!*E959)/(#REF!+E959)*(#REF!*F959)/(#REF!+F959)/2</f>
        <v>#REF!</v>
      </c>
      <c r="J959" s="100" t="e">
        <f>(#REF!+D959)/(#REF!*D959)*(#REF!+E959)/(#REF!*E959)*(#REF!+F959)/(#REF!*F959)*3</f>
        <v>#REF!</v>
      </c>
      <c r="L959"/>
    </row>
    <row r="960" spans="4:12" x14ac:dyDescent="0.25">
      <c r="D960" s="67"/>
      <c r="E960" s="67"/>
      <c r="F960" s="67"/>
      <c r="G960"/>
      <c r="I960" s="100" t="e">
        <f>(#REF!*D960)/(#REF!+D960)*(#REF!*E960)/(#REF!+E960)*(#REF!*F960)/(#REF!+F960)/2</f>
        <v>#REF!</v>
      </c>
      <c r="J960" s="100" t="e">
        <f>(#REF!+D960)/(#REF!*D960)*(#REF!+E960)/(#REF!*E960)*(#REF!+F960)/(#REF!*F960)*3</f>
        <v>#REF!</v>
      </c>
      <c r="L960"/>
    </row>
    <row r="961" spans="4:12" x14ac:dyDescent="0.25">
      <c r="D961" s="67"/>
      <c r="E961" s="67"/>
      <c r="F961" s="67"/>
      <c r="G961"/>
      <c r="I961" s="100" t="e">
        <f>(#REF!*D961)/(#REF!+D961)*(#REF!*E961)/(#REF!+E961)*(#REF!*F961)/(#REF!+F961)/2</f>
        <v>#REF!</v>
      </c>
      <c r="J961" s="100" t="e">
        <f>(#REF!+D961)/(#REF!*D961)*(#REF!+E961)/(#REF!*E961)*(#REF!+F961)/(#REF!*F961)*3</f>
        <v>#REF!</v>
      </c>
      <c r="L961"/>
    </row>
    <row r="962" spans="4:12" x14ac:dyDescent="0.25">
      <c r="D962" s="67"/>
      <c r="E962" s="67"/>
      <c r="F962" s="67"/>
      <c r="G962"/>
      <c r="I962" s="100" t="e">
        <f>(#REF!*D962)/(#REF!+D962)*(#REF!*E962)/(#REF!+E962)*(#REF!*F962)/(#REF!+F962)/2</f>
        <v>#REF!</v>
      </c>
      <c r="J962" s="100" t="e">
        <f>(#REF!+D962)/(#REF!*D962)*(#REF!+E962)/(#REF!*E962)*(#REF!+F962)/(#REF!*F962)*3</f>
        <v>#REF!</v>
      </c>
      <c r="L962"/>
    </row>
    <row r="963" spans="4:12" x14ac:dyDescent="0.25">
      <c r="D963" s="67"/>
      <c r="E963" s="67"/>
      <c r="F963" s="67"/>
      <c r="G963"/>
      <c r="I963" s="100" t="e">
        <f>(#REF!*D963)/(#REF!+D963)*(#REF!*E963)/(#REF!+E963)*(#REF!*F963)/(#REF!+F963)/2</f>
        <v>#REF!</v>
      </c>
      <c r="J963" s="100" t="e">
        <f>(#REF!+D963)/(#REF!*D963)*(#REF!+E963)/(#REF!*E963)*(#REF!+F963)/(#REF!*F963)*3</f>
        <v>#REF!</v>
      </c>
      <c r="L963"/>
    </row>
    <row r="964" spans="4:12" x14ac:dyDescent="0.25">
      <c r="D964" s="67"/>
      <c r="E964" s="67"/>
      <c r="F964" s="67"/>
      <c r="G964"/>
      <c r="I964" s="100" t="e">
        <f>(#REF!*D964)/(#REF!+D964)*(#REF!*E964)/(#REF!+E964)*(#REF!*F964)/(#REF!+F964)/2</f>
        <v>#REF!</v>
      </c>
      <c r="J964" s="100" t="e">
        <f>(#REF!+D964)/(#REF!*D964)*(#REF!+E964)/(#REF!*E964)*(#REF!+F964)/(#REF!*F964)*3</f>
        <v>#REF!</v>
      </c>
      <c r="L964"/>
    </row>
    <row r="965" spans="4:12" x14ac:dyDescent="0.25">
      <c r="D965" s="67"/>
      <c r="E965" s="67"/>
      <c r="F965" s="67"/>
      <c r="G965"/>
      <c r="I965" s="100" t="e">
        <f>(#REF!*D965)/(#REF!+D965)*(#REF!*E965)/(#REF!+E965)*(#REF!*F965)/(#REF!+F965)/2</f>
        <v>#REF!</v>
      </c>
      <c r="J965" s="100" t="e">
        <f>(#REF!+D965)/(#REF!*D965)*(#REF!+E965)/(#REF!*E965)*(#REF!+F965)/(#REF!*F965)*3</f>
        <v>#REF!</v>
      </c>
      <c r="L965"/>
    </row>
    <row r="966" spans="4:12" x14ac:dyDescent="0.25">
      <c r="D966" s="67"/>
      <c r="E966" s="67"/>
      <c r="F966" s="67"/>
      <c r="G966"/>
      <c r="I966" s="100" t="e">
        <f>(#REF!*D966)/(#REF!+D966)*(#REF!*E966)/(#REF!+E966)*(#REF!*F966)/(#REF!+F966)/2</f>
        <v>#REF!</v>
      </c>
      <c r="J966" s="100" t="e">
        <f>(#REF!+D966)/(#REF!*D966)*(#REF!+E966)/(#REF!*E966)*(#REF!+F966)/(#REF!*F966)*3</f>
        <v>#REF!</v>
      </c>
      <c r="L966"/>
    </row>
    <row r="967" spans="4:12" x14ac:dyDescent="0.25">
      <c r="D967" s="67"/>
      <c r="E967" s="67"/>
      <c r="F967" s="67"/>
      <c r="G967"/>
      <c r="I967" s="100" t="e">
        <f>(#REF!*D967)/(#REF!+D967)*(#REF!*E967)/(#REF!+E967)*(#REF!*F967)/(#REF!+F967)/2</f>
        <v>#REF!</v>
      </c>
      <c r="J967" s="100" t="e">
        <f>(#REF!+D967)/(#REF!*D967)*(#REF!+E967)/(#REF!*E967)*(#REF!+F967)/(#REF!*F967)*3</f>
        <v>#REF!</v>
      </c>
      <c r="L967"/>
    </row>
    <row r="968" spans="4:12" x14ac:dyDescent="0.25">
      <c r="D968" s="67"/>
      <c r="E968" s="67"/>
      <c r="F968" s="67"/>
      <c r="G968"/>
      <c r="I968" s="100" t="e">
        <f>(#REF!*D968)/(#REF!+D968)*(#REF!*E968)/(#REF!+E968)*(#REF!*F968)/(#REF!+F968)/2</f>
        <v>#REF!</v>
      </c>
      <c r="J968" s="100" t="e">
        <f>(#REF!+D968)/(#REF!*D968)*(#REF!+E968)/(#REF!*E968)*(#REF!+F968)/(#REF!*F968)*3</f>
        <v>#REF!</v>
      </c>
      <c r="L968"/>
    </row>
    <row r="969" spans="4:12" x14ac:dyDescent="0.25">
      <c r="D969" s="67"/>
      <c r="E969" s="67"/>
      <c r="F969" s="67"/>
      <c r="G969"/>
      <c r="I969" s="100" t="e">
        <f>(#REF!*D969)/(#REF!+D969)*(#REF!*E969)/(#REF!+E969)*(#REF!*F969)/(#REF!+F969)/2</f>
        <v>#REF!</v>
      </c>
      <c r="J969" s="100" t="e">
        <f>(#REF!+D969)/(#REF!*D969)*(#REF!+E969)/(#REF!*E969)*(#REF!+F969)/(#REF!*F969)*3</f>
        <v>#REF!</v>
      </c>
      <c r="L969"/>
    </row>
    <row r="970" spans="4:12" x14ac:dyDescent="0.25">
      <c r="D970" s="67"/>
      <c r="E970" s="67"/>
      <c r="F970" s="67"/>
      <c r="G970"/>
      <c r="I970" s="100" t="e">
        <f>(#REF!*D970)/(#REF!+D970)*(#REF!*E970)/(#REF!+E970)*(#REF!*F970)/(#REF!+F970)/2</f>
        <v>#REF!</v>
      </c>
      <c r="J970" s="100" t="e">
        <f>(#REF!+D970)/(#REF!*D970)*(#REF!+E970)/(#REF!*E970)*(#REF!+F970)/(#REF!*F970)*3</f>
        <v>#REF!</v>
      </c>
      <c r="L970"/>
    </row>
    <row r="971" spans="4:12" x14ac:dyDescent="0.25">
      <c r="D971" s="67"/>
      <c r="E971" s="67"/>
      <c r="F971" s="67"/>
      <c r="G971"/>
      <c r="I971" s="100" t="e">
        <f>(#REF!*D971)/(#REF!+D971)*(#REF!*E971)/(#REF!+E971)*(#REF!*F971)/(#REF!+F971)/2</f>
        <v>#REF!</v>
      </c>
      <c r="J971" s="100" t="e">
        <f>(#REF!+D971)/(#REF!*D971)*(#REF!+E971)/(#REF!*E971)*(#REF!+F971)/(#REF!*F971)*3</f>
        <v>#REF!</v>
      </c>
      <c r="L971"/>
    </row>
    <row r="972" spans="4:12" x14ac:dyDescent="0.25">
      <c r="D972" s="67"/>
      <c r="E972" s="67"/>
      <c r="F972" s="67"/>
      <c r="G972"/>
      <c r="I972" s="100" t="e">
        <f>(#REF!*D972)/(#REF!+D972)*(#REF!*E972)/(#REF!+E972)*(#REF!*F972)/(#REF!+F972)/2</f>
        <v>#REF!</v>
      </c>
      <c r="J972" s="100" t="e">
        <f>(#REF!+D972)/(#REF!*D972)*(#REF!+E972)/(#REF!*E972)*(#REF!+F972)/(#REF!*F972)*3</f>
        <v>#REF!</v>
      </c>
      <c r="L972"/>
    </row>
    <row r="973" spans="4:12" x14ac:dyDescent="0.25">
      <c r="D973" s="67"/>
      <c r="E973" s="67"/>
      <c r="F973" s="67"/>
      <c r="G973"/>
      <c r="I973" s="100" t="e">
        <f>(#REF!*D973)/(#REF!+D973)*(#REF!*E973)/(#REF!+E973)*(#REF!*F973)/(#REF!+F973)/2</f>
        <v>#REF!</v>
      </c>
      <c r="J973" s="100" t="e">
        <f>(#REF!+D973)/(#REF!*D973)*(#REF!+E973)/(#REF!*E973)*(#REF!+F973)/(#REF!*F973)*3</f>
        <v>#REF!</v>
      </c>
      <c r="L973"/>
    </row>
    <row r="974" spans="4:12" x14ac:dyDescent="0.25">
      <c r="D974" s="67"/>
      <c r="E974" s="67"/>
      <c r="F974" s="67"/>
      <c r="G974"/>
      <c r="I974" s="100" t="e">
        <f>(#REF!*D974)/(#REF!+D974)*(#REF!*E974)/(#REF!+E974)*(#REF!*F974)/(#REF!+F974)/2</f>
        <v>#REF!</v>
      </c>
      <c r="J974" s="100" t="e">
        <f>(#REF!+D974)/(#REF!*D974)*(#REF!+E974)/(#REF!*E974)*(#REF!+F974)/(#REF!*F974)*3</f>
        <v>#REF!</v>
      </c>
      <c r="L974"/>
    </row>
    <row r="975" spans="4:12" x14ac:dyDescent="0.25">
      <c r="D975" s="67"/>
      <c r="E975" s="67"/>
      <c r="F975" s="67"/>
      <c r="G975"/>
      <c r="I975" s="100" t="e">
        <f>(#REF!*D975)/(#REF!+D975)*(#REF!*E975)/(#REF!+E975)*(#REF!*F975)/(#REF!+F975)/2</f>
        <v>#REF!</v>
      </c>
      <c r="J975" s="100" t="e">
        <f>(#REF!+D975)/(#REF!*D975)*(#REF!+E975)/(#REF!*E975)*(#REF!+F975)/(#REF!*F975)*3</f>
        <v>#REF!</v>
      </c>
      <c r="L975"/>
    </row>
    <row r="976" spans="4:12" x14ac:dyDescent="0.25">
      <c r="D976" s="67"/>
      <c r="E976" s="67"/>
      <c r="F976" s="67"/>
      <c r="G976"/>
      <c r="I976" s="100" t="e">
        <f>(#REF!*D976)/(#REF!+D976)*(#REF!*E976)/(#REF!+E976)*(#REF!*F976)/(#REF!+F976)/2</f>
        <v>#REF!</v>
      </c>
      <c r="J976" s="100" t="e">
        <f>(#REF!+D976)/(#REF!*D976)*(#REF!+E976)/(#REF!*E976)*(#REF!+F976)/(#REF!*F976)*3</f>
        <v>#REF!</v>
      </c>
      <c r="L976"/>
    </row>
    <row r="977" spans="4:12" x14ac:dyDescent="0.25">
      <c r="D977" s="67"/>
      <c r="E977" s="67"/>
      <c r="F977" s="67"/>
      <c r="G977"/>
      <c r="I977" s="100" t="e">
        <f>(#REF!*D977)/(#REF!+D977)*(#REF!*E977)/(#REF!+E977)*(#REF!*F977)/(#REF!+F977)/2</f>
        <v>#REF!</v>
      </c>
      <c r="J977" s="100" t="e">
        <f>(#REF!+D977)/(#REF!*D977)*(#REF!+E977)/(#REF!*E977)*(#REF!+F977)/(#REF!*F977)*3</f>
        <v>#REF!</v>
      </c>
      <c r="L977"/>
    </row>
    <row r="978" spans="4:12" x14ac:dyDescent="0.25">
      <c r="D978" s="67"/>
      <c r="E978" s="67"/>
      <c r="F978" s="67"/>
      <c r="G978"/>
      <c r="I978" s="100" t="e">
        <f>(#REF!*D978)/(#REF!+D978)*(#REF!*E978)/(#REF!+E978)*(#REF!*F978)/(#REF!+F978)/2</f>
        <v>#REF!</v>
      </c>
      <c r="J978" s="100" t="e">
        <f>(#REF!+D978)/(#REF!*D978)*(#REF!+E978)/(#REF!*E978)*(#REF!+F978)/(#REF!*F978)*3</f>
        <v>#REF!</v>
      </c>
      <c r="L978"/>
    </row>
    <row r="979" spans="4:12" x14ac:dyDescent="0.25">
      <c r="D979" s="67"/>
      <c r="E979" s="67"/>
      <c r="F979" s="67"/>
      <c r="G979"/>
      <c r="I979" s="100" t="e">
        <f>(#REF!*D979)/(#REF!+D979)*(#REF!*E979)/(#REF!+E979)*(#REF!*F979)/(#REF!+F979)/2</f>
        <v>#REF!</v>
      </c>
      <c r="J979" s="100" t="e">
        <f>(#REF!+D979)/(#REF!*D979)*(#REF!+E979)/(#REF!*E979)*(#REF!+F979)/(#REF!*F979)*3</f>
        <v>#REF!</v>
      </c>
      <c r="L979"/>
    </row>
    <row r="980" spans="4:12" x14ac:dyDescent="0.25">
      <c r="D980" s="67"/>
      <c r="E980" s="67"/>
      <c r="F980" s="67"/>
      <c r="G980"/>
      <c r="I980" s="100" t="e">
        <f>(#REF!*D980)/(#REF!+D980)*(#REF!*E980)/(#REF!+E980)*(#REF!*F980)/(#REF!+F980)/2</f>
        <v>#REF!</v>
      </c>
      <c r="J980" s="100" t="e">
        <f>(#REF!+D980)/(#REF!*D980)*(#REF!+E980)/(#REF!*E980)*(#REF!+F980)/(#REF!*F980)*3</f>
        <v>#REF!</v>
      </c>
      <c r="L980"/>
    </row>
    <row r="981" spans="4:12" x14ac:dyDescent="0.25">
      <c r="D981" s="67"/>
      <c r="E981" s="67"/>
      <c r="F981" s="67"/>
      <c r="G981"/>
      <c r="I981" s="100" t="e">
        <f>(#REF!*D981)/(#REF!+D981)*(#REF!*E981)/(#REF!+E981)*(#REF!*F981)/(#REF!+F981)/2</f>
        <v>#REF!</v>
      </c>
      <c r="J981" s="100" t="e">
        <f>(#REF!+D981)/(#REF!*D981)*(#REF!+E981)/(#REF!*E981)*(#REF!+F981)/(#REF!*F981)*3</f>
        <v>#REF!</v>
      </c>
      <c r="L981"/>
    </row>
    <row r="982" spans="4:12" x14ac:dyDescent="0.25">
      <c r="D982" s="67"/>
      <c r="E982" s="67"/>
      <c r="F982" s="67"/>
      <c r="G982"/>
      <c r="I982" s="100" t="e">
        <f>(#REF!*D982)/(#REF!+D982)*(#REF!*E982)/(#REF!+E982)*(#REF!*F982)/(#REF!+F982)/2</f>
        <v>#REF!</v>
      </c>
      <c r="J982" s="100" t="e">
        <f>(#REF!+D982)/(#REF!*D982)*(#REF!+E982)/(#REF!*E982)*(#REF!+F982)/(#REF!*F982)*3</f>
        <v>#REF!</v>
      </c>
      <c r="L982"/>
    </row>
    <row r="983" spans="4:12" x14ac:dyDescent="0.25">
      <c r="D983" s="67"/>
      <c r="E983" s="67"/>
      <c r="F983" s="67"/>
      <c r="G983"/>
      <c r="I983" s="100" t="e">
        <f>(#REF!*D983)/(#REF!+D983)*(#REF!*E983)/(#REF!+E983)*(#REF!*F983)/(#REF!+F983)/2</f>
        <v>#REF!</v>
      </c>
      <c r="J983" s="100" t="e">
        <f>(#REF!+D983)/(#REF!*D983)*(#REF!+E983)/(#REF!*E983)*(#REF!+F983)/(#REF!*F983)*3</f>
        <v>#REF!</v>
      </c>
      <c r="L983"/>
    </row>
    <row r="984" spans="4:12" x14ac:dyDescent="0.25">
      <c r="D984" s="67"/>
      <c r="E984" s="67"/>
      <c r="F984" s="67"/>
      <c r="G984"/>
      <c r="I984" s="100" t="e">
        <f>(#REF!*D984)/(#REF!+D984)*(#REF!*E984)/(#REF!+E984)*(#REF!*F984)/(#REF!+F984)/2</f>
        <v>#REF!</v>
      </c>
      <c r="J984" s="100" t="e">
        <f>(#REF!+D984)/(#REF!*D984)*(#REF!+E984)/(#REF!*E984)*(#REF!+F984)/(#REF!*F984)*3</f>
        <v>#REF!</v>
      </c>
      <c r="L984"/>
    </row>
    <row r="985" spans="4:12" x14ac:dyDescent="0.25">
      <c r="D985" s="67"/>
      <c r="E985" s="67"/>
      <c r="F985" s="67"/>
      <c r="G985"/>
      <c r="I985" s="100" t="e">
        <f>(#REF!*D985)/(#REF!+D985)*(#REF!*E985)/(#REF!+E985)*(#REF!*F985)/(#REF!+F985)/2</f>
        <v>#REF!</v>
      </c>
      <c r="J985" s="100" t="e">
        <f>(#REF!+D985)/(#REF!*D985)*(#REF!+E985)/(#REF!*E985)*(#REF!+F985)/(#REF!*F985)*3</f>
        <v>#REF!</v>
      </c>
      <c r="L985"/>
    </row>
    <row r="986" spans="4:12" x14ac:dyDescent="0.25">
      <c r="D986" s="67"/>
      <c r="E986" s="67"/>
      <c r="F986" s="67"/>
      <c r="G986"/>
      <c r="I986" s="100" t="e">
        <f>(#REF!*D986)/(#REF!+D986)*(#REF!*E986)/(#REF!+E986)*(#REF!*F986)/(#REF!+F986)/2</f>
        <v>#REF!</v>
      </c>
      <c r="J986" s="100" t="e">
        <f>(#REF!+D986)/(#REF!*D986)*(#REF!+E986)/(#REF!*E986)*(#REF!+F986)/(#REF!*F986)*3</f>
        <v>#REF!</v>
      </c>
      <c r="L986"/>
    </row>
    <row r="987" spans="4:12" x14ac:dyDescent="0.25">
      <c r="D987" s="67"/>
      <c r="E987" s="67"/>
      <c r="F987" s="67"/>
      <c r="G987"/>
      <c r="I987" s="100" t="e">
        <f>(#REF!*D987)/(#REF!+D987)*(#REF!*E987)/(#REF!+E987)*(#REF!*F987)/(#REF!+F987)/2</f>
        <v>#REF!</v>
      </c>
      <c r="J987" s="100" t="e">
        <f>(#REF!+D987)/(#REF!*D987)*(#REF!+E987)/(#REF!*E987)*(#REF!+F987)/(#REF!*F987)*3</f>
        <v>#REF!</v>
      </c>
      <c r="L987"/>
    </row>
    <row r="988" spans="4:12" x14ac:dyDescent="0.25">
      <c r="D988" s="67"/>
      <c r="E988" s="67"/>
      <c r="F988" s="67"/>
      <c r="G988"/>
      <c r="I988" s="100" t="e">
        <f>(#REF!*D988)/(#REF!+D988)*(#REF!*E988)/(#REF!+E988)*(#REF!*F988)/(#REF!+F988)/2</f>
        <v>#REF!</v>
      </c>
      <c r="J988" s="100" t="e">
        <f>(#REF!+D988)/(#REF!*D988)*(#REF!+E988)/(#REF!*E988)*(#REF!+F988)/(#REF!*F988)*3</f>
        <v>#REF!</v>
      </c>
      <c r="L988"/>
    </row>
    <row r="989" spans="4:12" x14ac:dyDescent="0.25">
      <c r="D989" s="67"/>
      <c r="E989" s="67"/>
      <c r="F989" s="67"/>
      <c r="G989"/>
      <c r="I989" s="100" t="e">
        <f>(#REF!*D989)/(#REF!+D989)*(#REF!*E989)/(#REF!+E989)*(#REF!*F989)/(#REF!+F989)/2</f>
        <v>#REF!</v>
      </c>
      <c r="J989" s="100" t="e">
        <f>(#REF!+D989)/(#REF!*D989)*(#REF!+E989)/(#REF!*E989)*(#REF!+F989)/(#REF!*F989)*3</f>
        <v>#REF!</v>
      </c>
      <c r="L989"/>
    </row>
    <row r="990" spans="4:12" x14ac:dyDescent="0.25">
      <c r="D990" s="67"/>
      <c r="E990" s="67"/>
      <c r="F990" s="67"/>
      <c r="G990"/>
      <c r="I990" s="100" t="e">
        <f>(#REF!*D990)/(#REF!+D990)*(#REF!*E990)/(#REF!+E990)*(#REF!*F990)/(#REF!+F990)/2</f>
        <v>#REF!</v>
      </c>
      <c r="J990" s="100" t="e">
        <f>(#REF!+D990)/(#REF!*D990)*(#REF!+E990)/(#REF!*E990)*(#REF!+F990)/(#REF!*F990)*3</f>
        <v>#REF!</v>
      </c>
      <c r="L990"/>
    </row>
    <row r="991" spans="4:12" x14ac:dyDescent="0.25">
      <c r="D991" s="67"/>
      <c r="E991" s="67"/>
      <c r="F991" s="67"/>
      <c r="G991"/>
      <c r="I991" s="100" t="e">
        <f>(#REF!*D991)/(#REF!+D991)*(#REF!*E991)/(#REF!+E991)*(#REF!*F991)/(#REF!+F991)/2</f>
        <v>#REF!</v>
      </c>
      <c r="J991" s="100" t="e">
        <f>(#REF!+D991)/(#REF!*D991)*(#REF!+E991)/(#REF!*E991)*(#REF!+F991)/(#REF!*F991)*3</f>
        <v>#REF!</v>
      </c>
      <c r="L991"/>
    </row>
    <row r="992" spans="4:12" x14ac:dyDescent="0.25">
      <c r="D992" s="67"/>
      <c r="E992" s="67"/>
      <c r="F992" s="67"/>
      <c r="G992"/>
      <c r="I992" s="100" t="e">
        <f>(#REF!*D992)/(#REF!+D992)*(#REF!*E992)/(#REF!+E992)*(#REF!*F992)/(#REF!+F992)/2</f>
        <v>#REF!</v>
      </c>
      <c r="J992" s="100" t="e">
        <f>(#REF!+D992)/(#REF!*D992)*(#REF!+E992)/(#REF!*E992)*(#REF!+F992)/(#REF!*F992)*3</f>
        <v>#REF!</v>
      </c>
      <c r="L992"/>
    </row>
    <row r="993" spans="4:12" x14ac:dyDescent="0.25">
      <c r="D993" s="67"/>
      <c r="E993" s="67"/>
      <c r="F993" s="67"/>
      <c r="G993"/>
      <c r="I993" s="100" t="e">
        <f>(#REF!*D993)/(#REF!+D993)*(#REF!*E993)/(#REF!+E993)*(#REF!*F993)/(#REF!+F993)/2</f>
        <v>#REF!</v>
      </c>
      <c r="J993" s="100" t="e">
        <f>(#REF!+D993)/(#REF!*D993)*(#REF!+E993)/(#REF!*E993)*(#REF!+F993)/(#REF!*F993)*3</f>
        <v>#REF!</v>
      </c>
      <c r="L993"/>
    </row>
    <row r="994" spans="4:12" x14ac:dyDescent="0.25">
      <c r="D994" s="67"/>
      <c r="E994" s="67"/>
      <c r="F994" s="67"/>
      <c r="G994"/>
      <c r="I994" s="100" t="e">
        <f>(#REF!*D994)/(#REF!+D994)*(#REF!*E994)/(#REF!+E994)*(#REF!*F994)/(#REF!+F994)/2</f>
        <v>#REF!</v>
      </c>
      <c r="J994" s="100" t="e">
        <f>(#REF!+D994)/(#REF!*D994)*(#REF!+E994)/(#REF!*E994)*(#REF!+F994)/(#REF!*F994)*3</f>
        <v>#REF!</v>
      </c>
      <c r="L994"/>
    </row>
    <row r="995" spans="4:12" x14ac:dyDescent="0.25">
      <c r="D995" s="67"/>
      <c r="E995" s="67"/>
      <c r="F995" s="67"/>
      <c r="G995"/>
      <c r="I995" s="100" t="e">
        <f>(#REF!*D995)/(#REF!+D995)*(#REF!*E995)/(#REF!+E995)*(#REF!*F995)/(#REF!+F995)/2</f>
        <v>#REF!</v>
      </c>
      <c r="J995" s="100" t="e">
        <f>(#REF!+D995)/(#REF!*D995)*(#REF!+E995)/(#REF!*E995)*(#REF!+F995)/(#REF!*F995)*3</f>
        <v>#REF!</v>
      </c>
      <c r="L995"/>
    </row>
    <row r="996" spans="4:12" x14ac:dyDescent="0.25">
      <c r="D996" s="67"/>
      <c r="E996" s="67"/>
      <c r="F996" s="67"/>
      <c r="G996"/>
      <c r="I996" s="100" t="e">
        <f>(#REF!*D996)/(#REF!+D996)*(#REF!*E996)/(#REF!+E996)*(#REF!*F996)/(#REF!+F996)/2</f>
        <v>#REF!</v>
      </c>
      <c r="J996" s="100" t="e">
        <f>(#REF!+D996)/(#REF!*D996)*(#REF!+E996)/(#REF!*E996)*(#REF!+F996)/(#REF!*F996)*3</f>
        <v>#REF!</v>
      </c>
      <c r="L996"/>
    </row>
    <row r="997" spans="4:12" x14ac:dyDescent="0.25">
      <c r="D997" s="67"/>
      <c r="E997" s="67"/>
      <c r="F997" s="67"/>
      <c r="G997"/>
      <c r="I997" s="100" t="e">
        <f>(#REF!*D997)/(#REF!+D997)*(#REF!*E997)/(#REF!+E997)*(#REF!*F997)/(#REF!+F997)/2</f>
        <v>#REF!</v>
      </c>
      <c r="J997" s="100" t="e">
        <f>(#REF!+D997)/(#REF!*D997)*(#REF!+E997)/(#REF!*E997)*(#REF!+F997)/(#REF!*F997)*3</f>
        <v>#REF!</v>
      </c>
      <c r="L997"/>
    </row>
    <row r="998" spans="4:12" x14ac:dyDescent="0.25">
      <c r="D998" s="67"/>
      <c r="E998" s="67"/>
      <c r="F998" s="67"/>
      <c r="G998"/>
      <c r="I998" s="100" t="e">
        <f>(#REF!*D998)/(#REF!+D998)*(#REF!*E998)/(#REF!+E998)*(#REF!*F998)/(#REF!+F998)/2</f>
        <v>#REF!</v>
      </c>
      <c r="J998" s="100" t="e">
        <f>(#REF!+D998)/(#REF!*D998)*(#REF!+E998)/(#REF!*E998)*(#REF!+F998)/(#REF!*F998)*3</f>
        <v>#REF!</v>
      </c>
      <c r="L998"/>
    </row>
    <row r="999" spans="4:12" x14ac:dyDescent="0.25">
      <c r="D999" s="67"/>
      <c r="E999" s="67"/>
      <c r="F999" s="67"/>
      <c r="G999"/>
      <c r="I999" s="100" t="e">
        <f>(#REF!*D999)/(#REF!+D999)*(#REF!*E999)/(#REF!+E999)*(#REF!*F999)/(#REF!+F999)/2</f>
        <v>#REF!</v>
      </c>
      <c r="J999" s="100" t="e">
        <f>(#REF!+D999)/(#REF!*D999)*(#REF!+E999)/(#REF!*E999)*(#REF!+F999)/(#REF!*F999)*3</f>
        <v>#REF!</v>
      </c>
      <c r="L999"/>
    </row>
    <row r="1000" spans="4:12" x14ac:dyDescent="0.25">
      <c r="D1000" s="67"/>
      <c r="E1000" s="67"/>
      <c r="F1000" s="67"/>
      <c r="G1000"/>
      <c r="I1000" s="100" t="e">
        <f>(#REF!*D1000)/(#REF!+D1000)*(#REF!*E1000)/(#REF!+E1000)*(#REF!*F1000)/(#REF!+F1000)/2</f>
        <v>#REF!</v>
      </c>
      <c r="J1000" s="100" t="e">
        <f>(#REF!+D1000)/(#REF!*D1000)*(#REF!+E1000)/(#REF!*E1000)*(#REF!+F1000)/(#REF!*F1000)*3</f>
        <v>#REF!</v>
      </c>
      <c r="L1000"/>
    </row>
    <row r="1001" spans="4:12" x14ac:dyDescent="0.25">
      <c r="D1001" s="67"/>
      <c r="E1001" s="67"/>
      <c r="F1001" s="67"/>
      <c r="G1001"/>
      <c r="I1001" s="100" t="e">
        <f>(#REF!*D1001)/(#REF!+D1001)*(#REF!*E1001)/(#REF!+E1001)*(#REF!*F1001)/(#REF!+F1001)/2</f>
        <v>#REF!</v>
      </c>
      <c r="J1001" s="100" t="e">
        <f>(#REF!+D1001)/(#REF!*D1001)*(#REF!+E1001)/(#REF!*E1001)*(#REF!+F1001)/(#REF!*F1001)*3</f>
        <v>#REF!</v>
      </c>
      <c r="L1001"/>
    </row>
    <row r="1002" spans="4:12" x14ac:dyDescent="0.25">
      <c r="D1002" s="67"/>
      <c r="E1002" s="67"/>
      <c r="F1002" s="67"/>
      <c r="G1002"/>
      <c r="I1002" s="100" t="e">
        <f>(#REF!*D1002)/(#REF!+D1002)*(#REF!*E1002)/(#REF!+E1002)*(#REF!*F1002)/(#REF!+F1002)/2</f>
        <v>#REF!</v>
      </c>
      <c r="J1002" s="100" t="e">
        <f>(#REF!+D1002)/(#REF!*D1002)*(#REF!+E1002)/(#REF!*E1002)*(#REF!+F1002)/(#REF!*F1002)*3</f>
        <v>#REF!</v>
      </c>
      <c r="L1002"/>
    </row>
    <row r="1003" spans="4:12" x14ac:dyDescent="0.25">
      <c r="D1003" s="67"/>
      <c r="E1003" s="67"/>
      <c r="F1003" s="67"/>
      <c r="G1003"/>
      <c r="I1003" s="100" t="e">
        <f>(#REF!*D1003)/(#REF!+D1003)*(#REF!*E1003)/(#REF!+E1003)*(#REF!*F1003)/(#REF!+F1003)/2</f>
        <v>#REF!</v>
      </c>
      <c r="J1003" s="100" t="e">
        <f>(#REF!+D1003)/(#REF!*D1003)*(#REF!+E1003)/(#REF!*E1003)*(#REF!+F1003)/(#REF!*F1003)*3</f>
        <v>#REF!</v>
      </c>
      <c r="L1003"/>
    </row>
    <row r="1004" spans="4:12" x14ac:dyDescent="0.25">
      <c r="D1004" s="67"/>
      <c r="E1004" s="67"/>
      <c r="F1004" s="67"/>
      <c r="G1004"/>
      <c r="I1004" s="100" t="e">
        <f>(#REF!*D1004)/(#REF!+D1004)*(#REF!*E1004)/(#REF!+E1004)*(#REF!*F1004)/(#REF!+F1004)/2</f>
        <v>#REF!</v>
      </c>
      <c r="J1004" s="100" t="e">
        <f>(#REF!+D1004)/(#REF!*D1004)*(#REF!+E1004)/(#REF!*E1004)*(#REF!+F1004)/(#REF!*F1004)*3</f>
        <v>#REF!</v>
      </c>
      <c r="L1004"/>
    </row>
    <row r="1005" spans="4:12" x14ac:dyDescent="0.25">
      <c r="D1005" s="67"/>
      <c r="E1005" s="67"/>
      <c r="F1005" s="67"/>
      <c r="G1005"/>
      <c r="I1005" s="100" t="e">
        <f>(#REF!*D1005)/(#REF!+D1005)*(#REF!*E1005)/(#REF!+E1005)*(#REF!*F1005)/(#REF!+F1005)/2</f>
        <v>#REF!</v>
      </c>
      <c r="J1005" s="100" t="e">
        <f>(#REF!+D1005)/(#REF!*D1005)*(#REF!+E1005)/(#REF!*E1005)*(#REF!+F1005)/(#REF!*F1005)*3</f>
        <v>#REF!</v>
      </c>
      <c r="L1005"/>
    </row>
    <row r="1006" spans="4:12" x14ac:dyDescent="0.25">
      <c r="D1006" s="67"/>
      <c r="E1006" s="67"/>
      <c r="F1006" s="67"/>
      <c r="G1006"/>
      <c r="I1006" s="100" t="e">
        <f>(#REF!*D1006)/(#REF!+D1006)*(#REF!*E1006)/(#REF!+E1006)*(#REF!*F1006)/(#REF!+F1006)/2</f>
        <v>#REF!</v>
      </c>
      <c r="J1006" s="100" t="e">
        <f>(#REF!+D1006)/(#REF!*D1006)*(#REF!+E1006)/(#REF!*E1006)*(#REF!+F1006)/(#REF!*F1006)*3</f>
        <v>#REF!</v>
      </c>
      <c r="L1006"/>
    </row>
    <row r="1007" spans="4:12" x14ac:dyDescent="0.25">
      <c r="D1007" s="67"/>
      <c r="E1007" s="67"/>
      <c r="F1007" s="67"/>
      <c r="G1007"/>
      <c r="I1007" s="100" t="e">
        <f>(#REF!*D1007)/(#REF!+D1007)*(#REF!*E1007)/(#REF!+E1007)*(#REF!*F1007)/(#REF!+F1007)/2</f>
        <v>#REF!</v>
      </c>
      <c r="J1007" s="100" t="e">
        <f>(#REF!+D1007)/(#REF!*D1007)*(#REF!+E1007)/(#REF!*E1007)*(#REF!+F1007)/(#REF!*F1007)*3</f>
        <v>#REF!</v>
      </c>
      <c r="L1007"/>
    </row>
    <row r="1008" spans="4:12" x14ac:dyDescent="0.25">
      <c r="D1008" s="67"/>
      <c r="E1008" s="67"/>
      <c r="F1008" s="67"/>
      <c r="G1008"/>
      <c r="I1008" s="100" t="e">
        <f>(#REF!*D1008)/(#REF!+D1008)*(#REF!*E1008)/(#REF!+E1008)*(#REF!*F1008)/(#REF!+F1008)/2</f>
        <v>#REF!</v>
      </c>
      <c r="J1008" s="100" t="e">
        <f>(#REF!+D1008)/(#REF!*D1008)*(#REF!+E1008)/(#REF!*E1008)*(#REF!+F1008)/(#REF!*F1008)*3</f>
        <v>#REF!</v>
      </c>
      <c r="L1008"/>
    </row>
    <row r="1009" spans="4:12" x14ac:dyDescent="0.25">
      <c r="D1009" s="67"/>
      <c r="E1009" s="67"/>
      <c r="F1009" s="67"/>
      <c r="G1009"/>
      <c r="I1009" s="100" t="e">
        <f>(#REF!*D1009)/(#REF!+D1009)*(#REF!*E1009)/(#REF!+E1009)*(#REF!*F1009)/(#REF!+F1009)/2</f>
        <v>#REF!</v>
      </c>
      <c r="J1009" s="100" t="e">
        <f>(#REF!+D1009)/(#REF!*D1009)*(#REF!+E1009)/(#REF!*E1009)*(#REF!+F1009)/(#REF!*F1009)*3</f>
        <v>#REF!</v>
      </c>
      <c r="L1009"/>
    </row>
    <row r="1010" spans="4:12" x14ac:dyDescent="0.25">
      <c r="D1010" s="67"/>
      <c r="E1010" s="67"/>
      <c r="F1010" s="67"/>
      <c r="G1010"/>
      <c r="I1010" s="100" t="e">
        <f>(#REF!*D1010)/(#REF!+D1010)*(#REF!*E1010)/(#REF!+E1010)*(#REF!*F1010)/(#REF!+F1010)/2</f>
        <v>#REF!</v>
      </c>
      <c r="J1010" s="100" t="e">
        <f>(#REF!+D1010)/(#REF!*D1010)*(#REF!+E1010)/(#REF!*E1010)*(#REF!+F1010)/(#REF!*F1010)*3</f>
        <v>#REF!</v>
      </c>
      <c r="L1010"/>
    </row>
    <row r="1011" spans="4:12" x14ac:dyDescent="0.25">
      <c r="D1011" s="67"/>
      <c r="E1011" s="67"/>
      <c r="F1011" s="67"/>
      <c r="G1011"/>
      <c r="I1011" s="100" t="e">
        <f>(#REF!*D1011)/(#REF!+D1011)*(#REF!*E1011)/(#REF!+E1011)*(#REF!*F1011)/(#REF!+F1011)/2</f>
        <v>#REF!</v>
      </c>
      <c r="J1011" s="100" t="e">
        <f>(#REF!+D1011)/(#REF!*D1011)*(#REF!+E1011)/(#REF!*E1011)*(#REF!+F1011)/(#REF!*F1011)*3</f>
        <v>#REF!</v>
      </c>
      <c r="L1011"/>
    </row>
    <row r="1012" spans="4:12" x14ac:dyDescent="0.25">
      <c r="D1012" s="67"/>
      <c r="E1012" s="67"/>
      <c r="F1012" s="67"/>
      <c r="G1012"/>
      <c r="I1012" s="100" t="e">
        <f>(#REF!*D1012)/(#REF!+D1012)*(#REF!*E1012)/(#REF!+E1012)*(#REF!*F1012)/(#REF!+F1012)/2</f>
        <v>#REF!</v>
      </c>
      <c r="J1012" s="100" t="e">
        <f>(#REF!+D1012)/(#REF!*D1012)*(#REF!+E1012)/(#REF!*E1012)*(#REF!+F1012)/(#REF!*F1012)*3</f>
        <v>#REF!</v>
      </c>
      <c r="L1012"/>
    </row>
    <row r="1013" spans="4:12" x14ac:dyDescent="0.25">
      <c r="D1013" s="67"/>
      <c r="E1013" s="67"/>
      <c r="F1013" s="67"/>
      <c r="G1013"/>
      <c r="I1013" s="100" t="e">
        <f>(#REF!*D1013)/(#REF!+D1013)*(#REF!*E1013)/(#REF!+E1013)*(#REF!*F1013)/(#REF!+F1013)/2</f>
        <v>#REF!</v>
      </c>
      <c r="J1013" s="100" t="e">
        <f>(#REF!+D1013)/(#REF!*D1013)*(#REF!+E1013)/(#REF!*E1013)*(#REF!+F1013)/(#REF!*F1013)*3</f>
        <v>#REF!</v>
      </c>
      <c r="L1013"/>
    </row>
    <row r="1014" spans="4:12" x14ac:dyDescent="0.25">
      <c r="D1014" s="67"/>
      <c r="E1014" s="67"/>
      <c r="F1014" s="67"/>
      <c r="G1014"/>
      <c r="I1014" s="100" t="e">
        <f>(#REF!*D1014)/(#REF!+D1014)*(#REF!*E1014)/(#REF!+E1014)*(#REF!*F1014)/(#REF!+F1014)/2</f>
        <v>#REF!</v>
      </c>
      <c r="J1014" s="100" t="e">
        <f>(#REF!+D1014)/(#REF!*D1014)*(#REF!+E1014)/(#REF!*E1014)*(#REF!+F1014)/(#REF!*F1014)*3</f>
        <v>#REF!</v>
      </c>
      <c r="L1014"/>
    </row>
    <row r="1015" spans="4:12" x14ac:dyDescent="0.25">
      <c r="D1015" s="67"/>
      <c r="E1015" s="67"/>
      <c r="F1015" s="67"/>
      <c r="G1015"/>
      <c r="I1015" s="100" t="e">
        <f>(#REF!*D1015)/(#REF!+D1015)*(#REF!*E1015)/(#REF!+E1015)*(#REF!*F1015)/(#REF!+F1015)/2</f>
        <v>#REF!</v>
      </c>
      <c r="J1015" s="100" t="e">
        <f>(#REF!+D1015)/(#REF!*D1015)*(#REF!+E1015)/(#REF!*E1015)*(#REF!+F1015)/(#REF!*F1015)*3</f>
        <v>#REF!</v>
      </c>
      <c r="L1015"/>
    </row>
    <row r="1016" spans="4:12" x14ac:dyDescent="0.25">
      <c r="D1016" s="67"/>
      <c r="E1016" s="67"/>
      <c r="F1016" s="67"/>
      <c r="G1016"/>
      <c r="I1016" s="100" t="e">
        <f>(#REF!*D1016)/(#REF!+D1016)*(#REF!*E1016)/(#REF!+E1016)*(#REF!*F1016)/(#REF!+F1016)/2</f>
        <v>#REF!</v>
      </c>
      <c r="J1016" s="100" t="e">
        <f>(#REF!+D1016)/(#REF!*D1016)*(#REF!+E1016)/(#REF!*E1016)*(#REF!+F1016)/(#REF!*F1016)*3</f>
        <v>#REF!</v>
      </c>
      <c r="L1016"/>
    </row>
    <row r="1017" spans="4:12" x14ac:dyDescent="0.25">
      <c r="D1017" s="67"/>
      <c r="E1017" s="67"/>
      <c r="F1017" s="67"/>
      <c r="G1017"/>
      <c r="I1017" s="100" t="e">
        <f>(#REF!*D1017)/(#REF!+D1017)*(#REF!*E1017)/(#REF!+E1017)*(#REF!*F1017)/(#REF!+F1017)/2</f>
        <v>#REF!</v>
      </c>
      <c r="J1017" s="100" t="e">
        <f>(#REF!+D1017)/(#REF!*D1017)*(#REF!+E1017)/(#REF!*E1017)*(#REF!+F1017)/(#REF!*F1017)*3</f>
        <v>#REF!</v>
      </c>
      <c r="L1017"/>
    </row>
    <row r="1018" spans="4:12" x14ac:dyDescent="0.25">
      <c r="D1018" s="67"/>
      <c r="E1018" s="67"/>
      <c r="F1018" s="67"/>
      <c r="G1018"/>
      <c r="I1018" s="100" t="e">
        <f>(#REF!*D1018)/(#REF!+D1018)*(#REF!*E1018)/(#REF!+E1018)*(#REF!*F1018)/(#REF!+F1018)/2</f>
        <v>#REF!</v>
      </c>
      <c r="J1018" s="100" t="e">
        <f>(#REF!+D1018)/(#REF!*D1018)*(#REF!+E1018)/(#REF!*E1018)*(#REF!+F1018)/(#REF!*F1018)*3</f>
        <v>#REF!</v>
      </c>
      <c r="L1018"/>
    </row>
    <row r="1019" spans="4:12" x14ac:dyDescent="0.25">
      <c r="D1019" s="67"/>
      <c r="E1019" s="67"/>
      <c r="F1019" s="67"/>
      <c r="G1019"/>
      <c r="I1019" s="100" t="e">
        <f>(#REF!*D1019)/(#REF!+D1019)*(#REF!*E1019)/(#REF!+E1019)*(#REF!*F1019)/(#REF!+F1019)/2</f>
        <v>#REF!</v>
      </c>
      <c r="J1019" s="100" t="e">
        <f>(#REF!+D1019)/(#REF!*D1019)*(#REF!+E1019)/(#REF!*E1019)*(#REF!+F1019)/(#REF!*F1019)*3</f>
        <v>#REF!</v>
      </c>
      <c r="L1019"/>
    </row>
    <row r="1020" spans="4:12" x14ac:dyDescent="0.25">
      <c r="D1020" s="67"/>
      <c r="E1020" s="67"/>
      <c r="F1020" s="67"/>
      <c r="G1020"/>
      <c r="I1020" s="100" t="e">
        <f>(#REF!*D1020)/(#REF!+D1020)*(#REF!*E1020)/(#REF!+E1020)*(#REF!*F1020)/(#REF!+F1020)/2</f>
        <v>#REF!</v>
      </c>
      <c r="J1020" s="100" t="e">
        <f>(#REF!+D1020)/(#REF!*D1020)*(#REF!+E1020)/(#REF!*E1020)*(#REF!+F1020)/(#REF!*F1020)*3</f>
        <v>#REF!</v>
      </c>
      <c r="L1020"/>
    </row>
    <row r="1021" spans="4:12" x14ac:dyDescent="0.25">
      <c r="D1021" s="67"/>
      <c r="E1021" s="67"/>
      <c r="F1021" s="67"/>
      <c r="G1021"/>
      <c r="I1021" s="100" t="e">
        <f>(#REF!*D1021)/(#REF!+D1021)*(#REF!*E1021)/(#REF!+E1021)*(#REF!*F1021)/(#REF!+F1021)/2</f>
        <v>#REF!</v>
      </c>
      <c r="J1021" s="100" t="e">
        <f>(#REF!+D1021)/(#REF!*D1021)*(#REF!+E1021)/(#REF!*E1021)*(#REF!+F1021)/(#REF!*F1021)*3</f>
        <v>#REF!</v>
      </c>
      <c r="L1021"/>
    </row>
    <row r="1022" spans="4:12" x14ac:dyDescent="0.25">
      <c r="D1022" s="67"/>
      <c r="E1022" s="67"/>
      <c r="F1022" s="67"/>
      <c r="G1022"/>
      <c r="I1022" s="100" t="e">
        <f>(#REF!*D1022)/(#REF!+D1022)*(#REF!*E1022)/(#REF!+E1022)*(#REF!*F1022)/(#REF!+F1022)/2</f>
        <v>#REF!</v>
      </c>
      <c r="J1022" s="100" t="e">
        <f>(#REF!+D1022)/(#REF!*D1022)*(#REF!+E1022)/(#REF!*E1022)*(#REF!+F1022)/(#REF!*F1022)*3</f>
        <v>#REF!</v>
      </c>
      <c r="L1022"/>
    </row>
    <row r="1023" spans="4:12" x14ac:dyDescent="0.25">
      <c r="D1023" s="67"/>
      <c r="E1023" s="67"/>
      <c r="F1023" s="67"/>
      <c r="G1023"/>
      <c r="I1023" s="100" t="e">
        <f>(#REF!*D1023)/(#REF!+D1023)*(#REF!*E1023)/(#REF!+E1023)*(#REF!*F1023)/(#REF!+F1023)/2</f>
        <v>#REF!</v>
      </c>
      <c r="J1023" s="100" t="e">
        <f>(#REF!+D1023)/(#REF!*D1023)*(#REF!+E1023)/(#REF!*E1023)*(#REF!+F1023)/(#REF!*F1023)*3</f>
        <v>#REF!</v>
      </c>
      <c r="L1023"/>
    </row>
    <row r="1024" spans="4:12" x14ac:dyDescent="0.25">
      <c r="D1024" s="67"/>
      <c r="E1024" s="67"/>
      <c r="F1024" s="67"/>
      <c r="G1024"/>
      <c r="I1024" s="100" t="e">
        <f>(#REF!*D1024)/(#REF!+D1024)*(#REF!*E1024)/(#REF!+E1024)*(#REF!*F1024)/(#REF!+F1024)/2</f>
        <v>#REF!</v>
      </c>
      <c r="J1024" s="100" t="e">
        <f>(#REF!+D1024)/(#REF!*D1024)*(#REF!+E1024)/(#REF!*E1024)*(#REF!+F1024)/(#REF!*F1024)*3</f>
        <v>#REF!</v>
      </c>
      <c r="L1024"/>
    </row>
    <row r="1025" spans="4:12" x14ac:dyDescent="0.25">
      <c r="D1025" s="67"/>
      <c r="E1025" s="67"/>
      <c r="F1025" s="67"/>
      <c r="G1025"/>
      <c r="I1025" s="100" t="e">
        <f>(#REF!*D1025)/(#REF!+D1025)*(#REF!*E1025)/(#REF!+E1025)*(#REF!*F1025)/(#REF!+F1025)/2</f>
        <v>#REF!</v>
      </c>
      <c r="J1025" s="100" t="e">
        <f>(#REF!+D1025)/(#REF!*D1025)*(#REF!+E1025)/(#REF!*E1025)*(#REF!+F1025)/(#REF!*F1025)*3</f>
        <v>#REF!</v>
      </c>
      <c r="L1025"/>
    </row>
    <row r="1026" spans="4:12" x14ac:dyDescent="0.25">
      <c r="D1026" s="67"/>
      <c r="E1026" s="67"/>
      <c r="F1026" s="67"/>
      <c r="G1026"/>
      <c r="I1026" s="100" t="e">
        <f>(#REF!*D1026)/(#REF!+D1026)*(#REF!*E1026)/(#REF!+E1026)*(#REF!*F1026)/(#REF!+F1026)/2</f>
        <v>#REF!</v>
      </c>
      <c r="J1026" s="100" t="e">
        <f>(#REF!+D1026)/(#REF!*D1026)*(#REF!+E1026)/(#REF!*E1026)*(#REF!+F1026)/(#REF!*F1026)*3</f>
        <v>#REF!</v>
      </c>
      <c r="L1026"/>
    </row>
    <row r="1027" spans="4:12" x14ac:dyDescent="0.25">
      <c r="D1027" s="67"/>
      <c r="E1027" s="67"/>
      <c r="F1027" s="67"/>
      <c r="G1027"/>
      <c r="I1027" s="100" t="e">
        <f>(#REF!*D1027)/(#REF!+D1027)*(#REF!*E1027)/(#REF!+E1027)*(#REF!*F1027)/(#REF!+F1027)/2</f>
        <v>#REF!</v>
      </c>
      <c r="J1027" s="100" t="e">
        <f>(#REF!+D1027)/(#REF!*D1027)*(#REF!+E1027)/(#REF!*E1027)*(#REF!+F1027)/(#REF!*F1027)*3</f>
        <v>#REF!</v>
      </c>
      <c r="L1027"/>
    </row>
    <row r="1028" spans="4:12" x14ac:dyDescent="0.25">
      <c r="D1028" s="67"/>
      <c r="E1028" s="67"/>
      <c r="F1028" s="67"/>
      <c r="G1028"/>
      <c r="I1028" s="100" t="e">
        <f>(#REF!*D1028)/(#REF!+D1028)*(#REF!*E1028)/(#REF!+E1028)*(#REF!*F1028)/(#REF!+F1028)/2</f>
        <v>#REF!</v>
      </c>
      <c r="J1028" s="100" t="e">
        <f>(#REF!+D1028)/(#REF!*D1028)*(#REF!+E1028)/(#REF!*E1028)*(#REF!+F1028)/(#REF!*F1028)*3</f>
        <v>#REF!</v>
      </c>
      <c r="L1028"/>
    </row>
    <row r="1029" spans="4:12" x14ac:dyDescent="0.25">
      <c r="D1029" s="67"/>
      <c r="E1029" s="67"/>
      <c r="F1029" s="67"/>
      <c r="G1029"/>
      <c r="I1029" s="100" t="e">
        <f>(#REF!*D1029)/(#REF!+D1029)*(#REF!*E1029)/(#REF!+E1029)*(#REF!*F1029)/(#REF!+F1029)/2</f>
        <v>#REF!</v>
      </c>
      <c r="J1029" s="100" t="e">
        <f>(#REF!+D1029)/(#REF!*D1029)*(#REF!+E1029)/(#REF!*E1029)*(#REF!+F1029)/(#REF!*F1029)*3</f>
        <v>#REF!</v>
      </c>
      <c r="L1029"/>
    </row>
    <row r="1030" spans="4:12" x14ac:dyDescent="0.25">
      <c r="D1030" s="67"/>
      <c r="E1030" s="67"/>
      <c r="F1030" s="67"/>
      <c r="G1030"/>
      <c r="I1030" s="100" t="e">
        <f>(#REF!*D1030)/(#REF!+D1030)*(#REF!*E1030)/(#REF!+E1030)*(#REF!*F1030)/(#REF!+F1030)/2</f>
        <v>#REF!</v>
      </c>
      <c r="J1030" s="100" t="e">
        <f>(#REF!+D1030)/(#REF!*D1030)*(#REF!+E1030)/(#REF!*E1030)*(#REF!+F1030)/(#REF!*F1030)*3</f>
        <v>#REF!</v>
      </c>
      <c r="L1030"/>
    </row>
    <row r="1031" spans="4:12" x14ac:dyDescent="0.25">
      <c r="D1031" s="67"/>
      <c r="E1031" s="67"/>
      <c r="F1031" s="67"/>
      <c r="G1031"/>
      <c r="I1031" s="100" t="e">
        <f>(#REF!*D1031)/(#REF!+D1031)*(#REF!*E1031)/(#REF!+E1031)*(#REF!*F1031)/(#REF!+F1031)/2</f>
        <v>#REF!</v>
      </c>
      <c r="J1031" s="100" t="e">
        <f>(#REF!+D1031)/(#REF!*D1031)*(#REF!+E1031)/(#REF!*E1031)*(#REF!+F1031)/(#REF!*F1031)*3</f>
        <v>#REF!</v>
      </c>
      <c r="L1031"/>
    </row>
    <row r="1032" spans="4:12" x14ac:dyDescent="0.25">
      <c r="D1032" s="67"/>
      <c r="E1032" s="67"/>
      <c r="F1032" s="67"/>
      <c r="G1032"/>
      <c r="I1032" s="100" t="e">
        <f>(#REF!*D1032)/(#REF!+D1032)*(#REF!*E1032)/(#REF!+E1032)*(#REF!*F1032)/(#REF!+F1032)/2</f>
        <v>#REF!</v>
      </c>
      <c r="J1032" s="100" t="e">
        <f>(#REF!+D1032)/(#REF!*D1032)*(#REF!+E1032)/(#REF!*E1032)*(#REF!+F1032)/(#REF!*F1032)*3</f>
        <v>#REF!</v>
      </c>
      <c r="L1032"/>
    </row>
    <row r="1033" spans="4:12" x14ac:dyDescent="0.25">
      <c r="D1033" s="67"/>
      <c r="E1033" s="67"/>
      <c r="F1033" s="67"/>
      <c r="G1033"/>
      <c r="I1033" s="100" t="e">
        <f>(#REF!*D1033)/(#REF!+D1033)*(#REF!*E1033)/(#REF!+E1033)*(#REF!*F1033)/(#REF!+F1033)/2</f>
        <v>#REF!</v>
      </c>
      <c r="J1033" s="100" t="e">
        <f>(#REF!+D1033)/(#REF!*D1033)*(#REF!+E1033)/(#REF!*E1033)*(#REF!+F1033)/(#REF!*F1033)*3</f>
        <v>#REF!</v>
      </c>
      <c r="L1033"/>
    </row>
    <row r="1034" spans="4:12" x14ac:dyDescent="0.25">
      <c r="D1034" s="67"/>
      <c r="E1034" s="67"/>
      <c r="F1034" s="67"/>
      <c r="G1034"/>
      <c r="I1034" s="100" t="e">
        <f>(#REF!*D1034)/(#REF!+D1034)*(#REF!*E1034)/(#REF!+E1034)*(#REF!*F1034)/(#REF!+F1034)/2</f>
        <v>#REF!</v>
      </c>
      <c r="J1034" s="100" t="e">
        <f>(#REF!+D1034)/(#REF!*D1034)*(#REF!+E1034)/(#REF!*E1034)*(#REF!+F1034)/(#REF!*F1034)*3</f>
        <v>#REF!</v>
      </c>
      <c r="L1034"/>
    </row>
    <row r="1035" spans="4:12" x14ac:dyDescent="0.25">
      <c r="D1035" s="67"/>
      <c r="E1035" s="67"/>
      <c r="F1035" s="67"/>
      <c r="G1035"/>
      <c r="I1035" s="100" t="e">
        <f>(#REF!*D1035)/(#REF!+D1035)*(#REF!*E1035)/(#REF!+E1035)*(#REF!*F1035)/(#REF!+F1035)/2</f>
        <v>#REF!</v>
      </c>
      <c r="J1035" s="100" t="e">
        <f>(#REF!+D1035)/(#REF!*D1035)*(#REF!+E1035)/(#REF!*E1035)*(#REF!+F1035)/(#REF!*F1035)*3</f>
        <v>#REF!</v>
      </c>
      <c r="L1035"/>
    </row>
    <row r="1036" spans="4:12" x14ac:dyDescent="0.25">
      <c r="D1036" s="67"/>
      <c r="E1036" s="67"/>
      <c r="F1036" s="67"/>
      <c r="G1036"/>
      <c r="I1036" s="100" t="e">
        <f>(#REF!*D1036)/(#REF!+D1036)*(#REF!*E1036)/(#REF!+E1036)*(#REF!*F1036)/(#REF!+F1036)/2</f>
        <v>#REF!</v>
      </c>
      <c r="J1036" s="100" t="e">
        <f>(#REF!+D1036)/(#REF!*D1036)*(#REF!+E1036)/(#REF!*E1036)*(#REF!+F1036)/(#REF!*F1036)*3</f>
        <v>#REF!</v>
      </c>
      <c r="L1036"/>
    </row>
    <row r="1037" spans="4:12" x14ac:dyDescent="0.25">
      <c r="D1037" s="67"/>
      <c r="E1037" s="67"/>
      <c r="F1037" s="67"/>
      <c r="G1037"/>
      <c r="I1037" s="100" t="e">
        <f>(#REF!*D1037)/(#REF!+D1037)*(#REF!*E1037)/(#REF!+E1037)*(#REF!*F1037)/(#REF!+F1037)/2</f>
        <v>#REF!</v>
      </c>
      <c r="J1037" s="100" t="e">
        <f>(#REF!+D1037)/(#REF!*D1037)*(#REF!+E1037)/(#REF!*E1037)*(#REF!+F1037)/(#REF!*F1037)*3</f>
        <v>#REF!</v>
      </c>
      <c r="L1037"/>
    </row>
    <row r="1038" spans="4:12" x14ac:dyDescent="0.25">
      <c r="D1038" s="67"/>
      <c r="E1038" s="67"/>
      <c r="F1038" s="67"/>
      <c r="G1038"/>
      <c r="I1038" s="100" t="e">
        <f>(#REF!*D1038)/(#REF!+D1038)*(#REF!*E1038)/(#REF!+E1038)*(#REF!*F1038)/(#REF!+F1038)/2</f>
        <v>#REF!</v>
      </c>
      <c r="J1038" s="100" t="e">
        <f>(#REF!+D1038)/(#REF!*D1038)*(#REF!+E1038)/(#REF!*E1038)*(#REF!+F1038)/(#REF!*F1038)*3</f>
        <v>#REF!</v>
      </c>
      <c r="L1038"/>
    </row>
    <row r="1039" spans="4:12" x14ac:dyDescent="0.25">
      <c r="D1039" s="67"/>
      <c r="E1039" s="67"/>
      <c r="F1039" s="67"/>
      <c r="G1039"/>
      <c r="I1039" s="100" t="e">
        <f>(#REF!*D1039)/(#REF!+D1039)*(#REF!*E1039)/(#REF!+E1039)*(#REF!*F1039)/(#REF!+F1039)/2</f>
        <v>#REF!</v>
      </c>
      <c r="J1039" s="100" t="e">
        <f>(#REF!+D1039)/(#REF!*D1039)*(#REF!+E1039)/(#REF!*E1039)*(#REF!+F1039)/(#REF!*F1039)*3</f>
        <v>#REF!</v>
      </c>
      <c r="L1039"/>
    </row>
    <row r="1040" spans="4:12" x14ac:dyDescent="0.25">
      <c r="D1040" s="67"/>
      <c r="E1040" s="67"/>
      <c r="F1040" s="67"/>
      <c r="G1040"/>
      <c r="I1040" s="100" t="e">
        <f>(#REF!*D1040)/(#REF!+D1040)*(#REF!*E1040)/(#REF!+E1040)*(#REF!*F1040)/(#REF!+F1040)/2</f>
        <v>#REF!</v>
      </c>
      <c r="J1040" s="100" t="e">
        <f>(#REF!+D1040)/(#REF!*D1040)*(#REF!+E1040)/(#REF!*E1040)*(#REF!+F1040)/(#REF!*F1040)*3</f>
        <v>#REF!</v>
      </c>
      <c r="L1040"/>
    </row>
    <row r="1041" spans="4:12" x14ac:dyDescent="0.25">
      <c r="D1041" s="67"/>
      <c r="E1041" s="67"/>
      <c r="F1041" s="67"/>
      <c r="G1041"/>
      <c r="I1041" s="100" t="e">
        <f>(#REF!*D1041)/(#REF!+D1041)*(#REF!*E1041)/(#REF!+E1041)*(#REF!*F1041)/(#REF!+F1041)/2</f>
        <v>#REF!</v>
      </c>
      <c r="J1041" s="100" t="e">
        <f>(#REF!+D1041)/(#REF!*D1041)*(#REF!+E1041)/(#REF!*E1041)*(#REF!+F1041)/(#REF!*F1041)*3</f>
        <v>#REF!</v>
      </c>
      <c r="L1041"/>
    </row>
    <row r="1042" spans="4:12" x14ac:dyDescent="0.25">
      <c r="D1042" s="67"/>
      <c r="E1042" s="67"/>
      <c r="F1042" s="67"/>
      <c r="G1042"/>
      <c r="I1042" s="100" t="e">
        <f>(#REF!*D1042)/(#REF!+D1042)*(#REF!*E1042)/(#REF!+E1042)*(#REF!*F1042)/(#REF!+F1042)/2</f>
        <v>#REF!</v>
      </c>
      <c r="J1042" s="100" t="e">
        <f>(#REF!+D1042)/(#REF!*D1042)*(#REF!+E1042)/(#REF!*E1042)*(#REF!+F1042)/(#REF!*F1042)*3</f>
        <v>#REF!</v>
      </c>
      <c r="L1042"/>
    </row>
    <row r="1043" spans="4:12" x14ac:dyDescent="0.25">
      <c r="D1043" s="67"/>
      <c r="E1043" s="67"/>
      <c r="F1043" s="67"/>
      <c r="G1043"/>
      <c r="I1043" s="100" t="e">
        <f>(#REF!*D1043)/(#REF!+D1043)*(#REF!*E1043)/(#REF!+E1043)*(#REF!*F1043)/(#REF!+F1043)/2</f>
        <v>#REF!</v>
      </c>
      <c r="J1043" s="100" t="e">
        <f>(#REF!+D1043)/(#REF!*D1043)*(#REF!+E1043)/(#REF!*E1043)*(#REF!+F1043)/(#REF!*F1043)*3</f>
        <v>#REF!</v>
      </c>
      <c r="L1043"/>
    </row>
    <row r="1044" spans="4:12" x14ac:dyDescent="0.25">
      <c r="D1044" s="67"/>
      <c r="E1044" s="67"/>
      <c r="F1044" s="67"/>
      <c r="G1044"/>
      <c r="I1044" s="100" t="e">
        <f>(#REF!*D1044)/(#REF!+D1044)*(#REF!*E1044)/(#REF!+E1044)*(#REF!*F1044)/(#REF!+F1044)/2</f>
        <v>#REF!</v>
      </c>
      <c r="J1044" s="100" t="e">
        <f>(#REF!+D1044)/(#REF!*D1044)*(#REF!+E1044)/(#REF!*E1044)*(#REF!+F1044)/(#REF!*F1044)*3</f>
        <v>#REF!</v>
      </c>
      <c r="L1044"/>
    </row>
    <row r="1045" spans="4:12" x14ac:dyDescent="0.25">
      <c r="D1045" s="67"/>
      <c r="E1045" s="67"/>
      <c r="F1045" s="67"/>
      <c r="G1045"/>
      <c r="I1045" s="100" t="e">
        <f>(#REF!*D1045)/(#REF!+D1045)*(#REF!*E1045)/(#REF!+E1045)*(#REF!*F1045)/(#REF!+F1045)/2</f>
        <v>#REF!</v>
      </c>
      <c r="J1045" s="100" t="e">
        <f>(#REF!+D1045)/(#REF!*D1045)*(#REF!+E1045)/(#REF!*E1045)*(#REF!+F1045)/(#REF!*F1045)*3</f>
        <v>#REF!</v>
      </c>
      <c r="L1045"/>
    </row>
    <row r="1046" spans="4:12" x14ac:dyDescent="0.25">
      <c r="D1046" s="67"/>
      <c r="E1046" s="67"/>
      <c r="F1046" s="67"/>
      <c r="G1046"/>
      <c r="I1046" s="100" t="e">
        <f>(#REF!*D1046)/(#REF!+D1046)*(#REF!*E1046)/(#REF!+E1046)*(#REF!*F1046)/(#REF!+F1046)/2</f>
        <v>#REF!</v>
      </c>
      <c r="J1046" s="100" t="e">
        <f>(#REF!+D1046)/(#REF!*D1046)*(#REF!+E1046)/(#REF!*E1046)*(#REF!+F1046)/(#REF!*F1046)*3</f>
        <v>#REF!</v>
      </c>
      <c r="L1046"/>
    </row>
    <row r="1047" spans="4:12" x14ac:dyDescent="0.25">
      <c r="D1047" s="67"/>
      <c r="E1047" s="67"/>
      <c r="F1047" s="67"/>
      <c r="G1047"/>
      <c r="I1047" s="100" t="e">
        <f>(#REF!*D1047)/(#REF!+D1047)*(#REF!*E1047)/(#REF!+E1047)*(#REF!*F1047)/(#REF!+F1047)/2</f>
        <v>#REF!</v>
      </c>
      <c r="J1047" s="100" t="e">
        <f>(#REF!+D1047)/(#REF!*D1047)*(#REF!+E1047)/(#REF!*E1047)*(#REF!+F1047)/(#REF!*F1047)*3</f>
        <v>#REF!</v>
      </c>
      <c r="L1047"/>
    </row>
    <row r="1048" spans="4:12" x14ac:dyDescent="0.25">
      <c r="D1048" s="67"/>
      <c r="E1048" s="67"/>
      <c r="F1048" s="67"/>
      <c r="G1048"/>
      <c r="I1048" s="100" t="e">
        <f>(#REF!*D1048)/(#REF!+D1048)*(#REF!*E1048)/(#REF!+E1048)*(#REF!*F1048)/(#REF!+F1048)/2</f>
        <v>#REF!</v>
      </c>
      <c r="J1048" s="100" t="e">
        <f>(#REF!+D1048)/(#REF!*D1048)*(#REF!+E1048)/(#REF!*E1048)*(#REF!+F1048)/(#REF!*F1048)*3</f>
        <v>#REF!</v>
      </c>
      <c r="L1048"/>
    </row>
    <row r="1049" spans="4:12" x14ac:dyDescent="0.25">
      <c r="D1049" s="67"/>
      <c r="E1049" s="67"/>
      <c r="F1049" s="67"/>
      <c r="G1049"/>
      <c r="I1049" s="100" t="e">
        <f>(#REF!*D1049)/(#REF!+D1049)*(#REF!*E1049)/(#REF!+E1049)*(#REF!*F1049)/(#REF!+F1049)/2</f>
        <v>#REF!</v>
      </c>
      <c r="J1049" s="100" t="e">
        <f>(#REF!+D1049)/(#REF!*D1049)*(#REF!+E1049)/(#REF!*E1049)*(#REF!+F1049)/(#REF!*F1049)*3</f>
        <v>#REF!</v>
      </c>
      <c r="L1049"/>
    </row>
    <row r="1050" spans="4:12" x14ac:dyDescent="0.25">
      <c r="D1050" s="67"/>
      <c r="E1050" s="67"/>
      <c r="F1050" s="67"/>
      <c r="G1050"/>
      <c r="I1050" s="100" t="e">
        <f>(#REF!*D1050)/(#REF!+D1050)*(#REF!*E1050)/(#REF!+E1050)*(#REF!*F1050)/(#REF!+F1050)/2</f>
        <v>#REF!</v>
      </c>
      <c r="J1050" s="100" t="e">
        <f>(#REF!+D1050)/(#REF!*D1050)*(#REF!+E1050)/(#REF!*E1050)*(#REF!+F1050)/(#REF!*F1050)*3</f>
        <v>#REF!</v>
      </c>
      <c r="L1050"/>
    </row>
    <row r="1051" spans="4:12" x14ac:dyDescent="0.25">
      <c r="D1051" s="67"/>
      <c r="E1051" s="67"/>
      <c r="F1051" s="67"/>
      <c r="G1051"/>
      <c r="I1051" s="100" t="e">
        <f>(#REF!*D1051)/(#REF!+D1051)*(#REF!*E1051)/(#REF!+E1051)*(#REF!*F1051)/(#REF!+F1051)/2</f>
        <v>#REF!</v>
      </c>
      <c r="J1051" s="100" t="e">
        <f>(#REF!+D1051)/(#REF!*D1051)*(#REF!+E1051)/(#REF!*E1051)*(#REF!+F1051)/(#REF!*F1051)*3</f>
        <v>#REF!</v>
      </c>
      <c r="L1051"/>
    </row>
    <row r="1052" spans="4:12" x14ac:dyDescent="0.25">
      <c r="D1052" s="67"/>
      <c r="E1052" s="67"/>
      <c r="F1052" s="67"/>
      <c r="G1052"/>
      <c r="I1052" s="100" t="e">
        <f>(#REF!*D1052)/(#REF!+D1052)*(#REF!*E1052)/(#REF!+E1052)*(#REF!*F1052)/(#REF!+F1052)/2</f>
        <v>#REF!</v>
      </c>
      <c r="J1052" s="100" t="e">
        <f>(#REF!+D1052)/(#REF!*D1052)*(#REF!+E1052)/(#REF!*E1052)*(#REF!+F1052)/(#REF!*F1052)*3</f>
        <v>#REF!</v>
      </c>
      <c r="L1052"/>
    </row>
    <row r="1053" spans="4:12" x14ac:dyDescent="0.25">
      <c r="D1053" s="67"/>
      <c r="E1053" s="67"/>
      <c r="F1053" s="67"/>
      <c r="G1053"/>
      <c r="I1053" s="100" t="e">
        <f>(#REF!*D1053)/(#REF!+D1053)*(#REF!*E1053)/(#REF!+E1053)*(#REF!*F1053)/(#REF!+F1053)/2</f>
        <v>#REF!</v>
      </c>
      <c r="J1053" s="100" t="e">
        <f>(#REF!+D1053)/(#REF!*D1053)*(#REF!+E1053)/(#REF!*E1053)*(#REF!+F1053)/(#REF!*F1053)*3</f>
        <v>#REF!</v>
      </c>
      <c r="L1053"/>
    </row>
    <row r="1054" spans="4:12" x14ac:dyDescent="0.25">
      <c r="D1054" s="67"/>
      <c r="E1054" s="67"/>
      <c r="F1054" s="67"/>
      <c r="G1054"/>
      <c r="I1054" s="100" t="e">
        <f>(#REF!*D1054)/(#REF!+D1054)*(#REF!*E1054)/(#REF!+E1054)*(#REF!*F1054)/(#REF!+F1054)/2</f>
        <v>#REF!</v>
      </c>
      <c r="J1054" s="100" t="e">
        <f>(#REF!+D1054)/(#REF!*D1054)*(#REF!+E1054)/(#REF!*E1054)*(#REF!+F1054)/(#REF!*F1054)*3</f>
        <v>#REF!</v>
      </c>
      <c r="L1054"/>
    </row>
    <row r="1055" spans="4:12" x14ac:dyDescent="0.25">
      <c r="D1055" s="67"/>
      <c r="E1055" s="67"/>
      <c r="F1055" s="67"/>
      <c r="G1055"/>
      <c r="I1055" s="100" t="e">
        <f>(#REF!*D1055)/(#REF!+D1055)*(#REF!*E1055)/(#REF!+E1055)*(#REF!*F1055)/(#REF!+F1055)/2</f>
        <v>#REF!</v>
      </c>
      <c r="J1055" s="100" t="e">
        <f>(#REF!+D1055)/(#REF!*D1055)*(#REF!+E1055)/(#REF!*E1055)*(#REF!+F1055)/(#REF!*F1055)*3</f>
        <v>#REF!</v>
      </c>
      <c r="L1055"/>
    </row>
    <row r="1056" spans="4:12" x14ac:dyDescent="0.25">
      <c r="D1056" s="67"/>
      <c r="E1056" s="67"/>
      <c r="F1056" s="67"/>
      <c r="G1056"/>
      <c r="I1056" s="100" t="e">
        <f>(#REF!*D1056)/(#REF!+D1056)*(#REF!*E1056)/(#REF!+E1056)*(#REF!*F1056)/(#REF!+F1056)/2</f>
        <v>#REF!</v>
      </c>
      <c r="J1056" s="100" t="e">
        <f>(#REF!+D1056)/(#REF!*D1056)*(#REF!+E1056)/(#REF!*E1056)*(#REF!+F1056)/(#REF!*F1056)*3</f>
        <v>#REF!</v>
      </c>
      <c r="L1056"/>
    </row>
    <row r="1057" spans="4:12" x14ac:dyDescent="0.25">
      <c r="D1057" s="67"/>
      <c r="E1057" s="67"/>
      <c r="F1057" s="67"/>
      <c r="G1057"/>
      <c r="I1057" s="100" t="e">
        <f>(#REF!*D1057)/(#REF!+D1057)*(#REF!*E1057)/(#REF!+E1057)*(#REF!*F1057)/(#REF!+F1057)/2</f>
        <v>#REF!</v>
      </c>
      <c r="J1057" s="100" t="e">
        <f>(#REF!+D1057)/(#REF!*D1057)*(#REF!+E1057)/(#REF!*E1057)*(#REF!+F1057)/(#REF!*F1057)*3</f>
        <v>#REF!</v>
      </c>
      <c r="L1057"/>
    </row>
    <row r="1058" spans="4:12" x14ac:dyDescent="0.25">
      <c r="D1058" s="67"/>
      <c r="E1058" s="67"/>
      <c r="F1058" s="67"/>
      <c r="G1058"/>
      <c r="I1058" s="100" t="e">
        <f>(#REF!*D1058)/(#REF!+D1058)*(#REF!*E1058)/(#REF!+E1058)*(#REF!*F1058)/(#REF!+F1058)/2</f>
        <v>#REF!</v>
      </c>
      <c r="J1058" s="100" t="e">
        <f>(#REF!+D1058)/(#REF!*D1058)*(#REF!+E1058)/(#REF!*E1058)*(#REF!+F1058)/(#REF!*F1058)*3</f>
        <v>#REF!</v>
      </c>
      <c r="L1058"/>
    </row>
    <row r="1059" spans="4:12" x14ac:dyDescent="0.25">
      <c r="D1059" s="67"/>
      <c r="E1059" s="67"/>
      <c r="F1059" s="67"/>
      <c r="G1059"/>
      <c r="I1059" s="100" t="e">
        <f>(#REF!*D1059)/(#REF!+D1059)*(#REF!*E1059)/(#REF!+E1059)*(#REF!*F1059)/(#REF!+F1059)/2</f>
        <v>#REF!</v>
      </c>
      <c r="J1059" s="100" t="e">
        <f>(#REF!+D1059)/(#REF!*D1059)*(#REF!+E1059)/(#REF!*E1059)*(#REF!+F1059)/(#REF!*F1059)*3</f>
        <v>#REF!</v>
      </c>
      <c r="L1059"/>
    </row>
    <row r="1060" spans="4:12" x14ac:dyDescent="0.25">
      <c r="D1060" s="67"/>
      <c r="E1060" s="67"/>
      <c r="F1060" s="67"/>
      <c r="G1060"/>
      <c r="I1060" s="100" t="e">
        <f>(#REF!*D1060)/(#REF!+D1060)*(#REF!*E1060)/(#REF!+E1060)*(#REF!*F1060)/(#REF!+F1060)/2</f>
        <v>#REF!</v>
      </c>
      <c r="J1060" s="100" t="e">
        <f>(#REF!+D1060)/(#REF!*D1060)*(#REF!+E1060)/(#REF!*E1060)*(#REF!+F1060)/(#REF!*F1060)*3</f>
        <v>#REF!</v>
      </c>
      <c r="L1060"/>
    </row>
    <row r="1061" spans="4:12" x14ac:dyDescent="0.25">
      <c r="D1061" s="67"/>
      <c r="E1061" s="67"/>
      <c r="F1061" s="67"/>
      <c r="G1061"/>
      <c r="I1061" s="100" t="e">
        <f>(#REF!*D1061)/(#REF!+D1061)*(#REF!*E1061)/(#REF!+E1061)*(#REF!*F1061)/(#REF!+F1061)/2</f>
        <v>#REF!</v>
      </c>
      <c r="J1061" s="100" t="e">
        <f>(#REF!+D1061)/(#REF!*D1061)*(#REF!+E1061)/(#REF!*E1061)*(#REF!+F1061)/(#REF!*F1061)*3</f>
        <v>#REF!</v>
      </c>
      <c r="L1061"/>
    </row>
    <row r="1062" spans="4:12" x14ac:dyDescent="0.25">
      <c r="D1062" s="67"/>
      <c r="E1062" s="67"/>
      <c r="F1062" s="67"/>
      <c r="G1062"/>
      <c r="I1062" s="100" t="e">
        <f>(#REF!*D1062)/(#REF!+D1062)*(#REF!*E1062)/(#REF!+E1062)*(#REF!*F1062)/(#REF!+F1062)/2</f>
        <v>#REF!</v>
      </c>
      <c r="J1062" s="100" t="e">
        <f>(#REF!+D1062)/(#REF!*D1062)*(#REF!+E1062)/(#REF!*E1062)*(#REF!+F1062)/(#REF!*F1062)*3</f>
        <v>#REF!</v>
      </c>
      <c r="L1062"/>
    </row>
    <row r="1063" spans="4:12" x14ac:dyDescent="0.25">
      <c r="D1063" s="67"/>
      <c r="E1063" s="67"/>
      <c r="F1063" s="67"/>
      <c r="G1063"/>
      <c r="I1063" s="100" t="e">
        <f>(#REF!*D1063)/(#REF!+D1063)*(#REF!*E1063)/(#REF!+E1063)*(#REF!*F1063)/(#REF!+F1063)/2</f>
        <v>#REF!</v>
      </c>
      <c r="J1063" s="100" t="e">
        <f>(#REF!+D1063)/(#REF!*D1063)*(#REF!+E1063)/(#REF!*E1063)*(#REF!+F1063)/(#REF!*F1063)*3</f>
        <v>#REF!</v>
      </c>
      <c r="L1063"/>
    </row>
    <row r="1064" spans="4:12" x14ac:dyDescent="0.25">
      <c r="D1064" s="67"/>
      <c r="E1064" s="67"/>
      <c r="F1064" s="67"/>
      <c r="G1064"/>
      <c r="I1064" s="100" t="e">
        <f>(#REF!*D1064)/(#REF!+D1064)*(#REF!*E1064)/(#REF!+E1064)*(#REF!*F1064)/(#REF!+F1064)/2</f>
        <v>#REF!</v>
      </c>
      <c r="J1064" s="100" t="e">
        <f>(#REF!+D1064)/(#REF!*D1064)*(#REF!+E1064)/(#REF!*E1064)*(#REF!+F1064)/(#REF!*F1064)*3</f>
        <v>#REF!</v>
      </c>
      <c r="L1064"/>
    </row>
    <row r="1065" spans="4:12" x14ac:dyDescent="0.25">
      <c r="D1065" s="67"/>
      <c r="E1065" s="67"/>
      <c r="F1065" s="67"/>
      <c r="G1065"/>
      <c r="I1065" s="100" t="e">
        <f>(#REF!*D1065)/(#REF!+D1065)*(#REF!*E1065)/(#REF!+E1065)*(#REF!*F1065)/(#REF!+F1065)/2</f>
        <v>#REF!</v>
      </c>
      <c r="J1065" s="100" t="e">
        <f>(#REF!+D1065)/(#REF!*D1065)*(#REF!+E1065)/(#REF!*E1065)*(#REF!+F1065)/(#REF!*F1065)*3</f>
        <v>#REF!</v>
      </c>
      <c r="L1065"/>
    </row>
    <row r="1066" spans="4:12" x14ac:dyDescent="0.25">
      <c r="D1066" s="67"/>
      <c r="E1066" s="67"/>
      <c r="F1066" s="67"/>
      <c r="G1066"/>
      <c r="I1066" s="100" t="e">
        <f>(#REF!*D1066)/(#REF!+D1066)*(#REF!*E1066)/(#REF!+E1066)*(#REF!*F1066)/(#REF!+F1066)/2</f>
        <v>#REF!</v>
      </c>
      <c r="J1066" s="100" t="e">
        <f>(#REF!+D1066)/(#REF!*D1066)*(#REF!+E1066)/(#REF!*E1066)*(#REF!+F1066)/(#REF!*F1066)*3</f>
        <v>#REF!</v>
      </c>
      <c r="L1066"/>
    </row>
    <row r="1067" spans="4:12" x14ac:dyDescent="0.25">
      <c r="D1067" s="67"/>
      <c r="E1067" s="67"/>
      <c r="F1067" s="67"/>
      <c r="G1067"/>
      <c r="I1067" s="100" t="e">
        <f>(#REF!*D1067)/(#REF!+D1067)*(#REF!*E1067)/(#REF!+E1067)*(#REF!*F1067)/(#REF!+F1067)/2</f>
        <v>#REF!</v>
      </c>
      <c r="J1067" s="100" t="e">
        <f>(#REF!+D1067)/(#REF!*D1067)*(#REF!+E1067)/(#REF!*E1067)*(#REF!+F1067)/(#REF!*F1067)*3</f>
        <v>#REF!</v>
      </c>
      <c r="L1067"/>
    </row>
    <row r="1068" spans="4:12" x14ac:dyDescent="0.25">
      <c r="D1068" s="67"/>
      <c r="E1068" s="67"/>
      <c r="F1068" s="67"/>
      <c r="G1068"/>
      <c r="I1068" s="100" t="e">
        <f>(#REF!*D1068)/(#REF!+D1068)*(#REF!*E1068)/(#REF!+E1068)*(#REF!*F1068)/(#REF!+F1068)/2</f>
        <v>#REF!</v>
      </c>
      <c r="J1068" s="100" t="e">
        <f>(#REF!+D1068)/(#REF!*D1068)*(#REF!+E1068)/(#REF!*E1068)*(#REF!+F1068)/(#REF!*F1068)*3</f>
        <v>#REF!</v>
      </c>
      <c r="L1068"/>
    </row>
    <row r="1069" spans="4:12" x14ac:dyDescent="0.25">
      <c r="D1069" s="67"/>
      <c r="E1069" s="67"/>
      <c r="F1069" s="67"/>
      <c r="G1069"/>
      <c r="I1069" s="100" t="e">
        <f>(#REF!*D1069)/(#REF!+D1069)*(#REF!*E1069)/(#REF!+E1069)*(#REF!*F1069)/(#REF!+F1069)/2</f>
        <v>#REF!</v>
      </c>
      <c r="J1069" s="100" t="e">
        <f>(#REF!+D1069)/(#REF!*D1069)*(#REF!+E1069)/(#REF!*E1069)*(#REF!+F1069)/(#REF!*F1069)*3</f>
        <v>#REF!</v>
      </c>
      <c r="L1069"/>
    </row>
    <row r="1070" spans="4:12" x14ac:dyDescent="0.25">
      <c r="D1070" s="67"/>
      <c r="E1070" s="67"/>
      <c r="F1070" s="67"/>
      <c r="G1070"/>
      <c r="I1070" s="100" t="e">
        <f>(#REF!*D1070)/(#REF!+D1070)*(#REF!*E1070)/(#REF!+E1070)*(#REF!*F1070)/(#REF!+F1070)/2</f>
        <v>#REF!</v>
      </c>
      <c r="J1070" s="100" t="e">
        <f>(#REF!+D1070)/(#REF!*D1070)*(#REF!+E1070)/(#REF!*E1070)*(#REF!+F1070)/(#REF!*F1070)*3</f>
        <v>#REF!</v>
      </c>
      <c r="L1070"/>
    </row>
    <row r="1071" spans="4:12" x14ac:dyDescent="0.25">
      <c r="D1071" s="67"/>
      <c r="E1071" s="67"/>
      <c r="F1071" s="67"/>
      <c r="G1071"/>
      <c r="I1071" s="100" t="e">
        <f>(#REF!*D1071)/(#REF!+D1071)*(#REF!*E1071)/(#REF!+E1071)*(#REF!*F1071)/(#REF!+F1071)/2</f>
        <v>#REF!</v>
      </c>
      <c r="J1071" s="100" t="e">
        <f>(#REF!+D1071)/(#REF!*D1071)*(#REF!+E1071)/(#REF!*E1071)*(#REF!+F1071)/(#REF!*F1071)*3</f>
        <v>#REF!</v>
      </c>
      <c r="L1071"/>
    </row>
    <row r="1072" spans="4:12" x14ac:dyDescent="0.25">
      <c r="D1072" s="67"/>
      <c r="E1072" s="67"/>
      <c r="F1072" s="67"/>
      <c r="G1072"/>
      <c r="I1072" s="100" t="e">
        <f>(#REF!*D1072)/(#REF!+D1072)*(#REF!*E1072)/(#REF!+E1072)*(#REF!*F1072)/(#REF!+F1072)/2</f>
        <v>#REF!</v>
      </c>
      <c r="J1072" s="100" t="e">
        <f>(#REF!+D1072)/(#REF!*D1072)*(#REF!+E1072)/(#REF!*E1072)*(#REF!+F1072)/(#REF!*F1072)*3</f>
        <v>#REF!</v>
      </c>
      <c r="L1072"/>
    </row>
    <row r="1073" spans="4:12" x14ac:dyDescent="0.25">
      <c r="D1073" s="67"/>
      <c r="E1073" s="67"/>
      <c r="F1073" s="67"/>
      <c r="G1073"/>
      <c r="I1073" s="100" t="e">
        <f>(#REF!*D1073)/(#REF!+D1073)*(#REF!*E1073)/(#REF!+E1073)*(#REF!*F1073)/(#REF!+F1073)/2</f>
        <v>#REF!</v>
      </c>
      <c r="J1073" s="100" t="e">
        <f>(#REF!+D1073)/(#REF!*D1073)*(#REF!+E1073)/(#REF!*E1073)*(#REF!+F1073)/(#REF!*F1073)*3</f>
        <v>#REF!</v>
      </c>
      <c r="L1073"/>
    </row>
    <row r="1074" spans="4:12" x14ac:dyDescent="0.25">
      <c r="D1074" s="67"/>
      <c r="E1074" s="67"/>
      <c r="F1074" s="67"/>
      <c r="G1074"/>
      <c r="I1074" s="100" t="e">
        <f>(#REF!*D1074)/(#REF!+D1074)*(#REF!*E1074)/(#REF!+E1074)*(#REF!*F1074)/(#REF!+F1074)/2</f>
        <v>#REF!</v>
      </c>
      <c r="J1074" s="100" t="e">
        <f>(#REF!+D1074)/(#REF!*D1074)*(#REF!+E1074)/(#REF!*E1074)*(#REF!+F1074)/(#REF!*F1074)*3</f>
        <v>#REF!</v>
      </c>
      <c r="L1074"/>
    </row>
    <row r="1075" spans="4:12" x14ac:dyDescent="0.25">
      <c r="D1075" s="67"/>
      <c r="E1075" s="67"/>
      <c r="F1075" s="67"/>
      <c r="G1075"/>
      <c r="I1075" s="100" t="e">
        <f>(#REF!*D1075)/(#REF!+D1075)*(#REF!*E1075)/(#REF!+E1075)*(#REF!*F1075)/(#REF!+F1075)/2</f>
        <v>#REF!</v>
      </c>
      <c r="J1075" s="100" t="e">
        <f>(#REF!+D1075)/(#REF!*D1075)*(#REF!+E1075)/(#REF!*E1075)*(#REF!+F1075)/(#REF!*F1075)*3</f>
        <v>#REF!</v>
      </c>
      <c r="L1075"/>
    </row>
    <row r="1076" spans="4:12" x14ac:dyDescent="0.25">
      <c r="D1076" s="67"/>
      <c r="E1076" s="67"/>
      <c r="F1076" s="67"/>
      <c r="G1076"/>
      <c r="I1076" s="100" t="e">
        <f>(#REF!*D1076)/(#REF!+D1076)*(#REF!*E1076)/(#REF!+E1076)*(#REF!*F1076)/(#REF!+F1076)/2</f>
        <v>#REF!</v>
      </c>
      <c r="J1076" s="100" t="e">
        <f>(#REF!+D1076)/(#REF!*D1076)*(#REF!+E1076)/(#REF!*E1076)*(#REF!+F1076)/(#REF!*F1076)*3</f>
        <v>#REF!</v>
      </c>
      <c r="L1076"/>
    </row>
    <row r="1077" spans="4:12" x14ac:dyDescent="0.25">
      <c r="D1077" s="67"/>
      <c r="E1077" s="67"/>
      <c r="F1077" s="67"/>
      <c r="G1077"/>
      <c r="I1077" s="100" t="e">
        <f>(#REF!*D1077)/(#REF!+D1077)*(#REF!*E1077)/(#REF!+E1077)*(#REF!*F1077)/(#REF!+F1077)/2</f>
        <v>#REF!</v>
      </c>
      <c r="J1077" s="100" t="e">
        <f>(#REF!+D1077)/(#REF!*D1077)*(#REF!+E1077)/(#REF!*E1077)*(#REF!+F1077)/(#REF!*F1077)*3</f>
        <v>#REF!</v>
      </c>
      <c r="L1077"/>
    </row>
    <row r="1078" spans="4:12" x14ac:dyDescent="0.25">
      <c r="D1078" s="67"/>
      <c r="E1078" s="67"/>
      <c r="F1078" s="67"/>
      <c r="G1078"/>
      <c r="I1078" s="100" t="e">
        <f>(#REF!*D1078)/(#REF!+D1078)*(#REF!*E1078)/(#REF!+E1078)*(#REF!*F1078)/(#REF!+F1078)/2</f>
        <v>#REF!</v>
      </c>
      <c r="J1078" s="100" t="e">
        <f>(#REF!+D1078)/(#REF!*D1078)*(#REF!+E1078)/(#REF!*E1078)*(#REF!+F1078)/(#REF!*F1078)*3</f>
        <v>#REF!</v>
      </c>
      <c r="L1078"/>
    </row>
    <row r="1079" spans="4:12" x14ac:dyDescent="0.25">
      <c r="D1079" s="67"/>
      <c r="E1079" s="67"/>
      <c r="F1079" s="67"/>
      <c r="G1079"/>
      <c r="I1079" s="100" t="e">
        <f>(#REF!*D1079)/(#REF!+D1079)*(#REF!*E1079)/(#REF!+E1079)*(#REF!*F1079)/(#REF!+F1079)/2</f>
        <v>#REF!</v>
      </c>
      <c r="J1079" s="100" t="e">
        <f>(#REF!+D1079)/(#REF!*D1079)*(#REF!+E1079)/(#REF!*E1079)*(#REF!+F1079)/(#REF!*F1079)*3</f>
        <v>#REF!</v>
      </c>
      <c r="L1079"/>
    </row>
    <row r="1080" spans="4:12" x14ac:dyDescent="0.25">
      <c r="D1080" s="67"/>
      <c r="E1080" s="67"/>
      <c r="F1080" s="67"/>
      <c r="G1080"/>
      <c r="I1080" s="100" t="e">
        <f>(#REF!*D1080)/(#REF!+D1080)*(#REF!*E1080)/(#REF!+E1080)*(#REF!*F1080)/(#REF!+F1080)/2</f>
        <v>#REF!</v>
      </c>
      <c r="J1080" s="100" t="e">
        <f>(#REF!+D1080)/(#REF!*D1080)*(#REF!+E1080)/(#REF!*E1080)*(#REF!+F1080)/(#REF!*F1080)*3</f>
        <v>#REF!</v>
      </c>
      <c r="L1080"/>
    </row>
    <row r="1081" spans="4:12" x14ac:dyDescent="0.25">
      <c r="D1081" s="67"/>
      <c r="E1081" s="67"/>
      <c r="F1081" s="67"/>
      <c r="G1081"/>
      <c r="I1081" s="100" t="e">
        <f>(#REF!*D1081)/(#REF!+D1081)*(#REF!*E1081)/(#REF!+E1081)*(#REF!*F1081)/(#REF!+F1081)/2</f>
        <v>#REF!</v>
      </c>
      <c r="J1081" s="100" t="e">
        <f>(#REF!+D1081)/(#REF!*D1081)*(#REF!+E1081)/(#REF!*E1081)*(#REF!+F1081)/(#REF!*F1081)*3</f>
        <v>#REF!</v>
      </c>
      <c r="L1081"/>
    </row>
    <row r="1082" spans="4:12" x14ac:dyDescent="0.25">
      <c r="D1082" s="67"/>
      <c r="E1082" s="67"/>
      <c r="F1082" s="67"/>
      <c r="G1082"/>
      <c r="I1082" s="100" t="e">
        <f>(#REF!*D1082)/(#REF!+D1082)*(#REF!*E1082)/(#REF!+E1082)*(#REF!*F1082)/(#REF!+F1082)/2</f>
        <v>#REF!</v>
      </c>
      <c r="J1082" s="100" t="e">
        <f>(#REF!+D1082)/(#REF!*D1082)*(#REF!+E1082)/(#REF!*E1082)*(#REF!+F1082)/(#REF!*F1082)*3</f>
        <v>#REF!</v>
      </c>
      <c r="L1082"/>
    </row>
    <row r="1083" spans="4:12" x14ac:dyDescent="0.25">
      <c r="D1083" s="67"/>
      <c r="E1083" s="67"/>
      <c r="F1083" s="67"/>
      <c r="G1083"/>
      <c r="I1083" s="100" t="e">
        <f>(#REF!*D1083)/(#REF!+D1083)*(#REF!*E1083)/(#REF!+E1083)*(#REF!*F1083)/(#REF!+F1083)/2</f>
        <v>#REF!</v>
      </c>
      <c r="J1083" s="100" t="e">
        <f>(#REF!+D1083)/(#REF!*D1083)*(#REF!+E1083)/(#REF!*E1083)*(#REF!+F1083)/(#REF!*F1083)*3</f>
        <v>#REF!</v>
      </c>
      <c r="L1083"/>
    </row>
    <row r="1084" spans="4:12" x14ac:dyDescent="0.25">
      <c r="D1084" s="67"/>
      <c r="E1084" s="67"/>
      <c r="F1084" s="67"/>
      <c r="G1084"/>
      <c r="I1084" s="100" t="e">
        <f>(#REF!*D1084)/(#REF!+D1084)*(#REF!*E1084)/(#REF!+E1084)*(#REF!*F1084)/(#REF!+F1084)/2</f>
        <v>#REF!</v>
      </c>
      <c r="J1084" s="100" t="e">
        <f>(#REF!+D1084)/(#REF!*D1084)*(#REF!+E1084)/(#REF!*E1084)*(#REF!+F1084)/(#REF!*F1084)*3</f>
        <v>#REF!</v>
      </c>
      <c r="L1084"/>
    </row>
    <row r="1085" spans="4:12" x14ac:dyDescent="0.25">
      <c r="D1085" s="67"/>
      <c r="E1085" s="67"/>
      <c r="F1085" s="67"/>
      <c r="G1085"/>
      <c r="I1085" s="100" t="e">
        <f>(#REF!*D1085)/(#REF!+D1085)*(#REF!*E1085)/(#REF!+E1085)*(#REF!*F1085)/(#REF!+F1085)/2</f>
        <v>#REF!</v>
      </c>
      <c r="J1085" s="100" t="e">
        <f>(#REF!+D1085)/(#REF!*D1085)*(#REF!+E1085)/(#REF!*E1085)*(#REF!+F1085)/(#REF!*F1085)*3</f>
        <v>#REF!</v>
      </c>
      <c r="L1085"/>
    </row>
    <row r="1086" spans="4:12" x14ac:dyDescent="0.25">
      <c r="D1086" s="67"/>
      <c r="E1086" s="67"/>
      <c r="F1086" s="67"/>
      <c r="G1086"/>
      <c r="I1086" s="100" t="e">
        <f>(#REF!*D1086)/(#REF!+D1086)*(#REF!*E1086)/(#REF!+E1086)*(#REF!*F1086)/(#REF!+F1086)/2</f>
        <v>#REF!</v>
      </c>
      <c r="J1086" s="100" t="e">
        <f>(#REF!+D1086)/(#REF!*D1086)*(#REF!+E1086)/(#REF!*E1086)*(#REF!+F1086)/(#REF!*F1086)*3</f>
        <v>#REF!</v>
      </c>
      <c r="L1086"/>
    </row>
    <row r="1087" spans="4:12" x14ac:dyDescent="0.25">
      <c r="D1087" s="67"/>
      <c r="E1087" s="67"/>
      <c r="F1087" s="67"/>
      <c r="G1087"/>
      <c r="I1087" s="100" t="e">
        <f>(#REF!*D1087)/(#REF!+D1087)*(#REF!*E1087)/(#REF!+E1087)*(#REF!*F1087)/(#REF!+F1087)/2</f>
        <v>#REF!</v>
      </c>
      <c r="J1087" s="100" t="e">
        <f>(#REF!+D1087)/(#REF!*D1087)*(#REF!+E1087)/(#REF!*E1087)*(#REF!+F1087)/(#REF!*F1087)*3</f>
        <v>#REF!</v>
      </c>
      <c r="L1087"/>
    </row>
    <row r="1088" spans="4:12" x14ac:dyDescent="0.25">
      <c r="D1088" s="67"/>
      <c r="E1088" s="67"/>
      <c r="F1088" s="67"/>
      <c r="G1088"/>
      <c r="I1088" s="100" t="e">
        <f>(#REF!*D1088)/(#REF!+D1088)*(#REF!*E1088)/(#REF!+E1088)*(#REF!*F1088)/(#REF!+F1088)/2</f>
        <v>#REF!</v>
      </c>
      <c r="J1088" s="100" t="e">
        <f>(#REF!+D1088)/(#REF!*D1088)*(#REF!+E1088)/(#REF!*E1088)*(#REF!+F1088)/(#REF!*F1088)*3</f>
        <v>#REF!</v>
      </c>
      <c r="L1088"/>
    </row>
    <row r="1089" spans="4:12" x14ac:dyDescent="0.25">
      <c r="D1089" s="67"/>
      <c r="E1089" s="67"/>
      <c r="F1089" s="67"/>
      <c r="G1089"/>
      <c r="I1089" s="100" t="e">
        <f>(#REF!*D1089)/(#REF!+D1089)*(#REF!*E1089)/(#REF!+E1089)*(#REF!*F1089)/(#REF!+F1089)/2</f>
        <v>#REF!</v>
      </c>
      <c r="J1089" s="100" t="e">
        <f>(#REF!+D1089)/(#REF!*D1089)*(#REF!+E1089)/(#REF!*E1089)*(#REF!+F1089)/(#REF!*F1089)*3</f>
        <v>#REF!</v>
      </c>
      <c r="L1089"/>
    </row>
    <row r="1090" spans="4:12" x14ac:dyDescent="0.25">
      <c r="D1090" s="67"/>
      <c r="E1090" s="67"/>
      <c r="F1090" s="67"/>
      <c r="G1090"/>
      <c r="I1090" s="100" t="e">
        <f>(#REF!*D1090)/(#REF!+D1090)*(#REF!*E1090)/(#REF!+E1090)*(#REF!*F1090)/(#REF!+F1090)/2</f>
        <v>#REF!</v>
      </c>
      <c r="J1090" s="100" t="e">
        <f>(#REF!+D1090)/(#REF!*D1090)*(#REF!+E1090)/(#REF!*E1090)*(#REF!+F1090)/(#REF!*F1090)*3</f>
        <v>#REF!</v>
      </c>
      <c r="L1090"/>
    </row>
    <row r="1091" spans="4:12" x14ac:dyDescent="0.25">
      <c r="D1091" s="67"/>
      <c r="E1091" s="67"/>
      <c r="F1091" s="67"/>
      <c r="G1091"/>
      <c r="I1091" s="100" t="e">
        <f>(#REF!*D1091)/(#REF!+D1091)*(#REF!*E1091)/(#REF!+E1091)*(#REF!*F1091)/(#REF!+F1091)/2</f>
        <v>#REF!</v>
      </c>
      <c r="J1091" s="100" t="e">
        <f>(#REF!+D1091)/(#REF!*D1091)*(#REF!+E1091)/(#REF!*E1091)*(#REF!+F1091)/(#REF!*F1091)*3</f>
        <v>#REF!</v>
      </c>
      <c r="L1091"/>
    </row>
    <row r="1092" spans="4:12" x14ac:dyDescent="0.25">
      <c r="D1092" s="67"/>
      <c r="E1092" s="67"/>
      <c r="F1092" s="67"/>
      <c r="G1092"/>
      <c r="I1092" s="100" t="e">
        <f>(#REF!*D1092)/(#REF!+D1092)*(#REF!*E1092)/(#REF!+E1092)*(#REF!*F1092)/(#REF!+F1092)/2</f>
        <v>#REF!</v>
      </c>
      <c r="J1092" s="100" t="e">
        <f>(#REF!+D1092)/(#REF!*D1092)*(#REF!+E1092)/(#REF!*E1092)*(#REF!+F1092)/(#REF!*F1092)*3</f>
        <v>#REF!</v>
      </c>
      <c r="L1092"/>
    </row>
    <row r="1093" spans="4:12" x14ac:dyDescent="0.25">
      <c r="D1093" s="67"/>
      <c r="E1093" s="67"/>
      <c r="F1093" s="67"/>
      <c r="G1093"/>
      <c r="I1093" s="100" t="e">
        <f>(#REF!*D1093)/(#REF!+D1093)*(#REF!*E1093)/(#REF!+E1093)*(#REF!*F1093)/(#REF!+F1093)/2</f>
        <v>#REF!</v>
      </c>
      <c r="J1093" s="100" t="e">
        <f>(#REF!+D1093)/(#REF!*D1093)*(#REF!+E1093)/(#REF!*E1093)*(#REF!+F1093)/(#REF!*F1093)*3</f>
        <v>#REF!</v>
      </c>
      <c r="L1093"/>
    </row>
    <row r="1094" spans="4:12" x14ac:dyDescent="0.25">
      <c r="D1094" s="67"/>
      <c r="E1094" s="67"/>
      <c r="F1094" s="67"/>
      <c r="G1094"/>
      <c r="I1094" s="100" t="e">
        <f>(#REF!*D1094)/(#REF!+D1094)*(#REF!*E1094)/(#REF!+E1094)*(#REF!*F1094)/(#REF!+F1094)/2</f>
        <v>#REF!</v>
      </c>
      <c r="J1094" s="100" t="e">
        <f>(#REF!+D1094)/(#REF!*D1094)*(#REF!+E1094)/(#REF!*E1094)*(#REF!+F1094)/(#REF!*F1094)*3</f>
        <v>#REF!</v>
      </c>
      <c r="L1094"/>
    </row>
    <row r="1095" spans="4:12" x14ac:dyDescent="0.25">
      <c r="D1095" s="67"/>
      <c r="E1095" s="67"/>
      <c r="F1095" s="67"/>
      <c r="G1095"/>
      <c r="I1095" s="100" t="e">
        <f>(#REF!*D1095)/(#REF!+D1095)*(#REF!*E1095)/(#REF!+E1095)*(#REF!*F1095)/(#REF!+F1095)/2</f>
        <v>#REF!</v>
      </c>
      <c r="J1095" s="100" t="e">
        <f>(#REF!+D1095)/(#REF!*D1095)*(#REF!+E1095)/(#REF!*E1095)*(#REF!+F1095)/(#REF!*F1095)*3</f>
        <v>#REF!</v>
      </c>
      <c r="L1095"/>
    </row>
    <row r="1096" spans="4:12" x14ac:dyDescent="0.25">
      <c r="D1096" s="67"/>
      <c r="E1096" s="67"/>
      <c r="F1096" s="67"/>
      <c r="G1096"/>
      <c r="I1096" s="100" t="e">
        <f>(#REF!*D1096)/(#REF!+D1096)*(#REF!*E1096)/(#REF!+E1096)*(#REF!*F1096)/(#REF!+F1096)/2</f>
        <v>#REF!</v>
      </c>
      <c r="J1096" s="100" t="e">
        <f>(#REF!+D1096)/(#REF!*D1096)*(#REF!+E1096)/(#REF!*E1096)*(#REF!+F1096)/(#REF!*F1096)*3</f>
        <v>#REF!</v>
      </c>
      <c r="L1096"/>
    </row>
    <row r="1097" spans="4:12" x14ac:dyDescent="0.25">
      <c r="D1097" s="67"/>
      <c r="E1097" s="67"/>
      <c r="F1097" s="67"/>
      <c r="G1097"/>
      <c r="I1097" s="100" t="e">
        <f>(#REF!*D1097)/(#REF!+D1097)*(#REF!*E1097)/(#REF!+E1097)*(#REF!*F1097)/(#REF!+F1097)/2</f>
        <v>#REF!</v>
      </c>
      <c r="J1097" s="100" t="e">
        <f>(#REF!+D1097)/(#REF!*D1097)*(#REF!+E1097)/(#REF!*E1097)*(#REF!+F1097)/(#REF!*F1097)*3</f>
        <v>#REF!</v>
      </c>
      <c r="L1097"/>
    </row>
    <row r="1098" spans="4:12" x14ac:dyDescent="0.25">
      <c r="D1098" s="67"/>
      <c r="E1098" s="67"/>
      <c r="F1098" s="67"/>
      <c r="G1098"/>
      <c r="I1098" s="100" t="e">
        <f>(#REF!*D1098)/(#REF!+D1098)*(#REF!*E1098)/(#REF!+E1098)*(#REF!*F1098)/(#REF!+F1098)/2</f>
        <v>#REF!</v>
      </c>
      <c r="J1098" s="100" t="e">
        <f>(#REF!+D1098)/(#REF!*D1098)*(#REF!+E1098)/(#REF!*E1098)*(#REF!+F1098)/(#REF!*F1098)*3</f>
        <v>#REF!</v>
      </c>
      <c r="L1098"/>
    </row>
    <row r="1099" spans="4:12" x14ac:dyDescent="0.25">
      <c r="D1099" s="67"/>
      <c r="E1099" s="67"/>
      <c r="F1099" s="67"/>
      <c r="G1099"/>
      <c r="I1099" s="100" t="e">
        <f>(#REF!*D1099)/(#REF!+D1099)*(#REF!*E1099)/(#REF!+E1099)*(#REF!*F1099)/(#REF!+F1099)/2</f>
        <v>#REF!</v>
      </c>
      <c r="J1099" s="100" t="e">
        <f>(#REF!+D1099)/(#REF!*D1099)*(#REF!+E1099)/(#REF!*E1099)*(#REF!+F1099)/(#REF!*F1099)*3</f>
        <v>#REF!</v>
      </c>
      <c r="L1099"/>
    </row>
    <row r="1100" spans="4:12" x14ac:dyDescent="0.25">
      <c r="D1100" s="67"/>
      <c r="E1100" s="67"/>
      <c r="F1100" s="67"/>
      <c r="G1100"/>
      <c r="I1100" s="100" t="e">
        <f>(#REF!*D1100)/(#REF!+D1100)*(#REF!*E1100)/(#REF!+E1100)*(#REF!*F1100)/(#REF!+F1100)/2</f>
        <v>#REF!</v>
      </c>
      <c r="J1100" s="100" t="e">
        <f>(#REF!+D1100)/(#REF!*D1100)*(#REF!+E1100)/(#REF!*E1100)*(#REF!+F1100)/(#REF!*F1100)*3</f>
        <v>#REF!</v>
      </c>
      <c r="L1100"/>
    </row>
    <row r="1101" spans="4:12" x14ac:dyDescent="0.25">
      <c r="D1101" s="67"/>
      <c r="E1101" s="67"/>
      <c r="F1101" s="67"/>
      <c r="G1101"/>
      <c r="I1101" s="100" t="e">
        <f>(#REF!*D1101)/(#REF!+D1101)*(#REF!*E1101)/(#REF!+E1101)*(#REF!*F1101)/(#REF!+F1101)/2</f>
        <v>#REF!</v>
      </c>
      <c r="J1101" s="100" t="e">
        <f>(#REF!+D1101)/(#REF!*D1101)*(#REF!+E1101)/(#REF!*E1101)*(#REF!+F1101)/(#REF!*F1101)*3</f>
        <v>#REF!</v>
      </c>
      <c r="L1101"/>
    </row>
    <row r="1102" spans="4:12" x14ac:dyDescent="0.25">
      <c r="D1102" s="67"/>
      <c r="E1102" s="67"/>
      <c r="F1102" s="67"/>
      <c r="G1102"/>
      <c r="I1102" s="100" t="e">
        <f>(#REF!*D1102)/(#REF!+D1102)*(#REF!*E1102)/(#REF!+E1102)*(#REF!*F1102)/(#REF!+F1102)/2</f>
        <v>#REF!</v>
      </c>
      <c r="J1102" s="100" t="e">
        <f>(#REF!+D1102)/(#REF!*D1102)*(#REF!+E1102)/(#REF!*E1102)*(#REF!+F1102)/(#REF!*F1102)*3</f>
        <v>#REF!</v>
      </c>
      <c r="L1102"/>
    </row>
    <row r="1103" spans="4:12" x14ac:dyDescent="0.25">
      <c r="D1103" s="67"/>
      <c r="E1103" s="67"/>
      <c r="F1103" s="67"/>
      <c r="G1103"/>
      <c r="I1103" s="100" t="e">
        <f>(#REF!*D1103)/(#REF!+D1103)*(#REF!*E1103)/(#REF!+E1103)*(#REF!*F1103)/(#REF!+F1103)/2</f>
        <v>#REF!</v>
      </c>
      <c r="J1103" s="100" t="e">
        <f>(#REF!+D1103)/(#REF!*D1103)*(#REF!+E1103)/(#REF!*E1103)*(#REF!+F1103)/(#REF!*F1103)*3</f>
        <v>#REF!</v>
      </c>
      <c r="L1103"/>
    </row>
    <row r="1104" spans="4:12" x14ac:dyDescent="0.25">
      <c r="D1104" s="67"/>
      <c r="E1104" s="67"/>
      <c r="F1104" s="67"/>
      <c r="G1104"/>
      <c r="I1104" s="100" t="e">
        <f>(#REF!*D1104)/(#REF!+D1104)*(#REF!*E1104)/(#REF!+E1104)*(#REF!*F1104)/(#REF!+F1104)/2</f>
        <v>#REF!</v>
      </c>
      <c r="J1104" s="100" t="e">
        <f>(#REF!+D1104)/(#REF!*D1104)*(#REF!+E1104)/(#REF!*E1104)*(#REF!+F1104)/(#REF!*F1104)*3</f>
        <v>#REF!</v>
      </c>
      <c r="L1104"/>
    </row>
    <row r="1105" spans="4:12" x14ac:dyDescent="0.25">
      <c r="D1105" s="67"/>
      <c r="E1105" s="67"/>
      <c r="F1105" s="67"/>
      <c r="G1105"/>
      <c r="I1105" s="100" t="e">
        <f>(#REF!*D1105)/(#REF!+D1105)*(#REF!*E1105)/(#REF!+E1105)*(#REF!*F1105)/(#REF!+F1105)/2</f>
        <v>#REF!</v>
      </c>
      <c r="J1105" s="100" t="e">
        <f>(#REF!+D1105)/(#REF!*D1105)*(#REF!+E1105)/(#REF!*E1105)*(#REF!+F1105)/(#REF!*F1105)*3</f>
        <v>#REF!</v>
      </c>
      <c r="L1105"/>
    </row>
    <row r="1106" spans="4:12" x14ac:dyDescent="0.25">
      <c r="D1106" s="67"/>
      <c r="E1106" s="67"/>
      <c r="F1106" s="67"/>
      <c r="G1106"/>
      <c r="I1106" s="100" t="e">
        <f>(#REF!*D1106)/(#REF!+D1106)*(#REF!*E1106)/(#REF!+E1106)*(#REF!*F1106)/(#REF!+F1106)/2</f>
        <v>#REF!</v>
      </c>
      <c r="J1106" s="100" t="e">
        <f>(#REF!+D1106)/(#REF!*D1106)*(#REF!+E1106)/(#REF!*E1106)*(#REF!+F1106)/(#REF!*F1106)*3</f>
        <v>#REF!</v>
      </c>
      <c r="L1106"/>
    </row>
    <row r="1107" spans="4:12" x14ac:dyDescent="0.25">
      <c r="D1107" s="67"/>
      <c r="E1107" s="67"/>
      <c r="F1107" s="67"/>
      <c r="G1107"/>
      <c r="I1107" s="100" t="e">
        <f>(#REF!*D1107)/(#REF!+D1107)*(#REF!*E1107)/(#REF!+E1107)*(#REF!*F1107)/(#REF!+F1107)/2</f>
        <v>#REF!</v>
      </c>
      <c r="J1107" s="100" t="e">
        <f>(#REF!+D1107)/(#REF!*D1107)*(#REF!+E1107)/(#REF!*E1107)*(#REF!+F1107)/(#REF!*F1107)*3</f>
        <v>#REF!</v>
      </c>
      <c r="L1107"/>
    </row>
    <row r="1108" spans="4:12" x14ac:dyDescent="0.25">
      <c r="D1108" s="67"/>
      <c r="E1108" s="67"/>
      <c r="F1108" s="67"/>
      <c r="G1108"/>
      <c r="I1108" s="100" t="e">
        <f>(#REF!*D1108)/(#REF!+D1108)*(#REF!*E1108)/(#REF!+E1108)*(#REF!*F1108)/(#REF!+F1108)/2</f>
        <v>#REF!</v>
      </c>
      <c r="J1108" s="100" t="e">
        <f>(#REF!+D1108)/(#REF!*D1108)*(#REF!+E1108)/(#REF!*E1108)*(#REF!+F1108)/(#REF!*F1108)*3</f>
        <v>#REF!</v>
      </c>
      <c r="L1108"/>
    </row>
    <row r="1109" spans="4:12" x14ac:dyDescent="0.25">
      <c r="D1109" s="67"/>
      <c r="E1109" s="67"/>
      <c r="F1109" s="67"/>
      <c r="G1109"/>
      <c r="I1109" s="100" t="e">
        <f>(#REF!*D1109)/(#REF!+D1109)*(#REF!*E1109)/(#REF!+E1109)*(#REF!*F1109)/(#REF!+F1109)/2</f>
        <v>#REF!</v>
      </c>
      <c r="J1109" s="100" t="e">
        <f>(#REF!+D1109)/(#REF!*D1109)*(#REF!+E1109)/(#REF!*E1109)*(#REF!+F1109)/(#REF!*F1109)*3</f>
        <v>#REF!</v>
      </c>
      <c r="L1109"/>
    </row>
    <row r="1110" spans="4:12" x14ac:dyDescent="0.25">
      <c r="D1110" s="67"/>
      <c r="E1110" s="67"/>
      <c r="F1110" s="67"/>
      <c r="G1110"/>
      <c r="I1110" s="100" t="e">
        <f>(#REF!*D1110)/(#REF!+D1110)*(#REF!*E1110)/(#REF!+E1110)*(#REF!*F1110)/(#REF!+F1110)/2</f>
        <v>#REF!</v>
      </c>
      <c r="J1110" s="100" t="e">
        <f>(#REF!+D1110)/(#REF!*D1110)*(#REF!+E1110)/(#REF!*E1110)*(#REF!+F1110)/(#REF!*F1110)*3</f>
        <v>#REF!</v>
      </c>
      <c r="L1110"/>
    </row>
    <row r="1111" spans="4:12" x14ac:dyDescent="0.25">
      <c r="D1111" s="67"/>
      <c r="E1111" s="67"/>
      <c r="F1111" s="67"/>
      <c r="G1111"/>
      <c r="I1111" s="100" t="e">
        <f>(#REF!*D1111)/(#REF!+D1111)*(#REF!*E1111)/(#REF!+E1111)*(#REF!*F1111)/(#REF!+F1111)/2</f>
        <v>#REF!</v>
      </c>
      <c r="J1111" s="100" t="e">
        <f>(#REF!+D1111)/(#REF!*D1111)*(#REF!+E1111)/(#REF!*E1111)*(#REF!+F1111)/(#REF!*F1111)*3</f>
        <v>#REF!</v>
      </c>
      <c r="L1111"/>
    </row>
    <row r="1112" spans="4:12" x14ac:dyDescent="0.25">
      <c r="D1112" s="67"/>
      <c r="E1112" s="67"/>
      <c r="F1112" s="67"/>
      <c r="G1112"/>
      <c r="I1112" s="100" t="e">
        <f>(#REF!*D1112)/(#REF!+D1112)*(#REF!*E1112)/(#REF!+E1112)*(#REF!*F1112)/(#REF!+F1112)/2</f>
        <v>#REF!</v>
      </c>
      <c r="J1112" s="100" t="e">
        <f>(#REF!+D1112)/(#REF!*D1112)*(#REF!+E1112)/(#REF!*E1112)*(#REF!+F1112)/(#REF!*F1112)*3</f>
        <v>#REF!</v>
      </c>
      <c r="L1112"/>
    </row>
    <row r="1113" spans="4:12" x14ac:dyDescent="0.25">
      <c r="D1113" s="67"/>
      <c r="E1113" s="67"/>
      <c r="F1113" s="67"/>
      <c r="G1113"/>
      <c r="I1113" s="100" t="e">
        <f>(#REF!*D1113)/(#REF!+D1113)*(#REF!*E1113)/(#REF!+E1113)*(#REF!*F1113)/(#REF!+F1113)/2</f>
        <v>#REF!</v>
      </c>
      <c r="J1113" s="100" t="e">
        <f>(#REF!+D1113)/(#REF!*D1113)*(#REF!+E1113)/(#REF!*E1113)*(#REF!+F1113)/(#REF!*F1113)*3</f>
        <v>#REF!</v>
      </c>
      <c r="L1113"/>
    </row>
    <row r="1114" spans="4:12" x14ac:dyDescent="0.25">
      <c r="D1114" s="67"/>
      <c r="E1114" s="67"/>
      <c r="F1114" s="67"/>
      <c r="G1114"/>
      <c r="I1114" s="100" t="e">
        <f>(#REF!*D1114)/(#REF!+D1114)*(#REF!*E1114)/(#REF!+E1114)*(#REF!*F1114)/(#REF!+F1114)/2</f>
        <v>#REF!</v>
      </c>
      <c r="J1114" s="100" t="e">
        <f>(#REF!+D1114)/(#REF!*D1114)*(#REF!+E1114)/(#REF!*E1114)*(#REF!+F1114)/(#REF!*F1114)*3</f>
        <v>#REF!</v>
      </c>
      <c r="L1114"/>
    </row>
    <row r="1115" spans="4:12" x14ac:dyDescent="0.25">
      <c r="D1115" s="67"/>
      <c r="E1115" s="67"/>
      <c r="F1115" s="67"/>
      <c r="G1115"/>
      <c r="I1115" s="100" t="e">
        <f>(#REF!*D1115)/(#REF!+D1115)*(#REF!*E1115)/(#REF!+E1115)*(#REF!*F1115)/(#REF!+F1115)/2</f>
        <v>#REF!</v>
      </c>
      <c r="J1115" s="100" t="e">
        <f>(#REF!+D1115)/(#REF!*D1115)*(#REF!+E1115)/(#REF!*E1115)*(#REF!+F1115)/(#REF!*F1115)*3</f>
        <v>#REF!</v>
      </c>
      <c r="L1115"/>
    </row>
    <row r="1116" spans="4:12" x14ac:dyDescent="0.25">
      <c r="D1116" s="67"/>
      <c r="E1116" s="67"/>
      <c r="F1116" s="67"/>
      <c r="G1116"/>
      <c r="I1116" s="100" t="e">
        <f>(#REF!*D1116)/(#REF!+D1116)*(#REF!*E1116)/(#REF!+E1116)*(#REF!*F1116)/(#REF!+F1116)/2</f>
        <v>#REF!</v>
      </c>
      <c r="J1116" s="100" t="e">
        <f>(#REF!+D1116)/(#REF!*D1116)*(#REF!+E1116)/(#REF!*E1116)*(#REF!+F1116)/(#REF!*F1116)*3</f>
        <v>#REF!</v>
      </c>
      <c r="L1116"/>
    </row>
    <row r="1117" spans="4:12" x14ac:dyDescent="0.25">
      <c r="D1117" s="67"/>
      <c r="E1117" s="67"/>
      <c r="F1117" s="67"/>
      <c r="G1117"/>
      <c r="I1117" s="100" t="e">
        <f>(#REF!*D1117)/(#REF!+D1117)*(#REF!*E1117)/(#REF!+E1117)*(#REF!*F1117)/(#REF!+F1117)/2</f>
        <v>#REF!</v>
      </c>
      <c r="J1117" s="100" t="e">
        <f>(#REF!+D1117)/(#REF!*D1117)*(#REF!+E1117)/(#REF!*E1117)*(#REF!+F1117)/(#REF!*F1117)*3</f>
        <v>#REF!</v>
      </c>
      <c r="L1117"/>
    </row>
    <row r="1118" spans="4:12" x14ac:dyDescent="0.25">
      <c r="D1118" s="67"/>
      <c r="E1118" s="67"/>
      <c r="F1118" s="67"/>
      <c r="G1118"/>
      <c r="I1118" s="100" t="e">
        <f>(#REF!*D1118)/(#REF!+D1118)*(#REF!*E1118)/(#REF!+E1118)*(#REF!*F1118)/(#REF!+F1118)/2</f>
        <v>#REF!</v>
      </c>
      <c r="J1118" s="100" t="e">
        <f>(#REF!+D1118)/(#REF!*D1118)*(#REF!+E1118)/(#REF!*E1118)*(#REF!+F1118)/(#REF!*F1118)*3</f>
        <v>#REF!</v>
      </c>
      <c r="L1118"/>
    </row>
    <row r="1119" spans="4:12" x14ac:dyDescent="0.25">
      <c r="D1119" s="67"/>
      <c r="E1119" s="67"/>
      <c r="F1119" s="67"/>
      <c r="G1119"/>
      <c r="I1119" s="100" t="e">
        <f>(#REF!*D1119)/(#REF!+D1119)*(#REF!*E1119)/(#REF!+E1119)*(#REF!*F1119)/(#REF!+F1119)/2</f>
        <v>#REF!</v>
      </c>
      <c r="J1119" s="100" t="e">
        <f>(#REF!+D1119)/(#REF!*D1119)*(#REF!+E1119)/(#REF!*E1119)*(#REF!+F1119)/(#REF!*F1119)*3</f>
        <v>#REF!</v>
      </c>
      <c r="L1119"/>
    </row>
    <row r="1120" spans="4:12" x14ac:dyDescent="0.25">
      <c r="D1120" s="67"/>
      <c r="E1120" s="67"/>
      <c r="F1120" s="67"/>
      <c r="G1120"/>
      <c r="I1120" s="100" t="e">
        <f>(#REF!*D1120)/(#REF!+D1120)*(#REF!*E1120)/(#REF!+E1120)*(#REF!*F1120)/(#REF!+F1120)/2</f>
        <v>#REF!</v>
      </c>
      <c r="J1120" s="100" t="e">
        <f>(#REF!+D1120)/(#REF!*D1120)*(#REF!+E1120)/(#REF!*E1120)*(#REF!+F1120)/(#REF!*F1120)*3</f>
        <v>#REF!</v>
      </c>
      <c r="L1120"/>
    </row>
    <row r="1121" spans="4:12" x14ac:dyDescent="0.25">
      <c r="D1121" s="67"/>
      <c r="E1121" s="67"/>
      <c r="F1121" s="67"/>
      <c r="G1121"/>
      <c r="I1121" s="100" t="e">
        <f>(#REF!*D1121)/(#REF!+D1121)*(#REF!*E1121)/(#REF!+E1121)*(#REF!*F1121)/(#REF!+F1121)/2</f>
        <v>#REF!</v>
      </c>
      <c r="J1121" s="100" t="e">
        <f>(#REF!+D1121)/(#REF!*D1121)*(#REF!+E1121)/(#REF!*E1121)*(#REF!+F1121)/(#REF!*F1121)*3</f>
        <v>#REF!</v>
      </c>
      <c r="L1121"/>
    </row>
    <row r="1122" spans="4:12" x14ac:dyDescent="0.25">
      <c r="D1122" s="67"/>
      <c r="E1122" s="67"/>
      <c r="F1122" s="67"/>
      <c r="G1122"/>
      <c r="I1122" s="100" t="e">
        <f>(#REF!*D1122)/(#REF!+D1122)*(#REF!*E1122)/(#REF!+E1122)*(#REF!*F1122)/(#REF!+F1122)/2</f>
        <v>#REF!</v>
      </c>
      <c r="J1122" s="100" t="e">
        <f>(#REF!+D1122)/(#REF!*D1122)*(#REF!+E1122)/(#REF!*E1122)*(#REF!+F1122)/(#REF!*F1122)*3</f>
        <v>#REF!</v>
      </c>
      <c r="L1122"/>
    </row>
    <row r="1123" spans="4:12" x14ac:dyDescent="0.25">
      <c r="D1123" s="67"/>
      <c r="E1123" s="67"/>
      <c r="F1123" s="67"/>
      <c r="G1123"/>
      <c r="I1123" s="100" t="e">
        <f>(#REF!*D1123)/(#REF!+D1123)*(#REF!*E1123)/(#REF!+E1123)*(#REF!*F1123)/(#REF!+F1123)/2</f>
        <v>#REF!</v>
      </c>
      <c r="J1123" s="100" t="e">
        <f>(#REF!+D1123)/(#REF!*D1123)*(#REF!+E1123)/(#REF!*E1123)*(#REF!+F1123)/(#REF!*F1123)*3</f>
        <v>#REF!</v>
      </c>
      <c r="L1123"/>
    </row>
    <row r="1124" spans="4:12" x14ac:dyDescent="0.25">
      <c r="D1124" s="67"/>
      <c r="E1124" s="67"/>
      <c r="F1124" s="67"/>
      <c r="G1124"/>
      <c r="I1124" s="100" t="e">
        <f>(#REF!*D1124)/(#REF!+D1124)*(#REF!*E1124)/(#REF!+E1124)*(#REF!*F1124)/(#REF!+F1124)/2</f>
        <v>#REF!</v>
      </c>
      <c r="J1124" s="100" t="e">
        <f>(#REF!+D1124)/(#REF!*D1124)*(#REF!+E1124)/(#REF!*E1124)*(#REF!+F1124)/(#REF!*F1124)*3</f>
        <v>#REF!</v>
      </c>
      <c r="L1124"/>
    </row>
    <row r="1125" spans="4:12" x14ac:dyDescent="0.25">
      <c r="D1125" s="67"/>
      <c r="E1125" s="67"/>
      <c r="F1125" s="67"/>
      <c r="G1125"/>
      <c r="I1125" s="100" t="e">
        <f>(#REF!*D1125)/(#REF!+D1125)*(#REF!*E1125)/(#REF!+E1125)*(#REF!*F1125)/(#REF!+F1125)/2</f>
        <v>#REF!</v>
      </c>
      <c r="J1125" s="100" t="e">
        <f>(#REF!+D1125)/(#REF!*D1125)*(#REF!+E1125)/(#REF!*E1125)*(#REF!+F1125)/(#REF!*F1125)*3</f>
        <v>#REF!</v>
      </c>
      <c r="L1125"/>
    </row>
    <row r="1126" spans="4:12" x14ac:dyDescent="0.25">
      <c r="D1126" s="67"/>
      <c r="E1126" s="67"/>
      <c r="F1126" s="67"/>
      <c r="G1126"/>
      <c r="I1126" s="100" t="e">
        <f>(#REF!*D1126)/(#REF!+D1126)*(#REF!*E1126)/(#REF!+E1126)*(#REF!*F1126)/(#REF!+F1126)/2</f>
        <v>#REF!</v>
      </c>
      <c r="J1126" s="100" t="e">
        <f>(#REF!+D1126)/(#REF!*D1126)*(#REF!+E1126)/(#REF!*E1126)*(#REF!+F1126)/(#REF!*F1126)*3</f>
        <v>#REF!</v>
      </c>
      <c r="L1126"/>
    </row>
    <row r="1127" spans="4:12" x14ac:dyDescent="0.25">
      <c r="D1127" s="67"/>
      <c r="E1127" s="67"/>
      <c r="F1127" s="67"/>
      <c r="G1127"/>
      <c r="I1127" s="100" t="e">
        <f>(#REF!*D1127)/(#REF!+D1127)*(#REF!*E1127)/(#REF!+E1127)*(#REF!*F1127)/(#REF!+F1127)/2</f>
        <v>#REF!</v>
      </c>
      <c r="J1127" s="100" t="e">
        <f>(#REF!+D1127)/(#REF!*D1127)*(#REF!+E1127)/(#REF!*E1127)*(#REF!+F1127)/(#REF!*F1127)*3</f>
        <v>#REF!</v>
      </c>
      <c r="L1127"/>
    </row>
    <row r="1128" spans="4:12" x14ac:dyDescent="0.25">
      <c r="D1128" s="67"/>
      <c r="E1128" s="67"/>
      <c r="F1128" s="67"/>
      <c r="G1128"/>
      <c r="I1128" s="100" t="e">
        <f>(#REF!*D1128)/(#REF!+D1128)*(#REF!*E1128)/(#REF!+E1128)*(#REF!*F1128)/(#REF!+F1128)/2</f>
        <v>#REF!</v>
      </c>
      <c r="J1128" s="100" t="e">
        <f>(#REF!+D1128)/(#REF!*D1128)*(#REF!+E1128)/(#REF!*E1128)*(#REF!+F1128)/(#REF!*F1128)*3</f>
        <v>#REF!</v>
      </c>
      <c r="L1128"/>
    </row>
    <row r="1129" spans="4:12" x14ac:dyDescent="0.25">
      <c r="D1129" s="67"/>
      <c r="E1129" s="67"/>
      <c r="F1129" s="67"/>
      <c r="G1129"/>
      <c r="I1129" s="100" t="e">
        <f>(#REF!*D1129)/(#REF!+D1129)*(#REF!*E1129)/(#REF!+E1129)*(#REF!*F1129)/(#REF!+F1129)/2</f>
        <v>#REF!</v>
      </c>
      <c r="J1129" s="100" t="e">
        <f>(#REF!+D1129)/(#REF!*D1129)*(#REF!+E1129)/(#REF!*E1129)*(#REF!+F1129)/(#REF!*F1129)*3</f>
        <v>#REF!</v>
      </c>
      <c r="L1129"/>
    </row>
    <row r="1130" spans="4:12" x14ac:dyDescent="0.25">
      <c r="D1130" s="67"/>
      <c r="E1130" s="67"/>
      <c r="F1130" s="67"/>
      <c r="G1130"/>
      <c r="I1130" s="100" t="e">
        <f>(#REF!*D1130)/(#REF!+D1130)*(#REF!*E1130)/(#REF!+E1130)*(#REF!*F1130)/(#REF!+F1130)/2</f>
        <v>#REF!</v>
      </c>
      <c r="J1130" s="100" t="e">
        <f>(#REF!+D1130)/(#REF!*D1130)*(#REF!+E1130)/(#REF!*E1130)*(#REF!+F1130)/(#REF!*F1130)*3</f>
        <v>#REF!</v>
      </c>
      <c r="L1130"/>
    </row>
    <row r="1131" spans="4:12" x14ac:dyDescent="0.25">
      <c r="D1131" s="67"/>
      <c r="E1131" s="67"/>
      <c r="F1131" s="67"/>
      <c r="G1131"/>
      <c r="I1131" s="100" t="e">
        <f>(#REF!*D1131)/(#REF!+D1131)*(#REF!*E1131)/(#REF!+E1131)*(#REF!*F1131)/(#REF!+F1131)/2</f>
        <v>#REF!</v>
      </c>
      <c r="J1131" s="100" t="e">
        <f>(#REF!+D1131)/(#REF!*D1131)*(#REF!+E1131)/(#REF!*E1131)*(#REF!+F1131)/(#REF!*F1131)*3</f>
        <v>#REF!</v>
      </c>
      <c r="L1131"/>
    </row>
    <row r="1132" spans="4:12" x14ac:dyDescent="0.25">
      <c r="D1132" s="67"/>
      <c r="E1132" s="67"/>
      <c r="F1132" s="67"/>
      <c r="G1132"/>
      <c r="I1132" s="100" t="e">
        <f>(#REF!*D1132)/(#REF!+D1132)*(#REF!*E1132)/(#REF!+E1132)*(#REF!*F1132)/(#REF!+F1132)/2</f>
        <v>#REF!</v>
      </c>
      <c r="J1132" s="100" t="e">
        <f>(#REF!+D1132)/(#REF!*D1132)*(#REF!+E1132)/(#REF!*E1132)*(#REF!+F1132)/(#REF!*F1132)*3</f>
        <v>#REF!</v>
      </c>
      <c r="L1132"/>
    </row>
    <row r="1133" spans="4:12" x14ac:dyDescent="0.25">
      <c r="D1133" s="67"/>
      <c r="E1133" s="67"/>
      <c r="F1133" s="67"/>
      <c r="G1133"/>
      <c r="I1133" s="100" t="e">
        <f>(#REF!*D1133)/(#REF!+D1133)*(#REF!*E1133)/(#REF!+E1133)*(#REF!*F1133)/(#REF!+F1133)/2</f>
        <v>#REF!</v>
      </c>
      <c r="J1133" s="100" t="e">
        <f>(#REF!+D1133)/(#REF!*D1133)*(#REF!+E1133)/(#REF!*E1133)*(#REF!+F1133)/(#REF!*F1133)*3</f>
        <v>#REF!</v>
      </c>
      <c r="L1133"/>
    </row>
    <row r="1134" spans="4:12" x14ac:dyDescent="0.25">
      <c r="D1134" s="67"/>
      <c r="E1134" s="67"/>
      <c r="F1134" s="67"/>
      <c r="G1134"/>
      <c r="I1134" s="100" t="e">
        <f>(#REF!*D1134)/(#REF!+D1134)*(#REF!*E1134)/(#REF!+E1134)*(#REF!*F1134)/(#REF!+F1134)/2</f>
        <v>#REF!</v>
      </c>
      <c r="J1134" s="100" t="e">
        <f>(#REF!+D1134)/(#REF!*D1134)*(#REF!+E1134)/(#REF!*E1134)*(#REF!+F1134)/(#REF!*F1134)*3</f>
        <v>#REF!</v>
      </c>
      <c r="L1134"/>
    </row>
    <row r="1135" spans="4:12" x14ac:dyDescent="0.25">
      <c r="D1135" s="67"/>
      <c r="E1135" s="67"/>
      <c r="F1135" s="67"/>
      <c r="G1135"/>
      <c r="I1135" s="100" t="e">
        <f>(#REF!*D1135)/(#REF!+D1135)*(#REF!*E1135)/(#REF!+E1135)*(#REF!*F1135)/(#REF!+F1135)/2</f>
        <v>#REF!</v>
      </c>
      <c r="J1135" s="100" t="e">
        <f>(#REF!+D1135)/(#REF!*D1135)*(#REF!+E1135)/(#REF!*E1135)*(#REF!+F1135)/(#REF!*F1135)*3</f>
        <v>#REF!</v>
      </c>
      <c r="L1135"/>
    </row>
    <row r="1136" spans="4:12" x14ac:dyDescent="0.25">
      <c r="D1136" s="67"/>
      <c r="E1136" s="67"/>
      <c r="F1136" s="67"/>
      <c r="G1136"/>
      <c r="I1136" s="100" t="e">
        <f>(#REF!*D1136)/(#REF!+D1136)*(#REF!*E1136)/(#REF!+E1136)*(#REF!*F1136)/(#REF!+F1136)/2</f>
        <v>#REF!</v>
      </c>
      <c r="J1136" s="100" t="e">
        <f>(#REF!+D1136)/(#REF!*D1136)*(#REF!+E1136)/(#REF!*E1136)*(#REF!+F1136)/(#REF!*F1136)*3</f>
        <v>#REF!</v>
      </c>
      <c r="L1136"/>
    </row>
    <row r="1137" spans="4:12" x14ac:dyDescent="0.25">
      <c r="D1137" s="67"/>
      <c r="E1137" s="67"/>
      <c r="F1137" s="67"/>
      <c r="G1137"/>
      <c r="I1137" s="100" t="e">
        <f>(#REF!*D1137)/(#REF!+D1137)*(#REF!*E1137)/(#REF!+E1137)*(#REF!*F1137)/(#REF!+F1137)/2</f>
        <v>#REF!</v>
      </c>
      <c r="J1137" s="100" t="e">
        <f>(#REF!+D1137)/(#REF!*D1137)*(#REF!+E1137)/(#REF!*E1137)*(#REF!+F1137)/(#REF!*F1137)*3</f>
        <v>#REF!</v>
      </c>
      <c r="L1137"/>
    </row>
    <row r="1138" spans="4:12" x14ac:dyDescent="0.25">
      <c r="D1138" s="67"/>
      <c r="E1138" s="67"/>
      <c r="F1138" s="67"/>
      <c r="G1138"/>
      <c r="I1138" s="100" t="e">
        <f>(#REF!*D1138)/(#REF!+D1138)*(#REF!*E1138)/(#REF!+E1138)*(#REF!*F1138)/(#REF!+F1138)/2</f>
        <v>#REF!</v>
      </c>
      <c r="J1138" s="100" t="e">
        <f>(#REF!+D1138)/(#REF!*D1138)*(#REF!+E1138)/(#REF!*E1138)*(#REF!+F1138)/(#REF!*F1138)*3</f>
        <v>#REF!</v>
      </c>
      <c r="L1138"/>
    </row>
    <row r="1139" spans="4:12" x14ac:dyDescent="0.25">
      <c r="D1139" s="67"/>
      <c r="E1139" s="67"/>
      <c r="F1139" s="67"/>
      <c r="G1139"/>
      <c r="I1139" s="100" t="e">
        <f>(#REF!*D1139)/(#REF!+D1139)*(#REF!*E1139)/(#REF!+E1139)*(#REF!*F1139)/(#REF!+F1139)/2</f>
        <v>#REF!</v>
      </c>
      <c r="J1139" s="100" t="e">
        <f>(#REF!+D1139)/(#REF!*D1139)*(#REF!+E1139)/(#REF!*E1139)*(#REF!+F1139)/(#REF!*F1139)*3</f>
        <v>#REF!</v>
      </c>
      <c r="L1139"/>
    </row>
    <row r="1140" spans="4:12" x14ac:dyDescent="0.25">
      <c r="D1140" s="67"/>
      <c r="E1140" s="67"/>
      <c r="F1140" s="67"/>
      <c r="G1140"/>
      <c r="I1140" s="100" t="e">
        <f>(#REF!*D1140)/(#REF!+D1140)*(#REF!*E1140)/(#REF!+E1140)*(#REF!*F1140)/(#REF!+F1140)/2</f>
        <v>#REF!</v>
      </c>
      <c r="J1140" s="100" t="e">
        <f>(#REF!+D1140)/(#REF!*D1140)*(#REF!+E1140)/(#REF!*E1140)*(#REF!+F1140)/(#REF!*F1140)*3</f>
        <v>#REF!</v>
      </c>
      <c r="L1140"/>
    </row>
    <row r="1141" spans="4:12" x14ac:dyDescent="0.25">
      <c r="D1141" s="67"/>
      <c r="E1141" s="67"/>
      <c r="F1141" s="67"/>
      <c r="G1141"/>
      <c r="I1141" s="100" t="e">
        <f>(#REF!*D1141)/(#REF!+D1141)*(#REF!*E1141)/(#REF!+E1141)*(#REF!*F1141)/(#REF!+F1141)/2</f>
        <v>#REF!</v>
      </c>
      <c r="J1141" s="100" t="e">
        <f>(#REF!+D1141)/(#REF!*D1141)*(#REF!+E1141)/(#REF!*E1141)*(#REF!+F1141)/(#REF!*F1141)*3</f>
        <v>#REF!</v>
      </c>
      <c r="L1141"/>
    </row>
    <row r="1142" spans="4:12" x14ac:dyDescent="0.25">
      <c r="D1142" s="67"/>
      <c r="E1142" s="67"/>
      <c r="F1142" s="67"/>
      <c r="G1142"/>
      <c r="I1142" s="100" t="e">
        <f>(#REF!*D1142)/(#REF!+D1142)*(#REF!*E1142)/(#REF!+E1142)*(#REF!*F1142)/(#REF!+F1142)/2</f>
        <v>#REF!</v>
      </c>
      <c r="J1142" s="100" t="e">
        <f>(#REF!+D1142)/(#REF!*D1142)*(#REF!+E1142)/(#REF!*E1142)*(#REF!+F1142)/(#REF!*F1142)*3</f>
        <v>#REF!</v>
      </c>
      <c r="L1142"/>
    </row>
    <row r="1143" spans="4:12" x14ac:dyDescent="0.25">
      <c r="D1143" s="67"/>
      <c r="E1143" s="67"/>
      <c r="F1143" s="67"/>
      <c r="G1143"/>
      <c r="I1143" s="100" t="e">
        <f>(#REF!*D1143)/(#REF!+D1143)*(#REF!*E1143)/(#REF!+E1143)*(#REF!*F1143)/(#REF!+F1143)/2</f>
        <v>#REF!</v>
      </c>
      <c r="J1143" s="100" t="e">
        <f>(#REF!+D1143)/(#REF!*D1143)*(#REF!+E1143)/(#REF!*E1143)*(#REF!+F1143)/(#REF!*F1143)*3</f>
        <v>#REF!</v>
      </c>
      <c r="L1143"/>
    </row>
    <row r="1144" spans="4:12" x14ac:dyDescent="0.25">
      <c r="D1144" s="67"/>
      <c r="E1144" s="67"/>
      <c r="F1144" s="67"/>
      <c r="G1144"/>
      <c r="I1144" s="100" t="e">
        <f>(#REF!*D1144)/(#REF!+D1144)*(#REF!*E1144)/(#REF!+E1144)*(#REF!*F1144)/(#REF!+F1144)/2</f>
        <v>#REF!</v>
      </c>
      <c r="J1144" s="100" t="e">
        <f>(#REF!+D1144)/(#REF!*D1144)*(#REF!+E1144)/(#REF!*E1144)*(#REF!+F1144)/(#REF!*F1144)*3</f>
        <v>#REF!</v>
      </c>
      <c r="L1144"/>
    </row>
    <row r="1145" spans="4:12" x14ac:dyDescent="0.25">
      <c r="D1145" s="67"/>
      <c r="E1145" s="67"/>
      <c r="F1145" s="67"/>
      <c r="G1145"/>
      <c r="I1145" s="100" t="e">
        <f>(#REF!*D1145)/(#REF!+D1145)*(#REF!*E1145)/(#REF!+E1145)*(#REF!*F1145)/(#REF!+F1145)/2</f>
        <v>#REF!</v>
      </c>
      <c r="J1145" s="100" t="e">
        <f>(#REF!+D1145)/(#REF!*D1145)*(#REF!+E1145)/(#REF!*E1145)*(#REF!+F1145)/(#REF!*F1145)*3</f>
        <v>#REF!</v>
      </c>
      <c r="L1145"/>
    </row>
    <row r="1146" spans="4:12" x14ac:dyDescent="0.25">
      <c r="D1146" s="67"/>
      <c r="E1146" s="67"/>
      <c r="F1146" s="67"/>
      <c r="G1146"/>
      <c r="I1146" s="100" t="e">
        <f>(#REF!*D1146)/(#REF!+D1146)*(#REF!*E1146)/(#REF!+E1146)*(#REF!*F1146)/(#REF!+F1146)/2</f>
        <v>#REF!</v>
      </c>
      <c r="J1146" s="100" t="e">
        <f>(#REF!+D1146)/(#REF!*D1146)*(#REF!+E1146)/(#REF!*E1146)*(#REF!+F1146)/(#REF!*F1146)*3</f>
        <v>#REF!</v>
      </c>
      <c r="L1146"/>
    </row>
    <row r="1147" spans="4:12" x14ac:dyDescent="0.25">
      <c r="D1147" s="67"/>
      <c r="E1147" s="67"/>
      <c r="F1147" s="67"/>
      <c r="G1147"/>
      <c r="I1147" s="100" t="e">
        <f>(#REF!*D1147)/(#REF!+D1147)*(#REF!*E1147)/(#REF!+E1147)*(#REF!*F1147)/(#REF!+F1147)/2</f>
        <v>#REF!</v>
      </c>
      <c r="J1147" s="100" t="e">
        <f>(#REF!+D1147)/(#REF!*D1147)*(#REF!+E1147)/(#REF!*E1147)*(#REF!+F1147)/(#REF!*F1147)*3</f>
        <v>#REF!</v>
      </c>
      <c r="L1147"/>
    </row>
    <row r="1148" spans="4:12" x14ac:dyDescent="0.25">
      <c r="D1148" s="67"/>
      <c r="E1148" s="67"/>
      <c r="F1148" s="67"/>
      <c r="G1148"/>
      <c r="I1148" s="100" t="e">
        <f>(#REF!*D1148)/(#REF!+D1148)*(#REF!*E1148)/(#REF!+E1148)*(#REF!*F1148)/(#REF!+F1148)/2</f>
        <v>#REF!</v>
      </c>
      <c r="J1148" s="100" t="e">
        <f>(#REF!+D1148)/(#REF!*D1148)*(#REF!+E1148)/(#REF!*E1148)*(#REF!+F1148)/(#REF!*F1148)*3</f>
        <v>#REF!</v>
      </c>
      <c r="L1148"/>
    </row>
    <row r="1149" spans="4:12" x14ac:dyDescent="0.25">
      <c r="D1149" s="67"/>
      <c r="E1149" s="67"/>
      <c r="F1149" s="67"/>
      <c r="G1149"/>
      <c r="I1149" s="100" t="e">
        <f>(#REF!*D1149)/(#REF!+D1149)*(#REF!*E1149)/(#REF!+E1149)*(#REF!*F1149)/(#REF!+F1149)/2</f>
        <v>#REF!</v>
      </c>
      <c r="J1149" s="100" t="e">
        <f>(#REF!+D1149)/(#REF!*D1149)*(#REF!+E1149)/(#REF!*E1149)*(#REF!+F1149)/(#REF!*F1149)*3</f>
        <v>#REF!</v>
      </c>
      <c r="L1149"/>
    </row>
    <row r="1150" spans="4:12" x14ac:dyDescent="0.25">
      <c r="D1150" s="67"/>
      <c r="E1150" s="67"/>
      <c r="F1150" s="67"/>
      <c r="G1150"/>
      <c r="I1150" s="100" t="e">
        <f>(#REF!*D1150)/(#REF!+D1150)*(#REF!*E1150)/(#REF!+E1150)*(#REF!*F1150)/(#REF!+F1150)/2</f>
        <v>#REF!</v>
      </c>
      <c r="J1150" s="100" t="e">
        <f>(#REF!+D1150)/(#REF!*D1150)*(#REF!+E1150)/(#REF!*E1150)*(#REF!+F1150)/(#REF!*F1150)*3</f>
        <v>#REF!</v>
      </c>
      <c r="L1150"/>
    </row>
    <row r="1151" spans="4:12" x14ac:dyDescent="0.25">
      <c r="D1151" s="67"/>
      <c r="E1151" s="67"/>
      <c r="F1151" s="67"/>
      <c r="G1151"/>
      <c r="I1151" s="100" t="e">
        <f>(#REF!*D1151)/(#REF!+D1151)*(#REF!*E1151)/(#REF!+E1151)*(#REF!*F1151)/(#REF!+F1151)/2</f>
        <v>#REF!</v>
      </c>
      <c r="J1151" s="100" t="e">
        <f>(#REF!+D1151)/(#REF!*D1151)*(#REF!+E1151)/(#REF!*E1151)*(#REF!+F1151)/(#REF!*F1151)*3</f>
        <v>#REF!</v>
      </c>
      <c r="L1151"/>
    </row>
    <row r="1152" spans="4:12" x14ac:dyDescent="0.25">
      <c r="D1152" s="67"/>
      <c r="E1152" s="67"/>
      <c r="F1152" s="67"/>
      <c r="G1152"/>
      <c r="I1152" s="100" t="e">
        <f>(#REF!*D1152)/(#REF!+D1152)*(#REF!*E1152)/(#REF!+E1152)*(#REF!*F1152)/(#REF!+F1152)/2</f>
        <v>#REF!</v>
      </c>
      <c r="J1152" s="100" t="e">
        <f>(#REF!+D1152)/(#REF!*D1152)*(#REF!+E1152)/(#REF!*E1152)*(#REF!+F1152)/(#REF!*F1152)*3</f>
        <v>#REF!</v>
      </c>
      <c r="L1152"/>
    </row>
    <row r="1153" spans="4:12" x14ac:dyDescent="0.25">
      <c r="D1153" s="67"/>
      <c r="E1153" s="67"/>
      <c r="F1153" s="67"/>
      <c r="G1153"/>
      <c r="I1153" s="100" t="e">
        <f>(#REF!*D1153)/(#REF!+D1153)*(#REF!*E1153)/(#REF!+E1153)*(#REF!*F1153)/(#REF!+F1153)/2</f>
        <v>#REF!</v>
      </c>
      <c r="J1153" s="100" t="e">
        <f>(#REF!+D1153)/(#REF!*D1153)*(#REF!+E1153)/(#REF!*E1153)*(#REF!+F1153)/(#REF!*F1153)*3</f>
        <v>#REF!</v>
      </c>
      <c r="L1153"/>
    </row>
    <row r="1154" spans="4:12" x14ac:dyDescent="0.25">
      <c r="D1154" s="67"/>
      <c r="E1154" s="67"/>
      <c r="F1154" s="67"/>
      <c r="G1154"/>
      <c r="I1154" s="100" t="e">
        <f>(#REF!*D1154)/(#REF!+D1154)*(#REF!*E1154)/(#REF!+E1154)*(#REF!*F1154)/(#REF!+F1154)/2</f>
        <v>#REF!</v>
      </c>
      <c r="J1154" s="100" t="e">
        <f>(#REF!+D1154)/(#REF!*D1154)*(#REF!+E1154)/(#REF!*E1154)*(#REF!+F1154)/(#REF!*F1154)*3</f>
        <v>#REF!</v>
      </c>
      <c r="L1154"/>
    </row>
    <row r="1155" spans="4:12" x14ac:dyDescent="0.25">
      <c r="D1155" s="67"/>
      <c r="E1155" s="67"/>
      <c r="F1155" s="67"/>
      <c r="G1155"/>
      <c r="I1155" s="100" t="e">
        <f>(#REF!*D1155)/(#REF!+D1155)*(#REF!*E1155)/(#REF!+E1155)*(#REF!*F1155)/(#REF!+F1155)/2</f>
        <v>#REF!</v>
      </c>
      <c r="J1155" s="100" t="e">
        <f>(#REF!+D1155)/(#REF!*D1155)*(#REF!+E1155)/(#REF!*E1155)*(#REF!+F1155)/(#REF!*F1155)*3</f>
        <v>#REF!</v>
      </c>
      <c r="L1155"/>
    </row>
    <row r="1156" spans="4:12" x14ac:dyDescent="0.25">
      <c r="D1156" s="67"/>
      <c r="E1156" s="67"/>
      <c r="F1156" s="67"/>
      <c r="G1156"/>
      <c r="I1156" s="100" t="e">
        <f>(#REF!*D1156)/(#REF!+D1156)*(#REF!*E1156)/(#REF!+E1156)*(#REF!*F1156)/(#REF!+F1156)/2</f>
        <v>#REF!</v>
      </c>
      <c r="J1156" s="100" t="e">
        <f>(#REF!+D1156)/(#REF!*D1156)*(#REF!+E1156)/(#REF!*E1156)*(#REF!+F1156)/(#REF!*F1156)*3</f>
        <v>#REF!</v>
      </c>
      <c r="L1156"/>
    </row>
    <row r="1157" spans="4:12" x14ac:dyDescent="0.25">
      <c r="D1157" s="67"/>
      <c r="E1157" s="67"/>
      <c r="F1157" s="67"/>
      <c r="G1157"/>
      <c r="I1157" s="100" t="e">
        <f>(#REF!*D1157)/(#REF!+D1157)*(#REF!*E1157)/(#REF!+E1157)*(#REF!*F1157)/(#REF!+F1157)/2</f>
        <v>#REF!</v>
      </c>
      <c r="J1157" s="100" t="e">
        <f>(#REF!+D1157)/(#REF!*D1157)*(#REF!+E1157)/(#REF!*E1157)*(#REF!+F1157)/(#REF!*F1157)*3</f>
        <v>#REF!</v>
      </c>
      <c r="L1157"/>
    </row>
    <row r="1158" spans="4:12" x14ac:dyDescent="0.25">
      <c r="D1158" s="67"/>
      <c r="E1158" s="67"/>
      <c r="F1158" s="67"/>
      <c r="G1158"/>
      <c r="I1158" s="100" t="e">
        <f>(#REF!*D1158)/(#REF!+D1158)*(#REF!*E1158)/(#REF!+E1158)*(#REF!*F1158)/(#REF!+F1158)/2</f>
        <v>#REF!</v>
      </c>
      <c r="J1158" s="100" t="e">
        <f>(#REF!+D1158)/(#REF!*D1158)*(#REF!+E1158)/(#REF!*E1158)*(#REF!+F1158)/(#REF!*F1158)*3</f>
        <v>#REF!</v>
      </c>
      <c r="L1158"/>
    </row>
    <row r="1159" spans="4:12" x14ac:dyDescent="0.25">
      <c r="D1159" s="67"/>
      <c r="E1159" s="67"/>
      <c r="F1159" s="67"/>
      <c r="G1159"/>
      <c r="I1159" s="100" t="e">
        <f>(#REF!*D1159)/(#REF!+D1159)*(#REF!*E1159)/(#REF!+E1159)*(#REF!*F1159)/(#REF!+F1159)/2</f>
        <v>#REF!</v>
      </c>
      <c r="J1159" s="100" t="e">
        <f>(#REF!+D1159)/(#REF!*D1159)*(#REF!+E1159)/(#REF!*E1159)*(#REF!+F1159)/(#REF!*F1159)*3</f>
        <v>#REF!</v>
      </c>
      <c r="L1159"/>
    </row>
    <row r="1160" spans="4:12" x14ac:dyDescent="0.25">
      <c r="D1160" s="67"/>
      <c r="E1160" s="67"/>
      <c r="F1160" s="67"/>
      <c r="G1160"/>
      <c r="I1160" s="100" t="e">
        <f>(#REF!*D1160)/(#REF!+D1160)*(#REF!*E1160)/(#REF!+E1160)*(#REF!*F1160)/(#REF!+F1160)/2</f>
        <v>#REF!</v>
      </c>
      <c r="J1160" s="100" t="e">
        <f>(#REF!+D1160)/(#REF!*D1160)*(#REF!+E1160)/(#REF!*E1160)*(#REF!+F1160)/(#REF!*F1160)*3</f>
        <v>#REF!</v>
      </c>
      <c r="L1160"/>
    </row>
    <row r="1161" spans="4:12" x14ac:dyDescent="0.25">
      <c r="D1161" s="67"/>
      <c r="E1161" s="67"/>
      <c r="F1161" s="67"/>
      <c r="G1161"/>
      <c r="I1161" s="100" t="e">
        <f>(#REF!*D1161)/(#REF!+D1161)*(#REF!*E1161)/(#REF!+E1161)*(#REF!*F1161)/(#REF!+F1161)/2</f>
        <v>#REF!</v>
      </c>
      <c r="J1161" s="100" t="e">
        <f>(#REF!+D1161)/(#REF!*D1161)*(#REF!+E1161)/(#REF!*E1161)*(#REF!+F1161)/(#REF!*F1161)*3</f>
        <v>#REF!</v>
      </c>
      <c r="L1161"/>
    </row>
    <row r="1162" spans="4:12" x14ac:dyDescent="0.25">
      <c r="D1162" s="67"/>
      <c r="E1162" s="67"/>
      <c r="F1162" s="67"/>
      <c r="G1162"/>
      <c r="I1162" s="100" t="e">
        <f>(#REF!*D1162)/(#REF!+D1162)*(#REF!*E1162)/(#REF!+E1162)*(#REF!*F1162)/(#REF!+F1162)/2</f>
        <v>#REF!</v>
      </c>
      <c r="J1162" s="100" t="e">
        <f>(#REF!+D1162)/(#REF!*D1162)*(#REF!+E1162)/(#REF!*E1162)*(#REF!+F1162)/(#REF!*F1162)*3</f>
        <v>#REF!</v>
      </c>
      <c r="L1162"/>
    </row>
    <row r="1163" spans="4:12" x14ac:dyDescent="0.25">
      <c r="D1163" s="67"/>
      <c r="E1163" s="67"/>
      <c r="F1163" s="67"/>
      <c r="G1163"/>
      <c r="I1163" s="100" t="e">
        <f>(#REF!*D1163)/(#REF!+D1163)*(#REF!*E1163)/(#REF!+E1163)*(#REF!*F1163)/(#REF!+F1163)/2</f>
        <v>#REF!</v>
      </c>
      <c r="J1163" s="100" t="e">
        <f>(#REF!+D1163)/(#REF!*D1163)*(#REF!+E1163)/(#REF!*E1163)*(#REF!+F1163)/(#REF!*F1163)*3</f>
        <v>#REF!</v>
      </c>
      <c r="L1163"/>
    </row>
    <row r="1164" spans="4:12" x14ac:dyDescent="0.25">
      <c r="D1164" s="67"/>
      <c r="E1164" s="67"/>
      <c r="F1164" s="67"/>
      <c r="G1164"/>
      <c r="I1164" s="100" t="e">
        <f>(#REF!*D1164)/(#REF!+D1164)*(#REF!*E1164)/(#REF!+E1164)*(#REF!*F1164)/(#REF!+F1164)/2</f>
        <v>#REF!</v>
      </c>
      <c r="J1164" s="100" t="e">
        <f>(#REF!+D1164)/(#REF!*D1164)*(#REF!+E1164)/(#REF!*E1164)*(#REF!+F1164)/(#REF!*F1164)*3</f>
        <v>#REF!</v>
      </c>
      <c r="L1164"/>
    </row>
    <row r="1165" spans="4:12" x14ac:dyDescent="0.25">
      <c r="D1165" s="67"/>
      <c r="E1165" s="67"/>
      <c r="F1165" s="67"/>
      <c r="G1165"/>
      <c r="I1165" s="100" t="e">
        <f>(#REF!*D1165)/(#REF!+D1165)*(#REF!*E1165)/(#REF!+E1165)*(#REF!*F1165)/(#REF!+F1165)/2</f>
        <v>#REF!</v>
      </c>
      <c r="J1165" s="100" t="e">
        <f>(#REF!+D1165)/(#REF!*D1165)*(#REF!+E1165)/(#REF!*E1165)*(#REF!+F1165)/(#REF!*F1165)*3</f>
        <v>#REF!</v>
      </c>
      <c r="L1165"/>
    </row>
    <row r="1166" spans="4:12" x14ac:dyDescent="0.25">
      <c r="D1166" s="67"/>
      <c r="E1166" s="67"/>
      <c r="F1166" s="67"/>
      <c r="G1166"/>
      <c r="I1166" s="100" t="e">
        <f>(#REF!*D1166)/(#REF!+D1166)*(#REF!*E1166)/(#REF!+E1166)*(#REF!*F1166)/(#REF!+F1166)/2</f>
        <v>#REF!</v>
      </c>
      <c r="J1166" s="100" t="e">
        <f>(#REF!+D1166)/(#REF!*D1166)*(#REF!+E1166)/(#REF!*E1166)*(#REF!+F1166)/(#REF!*F1166)*3</f>
        <v>#REF!</v>
      </c>
      <c r="L1166"/>
    </row>
    <row r="1167" spans="4:12" x14ac:dyDescent="0.25">
      <c r="D1167" s="67"/>
      <c r="E1167" s="67"/>
      <c r="F1167" s="67"/>
      <c r="G1167"/>
      <c r="I1167" s="100" t="e">
        <f>(#REF!*D1167)/(#REF!+D1167)*(#REF!*E1167)/(#REF!+E1167)*(#REF!*F1167)/(#REF!+F1167)/2</f>
        <v>#REF!</v>
      </c>
      <c r="J1167" s="100" t="e">
        <f>(#REF!+D1167)/(#REF!*D1167)*(#REF!+E1167)/(#REF!*E1167)*(#REF!+F1167)/(#REF!*F1167)*3</f>
        <v>#REF!</v>
      </c>
      <c r="L1167"/>
    </row>
    <row r="1168" spans="4:12" x14ac:dyDescent="0.25">
      <c r="D1168" s="67"/>
      <c r="E1168" s="67"/>
      <c r="F1168" s="67"/>
      <c r="G1168"/>
      <c r="I1168" s="100" t="e">
        <f>(#REF!*D1168)/(#REF!+D1168)*(#REF!*E1168)/(#REF!+E1168)*(#REF!*F1168)/(#REF!+F1168)/2</f>
        <v>#REF!</v>
      </c>
      <c r="J1168" s="100" t="e">
        <f>(#REF!+D1168)/(#REF!*D1168)*(#REF!+E1168)/(#REF!*E1168)*(#REF!+F1168)/(#REF!*F1168)*3</f>
        <v>#REF!</v>
      </c>
      <c r="L1168"/>
    </row>
    <row r="1169" spans="4:12" x14ac:dyDescent="0.25">
      <c r="D1169" s="67"/>
      <c r="E1169" s="67"/>
      <c r="F1169" s="67"/>
      <c r="G1169"/>
      <c r="I1169" s="100" t="e">
        <f>(#REF!*D1169)/(#REF!+D1169)*(#REF!*E1169)/(#REF!+E1169)*(#REF!*F1169)/(#REF!+F1169)/2</f>
        <v>#REF!</v>
      </c>
      <c r="J1169" s="100" t="e">
        <f>(#REF!+D1169)/(#REF!*D1169)*(#REF!+E1169)/(#REF!*E1169)*(#REF!+F1169)/(#REF!*F1169)*3</f>
        <v>#REF!</v>
      </c>
      <c r="L1169"/>
    </row>
    <row r="1170" spans="4:12" x14ac:dyDescent="0.25">
      <c r="D1170" s="67"/>
      <c r="E1170" s="67"/>
      <c r="F1170" s="67"/>
      <c r="G1170"/>
      <c r="I1170" s="100" t="e">
        <f>(#REF!*D1170)/(#REF!+D1170)*(#REF!*E1170)/(#REF!+E1170)*(#REF!*F1170)/(#REF!+F1170)/2</f>
        <v>#REF!</v>
      </c>
      <c r="J1170" s="100" t="e">
        <f>(#REF!+D1170)/(#REF!*D1170)*(#REF!+E1170)/(#REF!*E1170)*(#REF!+F1170)/(#REF!*F1170)*3</f>
        <v>#REF!</v>
      </c>
      <c r="L1170"/>
    </row>
    <row r="1171" spans="4:12" x14ac:dyDescent="0.25">
      <c r="D1171" s="67"/>
      <c r="E1171" s="67"/>
      <c r="F1171" s="67"/>
      <c r="G1171"/>
      <c r="I1171" s="100" t="e">
        <f>(#REF!*D1171)/(#REF!+D1171)*(#REF!*E1171)/(#REF!+E1171)*(#REF!*F1171)/(#REF!+F1171)/2</f>
        <v>#REF!</v>
      </c>
      <c r="J1171" s="100" t="e">
        <f>(#REF!+D1171)/(#REF!*D1171)*(#REF!+E1171)/(#REF!*E1171)*(#REF!+F1171)/(#REF!*F1171)*3</f>
        <v>#REF!</v>
      </c>
      <c r="L1171"/>
    </row>
    <row r="1172" spans="4:12" x14ac:dyDescent="0.25">
      <c r="D1172" s="67"/>
      <c r="E1172" s="67"/>
      <c r="F1172" s="67"/>
      <c r="G1172"/>
      <c r="I1172" s="100" t="e">
        <f>(#REF!*D1172)/(#REF!+D1172)*(#REF!*E1172)/(#REF!+E1172)*(#REF!*F1172)/(#REF!+F1172)/2</f>
        <v>#REF!</v>
      </c>
      <c r="J1172" s="100" t="e">
        <f>(#REF!+D1172)/(#REF!*D1172)*(#REF!+E1172)/(#REF!*E1172)*(#REF!+F1172)/(#REF!*F1172)*3</f>
        <v>#REF!</v>
      </c>
      <c r="L1172"/>
    </row>
    <row r="1173" spans="4:12" x14ac:dyDescent="0.25">
      <c r="D1173" s="67"/>
      <c r="E1173" s="67"/>
      <c r="F1173" s="67"/>
      <c r="G1173"/>
      <c r="I1173" s="100" t="e">
        <f>(#REF!*D1173)/(#REF!+D1173)*(#REF!*E1173)/(#REF!+E1173)*(#REF!*F1173)/(#REF!+F1173)/2</f>
        <v>#REF!</v>
      </c>
      <c r="J1173" s="100" t="e">
        <f>(#REF!+D1173)/(#REF!*D1173)*(#REF!+E1173)/(#REF!*E1173)*(#REF!+F1173)/(#REF!*F1173)*3</f>
        <v>#REF!</v>
      </c>
      <c r="L1173"/>
    </row>
    <row r="1174" spans="4:12" x14ac:dyDescent="0.25">
      <c r="D1174" s="67"/>
      <c r="E1174" s="67"/>
      <c r="F1174" s="67"/>
      <c r="G1174"/>
      <c r="I1174" s="100" t="e">
        <f>(#REF!*D1174)/(#REF!+D1174)*(#REF!*E1174)/(#REF!+E1174)*(#REF!*F1174)/(#REF!+F1174)/2</f>
        <v>#REF!</v>
      </c>
      <c r="J1174" s="100" t="e">
        <f>(#REF!+D1174)/(#REF!*D1174)*(#REF!+E1174)/(#REF!*E1174)*(#REF!+F1174)/(#REF!*F1174)*3</f>
        <v>#REF!</v>
      </c>
      <c r="L1174"/>
    </row>
    <row r="1175" spans="4:12" x14ac:dyDescent="0.25">
      <c r="D1175" s="67"/>
      <c r="E1175" s="67"/>
      <c r="F1175" s="67"/>
      <c r="G1175"/>
      <c r="I1175" s="100" t="e">
        <f>(#REF!*D1175)/(#REF!+D1175)*(#REF!*E1175)/(#REF!+E1175)*(#REF!*F1175)/(#REF!+F1175)/2</f>
        <v>#REF!</v>
      </c>
      <c r="J1175" s="100" t="e">
        <f>(#REF!+D1175)/(#REF!*D1175)*(#REF!+E1175)/(#REF!*E1175)*(#REF!+F1175)/(#REF!*F1175)*3</f>
        <v>#REF!</v>
      </c>
      <c r="L1175"/>
    </row>
    <row r="1176" spans="4:12" x14ac:dyDescent="0.25">
      <c r="D1176" s="67"/>
      <c r="E1176" s="67"/>
      <c r="F1176" s="67"/>
      <c r="G1176"/>
      <c r="I1176" s="100" t="e">
        <f>(#REF!*D1176)/(#REF!+D1176)*(#REF!*E1176)/(#REF!+E1176)*(#REF!*F1176)/(#REF!+F1176)/2</f>
        <v>#REF!</v>
      </c>
      <c r="J1176" s="100" t="e">
        <f>(#REF!+D1176)/(#REF!*D1176)*(#REF!+E1176)/(#REF!*E1176)*(#REF!+F1176)/(#REF!*F1176)*3</f>
        <v>#REF!</v>
      </c>
      <c r="L1176"/>
    </row>
    <row r="1177" spans="4:12" x14ac:dyDescent="0.25">
      <c r="D1177" s="67"/>
      <c r="E1177" s="67"/>
      <c r="F1177" s="67"/>
      <c r="G1177"/>
      <c r="I1177" s="100" t="e">
        <f>(#REF!*D1177)/(#REF!+D1177)*(#REF!*E1177)/(#REF!+E1177)*(#REF!*F1177)/(#REF!+F1177)/2</f>
        <v>#REF!</v>
      </c>
      <c r="J1177" s="100" t="e">
        <f>(#REF!+D1177)/(#REF!*D1177)*(#REF!+E1177)/(#REF!*E1177)*(#REF!+F1177)/(#REF!*F1177)*3</f>
        <v>#REF!</v>
      </c>
      <c r="L1177"/>
    </row>
    <row r="1178" spans="4:12" x14ac:dyDescent="0.25">
      <c r="D1178" s="67"/>
      <c r="E1178" s="67"/>
      <c r="F1178" s="67"/>
      <c r="G1178"/>
      <c r="I1178" s="100" t="e">
        <f>(#REF!*D1178)/(#REF!+D1178)*(#REF!*E1178)/(#REF!+E1178)*(#REF!*F1178)/(#REF!+F1178)/2</f>
        <v>#REF!</v>
      </c>
      <c r="J1178" s="100" t="e">
        <f>(#REF!+D1178)/(#REF!*D1178)*(#REF!+E1178)/(#REF!*E1178)*(#REF!+F1178)/(#REF!*F1178)*3</f>
        <v>#REF!</v>
      </c>
      <c r="L1178"/>
    </row>
    <row r="1179" spans="4:12" x14ac:dyDescent="0.25">
      <c r="D1179" s="67"/>
      <c r="E1179" s="67"/>
      <c r="F1179" s="67"/>
      <c r="G1179"/>
      <c r="I1179" s="100" t="e">
        <f>(#REF!*D1179)/(#REF!+D1179)*(#REF!*E1179)/(#REF!+E1179)*(#REF!*F1179)/(#REF!+F1179)/2</f>
        <v>#REF!</v>
      </c>
      <c r="J1179" s="100" t="e">
        <f>(#REF!+D1179)/(#REF!*D1179)*(#REF!+E1179)/(#REF!*E1179)*(#REF!+F1179)/(#REF!*F1179)*3</f>
        <v>#REF!</v>
      </c>
      <c r="L1179"/>
    </row>
    <row r="1180" spans="4:12" x14ac:dyDescent="0.25">
      <c r="D1180" s="67"/>
      <c r="E1180" s="67"/>
      <c r="F1180" s="67"/>
      <c r="G1180"/>
      <c r="I1180" s="100" t="e">
        <f>(#REF!*D1180)/(#REF!+D1180)*(#REF!*E1180)/(#REF!+E1180)*(#REF!*F1180)/(#REF!+F1180)/2</f>
        <v>#REF!</v>
      </c>
      <c r="J1180" s="100" t="e">
        <f>(#REF!+D1180)/(#REF!*D1180)*(#REF!+E1180)/(#REF!*E1180)*(#REF!+F1180)/(#REF!*F1180)*3</f>
        <v>#REF!</v>
      </c>
      <c r="L1180"/>
    </row>
    <row r="1181" spans="4:12" x14ac:dyDescent="0.25">
      <c r="D1181" s="67"/>
      <c r="E1181" s="67"/>
      <c r="F1181" s="67"/>
      <c r="G1181"/>
      <c r="I1181" s="100" t="e">
        <f>(#REF!*D1181)/(#REF!+D1181)*(#REF!*E1181)/(#REF!+E1181)*(#REF!*F1181)/(#REF!+F1181)/2</f>
        <v>#REF!</v>
      </c>
      <c r="J1181" s="100" t="e">
        <f>(#REF!+D1181)/(#REF!*D1181)*(#REF!+E1181)/(#REF!*E1181)*(#REF!+F1181)/(#REF!*F1181)*3</f>
        <v>#REF!</v>
      </c>
      <c r="L1181"/>
    </row>
    <row r="1182" spans="4:12" x14ac:dyDescent="0.25">
      <c r="D1182" s="67"/>
      <c r="E1182" s="67"/>
      <c r="F1182" s="67"/>
      <c r="G1182"/>
      <c r="I1182" s="100" t="e">
        <f>(#REF!*D1182)/(#REF!+D1182)*(#REF!*E1182)/(#REF!+E1182)*(#REF!*F1182)/(#REF!+F1182)/2</f>
        <v>#REF!</v>
      </c>
      <c r="J1182" s="100" t="e">
        <f>(#REF!+D1182)/(#REF!*D1182)*(#REF!+E1182)/(#REF!*E1182)*(#REF!+F1182)/(#REF!*F1182)*3</f>
        <v>#REF!</v>
      </c>
      <c r="L1182"/>
    </row>
    <row r="1183" spans="4:12" x14ac:dyDescent="0.25">
      <c r="D1183" s="67"/>
      <c r="E1183" s="67"/>
      <c r="F1183" s="67"/>
      <c r="G1183"/>
      <c r="I1183" s="100" t="e">
        <f>(#REF!*D1183)/(#REF!+D1183)*(#REF!*E1183)/(#REF!+E1183)*(#REF!*F1183)/(#REF!+F1183)/2</f>
        <v>#REF!</v>
      </c>
      <c r="J1183" s="100" t="e">
        <f>(#REF!+D1183)/(#REF!*D1183)*(#REF!+E1183)/(#REF!*E1183)*(#REF!+F1183)/(#REF!*F1183)*3</f>
        <v>#REF!</v>
      </c>
      <c r="L1183"/>
    </row>
    <row r="1184" spans="4:12" x14ac:dyDescent="0.25">
      <c r="D1184" s="67"/>
      <c r="E1184" s="67"/>
      <c r="F1184" s="67"/>
      <c r="G1184"/>
      <c r="I1184" s="100" t="e">
        <f>(#REF!*D1184)/(#REF!+D1184)*(#REF!*E1184)/(#REF!+E1184)*(#REF!*F1184)/(#REF!+F1184)/2</f>
        <v>#REF!</v>
      </c>
      <c r="J1184" s="100" t="e">
        <f>(#REF!+D1184)/(#REF!*D1184)*(#REF!+E1184)/(#REF!*E1184)*(#REF!+F1184)/(#REF!*F1184)*3</f>
        <v>#REF!</v>
      </c>
      <c r="L1184"/>
    </row>
    <row r="1185" spans="4:12" x14ac:dyDescent="0.25">
      <c r="D1185" s="67"/>
      <c r="E1185" s="67"/>
      <c r="F1185" s="67"/>
      <c r="G1185"/>
      <c r="I1185" s="100" t="e">
        <f>(#REF!*D1185)/(#REF!+D1185)*(#REF!*E1185)/(#REF!+E1185)*(#REF!*F1185)/(#REF!+F1185)/2</f>
        <v>#REF!</v>
      </c>
      <c r="J1185" s="100" t="e">
        <f>(#REF!+D1185)/(#REF!*D1185)*(#REF!+E1185)/(#REF!*E1185)*(#REF!+F1185)/(#REF!*F1185)*3</f>
        <v>#REF!</v>
      </c>
      <c r="L1185"/>
    </row>
    <row r="1186" spans="4:12" x14ac:dyDescent="0.25">
      <c r="D1186" s="67"/>
      <c r="E1186" s="67"/>
      <c r="F1186" s="67"/>
      <c r="G1186"/>
      <c r="I1186" s="100" t="e">
        <f>(#REF!*D1186)/(#REF!+D1186)*(#REF!*E1186)/(#REF!+E1186)*(#REF!*F1186)/(#REF!+F1186)/2</f>
        <v>#REF!</v>
      </c>
      <c r="J1186" s="100" t="e">
        <f>(#REF!+D1186)/(#REF!*D1186)*(#REF!+E1186)/(#REF!*E1186)*(#REF!+F1186)/(#REF!*F1186)*3</f>
        <v>#REF!</v>
      </c>
      <c r="L1186"/>
    </row>
    <row r="1187" spans="4:12" x14ac:dyDescent="0.25">
      <c r="D1187" s="67"/>
      <c r="E1187" s="67"/>
      <c r="F1187" s="67"/>
      <c r="G1187"/>
      <c r="I1187" s="100" t="e">
        <f>(#REF!*D1187)/(#REF!+D1187)*(#REF!*E1187)/(#REF!+E1187)*(#REF!*F1187)/(#REF!+F1187)/2</f>
        <v>#REF!</v>
      </c>
      <c r="J1187" s="100" t="e">
        <f>(#REF!+D1187)/(#REF!*D1187)*(#REF!+E1187)/(#REF!*E1187)*(#REF!+F1187)/(#REF!*F1187)*3</f>
        <v>#REF!</v>
      </c>
      <c r="L1187"/>
    </row>
    <row r="1188" spans="4:12" x14ac:dyDescent="0.25">
      <c r="D1188" s="67"/>
      <c r="E1188" s="67"/>
      <c r="F1188" s="67"/>
      <c r="G1188"/>
      <c r="I1188" s="100" t="e">
        <f>(#REF!*D1188)/(#REF!+D1188)*(#REF!*E1188)/(#REF!+E1188)*(#REF!*F1188)/(#REF!+F1188)/2</f>
        <v>#REF!</v>
      </c>
      <c r="J1188" s="100" t="e">
        <f>(#REF!+D1188)/(#REF!*D1188)*(#REF!+E1188)/(#REF!*E1188)*(#REF!+F1188)/(#REF!*F1188)*3</f>
        <v>#REF!</v>
      </c>
      <c r="L1188"/>
    </row>
    <row r="1189" spans="4:12" x14ac:dyDescent="0.25">
      <c r="D1189" s="67"/>
      <c r="E1189" s="67"/>
      <c r="F1189" s="67"/>
      <c r="G1189"/>
      <c r="I1189" s="100" t="e">
        <f>(#REF!*D1189)/(#REF!+D1189)*(#REF!*E1189)/(#REF!+E1189)*(#REF!*F1189)/(#REF!+F1189)/2</f>
        <v>#REF!</v>
      </c>
      <c r="J1189" s="100" t="e">
        <f>(#REF!+D1189)/(#REF!*D1189)*(#REF!+E1189)/(#REF!*E1189)*(#REF!+F1189)/(#REF!*F1189)*3</f>
        <v>#REF!</v>
      </c>
      <c r="L1189"/>
    </row>
    <row r="1190" spans="4:12" x14ac:dyDescent="0.25">
      <c r="D1190" s="67"/>
      <c r="E1190" s="67"/>
      <c r="F1190" s="67"/>
      <c r="G1190"/>
      <c r="I1190" s="100" t="e">
        <f>(#REF!*D1190)/(#REF!+D1190)*(#REF!*E1190)/(#REF!+E1190)*(#REF!*F1190)/(#REF!+F1190)/2</f>
        <v>#REF!</v>
      </c>
      <c r="J1190" s="100" t="e">
        <f>(#REF!+D1190)/(#REF!*D1190)*(#REF!+E1190)/(#REF!*E1190)*(#REF!+F1190)/(#REF!*F1190)*3</f>
        <v>#REF!</v>
      </c>
      <c r="L1190"/>
    </row>
    <row r="1191" spans="4:12" x14ac:dyDescent="0.25">
      <c r="D1191" s="67"/>
      <c r="E1191" s="67"/>
      <c r="F1191" s="67"/>
      <c r="G1191"/>
      <c r="I1191" s="100" t="e">
        <f>(#REF!*D1191)/(#REF!+D1191)*(#REF!*E1191)/(#REF!+E1191)*(#REF!*F1191)/(#REF!+F1191)/2</f>
        <v>#REF!</v>
      </c>
      <c r="J1191" s="100" t="e">
        <f>(#REF!+D1191)/(#REF!*D1191)*(#REF!+E1191)/(#REF!*E1191)*(#REF!+F1191)/(#REF!*F1191)*3</f>
        <v>#REF!</v>
      </c>
      <c r="L1191"/>
    </row>
    <row r="1192" spans="4:12" x14ac:dyDescent="0.25">
      <c r="D1192" s="67"/>
      <c r="E1192" s="67"/>
      <c r="F1192" s="67"/>
      <c r="G1192"/>
      <c r="I1192" s="100" t="e">
        <f>(#REF!*D1192)/(#REF!+D1192)*(#REF!*E1192)/(#REF!+E1192)*(#REF!*F1192)/(#REF!+F1192)/2</f>
        <v>#REF!</v>
      </c>
      <c r="J1192" s="100" t="e">
        <f>(#REF!+D1192)/(#REF!*D1192)*(#REF!+E1192)/(#REF!*E1192)*(#REF!+F1192)/(#REF!*F1192)*3</f>
        <v>#REF!</v>
      </c>
      <c r="L1192"/>
    </row>
    <row r="1193" spans="4:12" x14ac:dyDescent="0.25">
      <c r="D1193" s="67"/>
      <c r="E1193" s="67"/>
      <c r="F1193" s="67"/>
      <c r="G1193"/>
      <c r="I1193" s="100" t="e">
        <f>(#REF!*D1193)/(#REF!+D1193)*(#REF!*E1193)/(#REF!+E1193)*(#REF!*F1193)/(#REF!+F1193)/2</f>
        <v>#REF!</v>
      </c>
      <c r="J1193" s="100" t="e">
        <f>(#REF!+D1193)/(#REF!*D1193)*(#REF!+E1193)/(#REF!*E1193)*(#REF!+F1193)/(#REF!*F1193)*3</f>
        <v>#REF!</v>
      </c>
      <c r="L1193"/>
    </row>
    <row r="1194" spans="4:12" x14ac:dyDescent="0.25">
      <c r="D1194" s="67"/>
      <c r="E1194" s="67"/>
      <c r="F1194" s="67"/>
      <c r="G1194"/>
      <c r="I1194" s="100" t="e">
        <f>(#REF!*D1194)/(#REF!+D1194)*(#REF!*E1194)/(#REF!+E1194)*(#REF!*F1194)/(#REF!+F1194)/2</f>
        <v>#REF!</v>
      </c>
      <c r="J1194" s="100" t="e">
        <f>(#REF!+D1194)/(#REF!*D1194)*(#REF!+E1194)/(#REF!*E1194)*(#REF!+F1194)/(#REF!*F1194)*3</f>
        <v>#REF!</v>
      </c>
      <c r="L1194"/>
    </row>
    <row r="1195" spans="4:12" x14ac:dyDescent="0.25">
      <c r="D1195" s="67"/>
      <c r="E1195" s="67"/>
      <c r="F1195" s="67"/>
      <c r="G1195"/>
      <c r="I1195" s="100" t="e">
        <f>(#REF!*D1195)/(#REF!+D1195)*(#REF!*E1195)/(#REF!+E1195)*(#REF!*F1195)/(#REF!+F1195)/2</f>
        <v>#REF!</v>
      </c>
      <c r="J1195" s="100" t="e">
        <f>(#REF!+D1195)/(#REF!*D1195)*(#REF!+E1195)/(#REF!*E1195)*(#REF!+F1195)/(#REF!*F1195)*3</f>
        <v>#REF!</v>
      </c>
      <c r="L1195"/>
    </row>
    <row r="1196" spans="4:12" x14ac:dyDescent="0.25">
      <c r="D1196" s="67"/>
      <c r="E1196" s="67"/>
      <c r="F1196" s="67"/>
      <c r="G1196"/>
      <c r="I1196" s="100" t="e">
        <f>(#REF!*D1196)/(#REF!+D1196)*(#REF!*E1196)/(#REF!+E1196)*(#REF!*F1196)/(#REF!+F1196)/2</f>
        <v>#REF!</v>
      </c>
      <c r="J1196" s="100" t="e">
        <f>(#REF!+D1196)/(#REF!*D1196)*(#REF!+E1196)/(#REF!*E1196)*(#REF!+F1196)/(#REF!*F1196)*3</f>
        <v>#REF!</v>
      </c>
      <c r="L1196"/>
    </row>
    <row r="1197" spans="4:12" x14ac:dyDescent="0.25">
      <c r="D1197" s="67"/>
      <c r="E1197" s="67"/>
      <c r="F1197" s="67"/>
      <c r="G1197"/>
      <c r="I1197" s="100" t="e">
        <f>(#REF!*D1197)/(#REF!+D1197)*(#REF!*E1197)/(#REF!+E1197)*(#REF!*F1197)/(#REF!+F1197)/2</f>
        <v>#REF!</v>
      </c>
      <c r="J1197" s="100" t="e">
        <f>(#REF!+D1197)/(#REF!*D1197)*(#REF!+E1197)/(#REF!*E1197)*(#REF!+F1197)/(#REF!*F1197)*3</f>
        <v>#REF!</v>
      </c>
      <c r="L1197"/>
    </row>
    <row r="1198" spans="4:12" x14ac:dyDescent="0.25">
      <c r="D1198" s="67"/>
      <c r="E1198" s="67"/>
      <c r="F1198" s="67"/>
      <c r="G1198"/>
      <c r="I1198" s="100" t="e">
        <f>(#REF!*D1198)/(#REF!+D1198)*(#REF!*E1198)/(#REF!+E1198)*(#REF!*F1198)/(#REF!+F1198)/2</f>
        <v>#REF!</v>
      </c>
      <c r="J1198" s="100" t="e">
        <f>(#REF!+D1198)/(#REF!*D1198)*(#REF!+E1198)/(#REF!*E1198)*(#REF!+F1198)/(#REF!*F1198)*3</f>
        <v>#REF!</v>
      </c>
      <c r="L1198"/>
    </row>
    <row r="1199" spans="4:12" x14ac:dyDescent="0.25">
      <c r="D1199" s="67"/>
      <c r="E1199" s="67"/>
      <c r="F1199" s="67"/>
      <c r="G1199"/>
      <c r="I1199" s="100" t="e">
        <f>(#REF!*D1199)/(#REF!+D1199)*(#REF!*E1199)/(#REF!+E1199)*(#REF!*F1199)/(#REF!+F1199)/2</f>
        <v>#REF!</v>
      </c>
      <c r="J1199" s="100" t="e">
        <f>(#REF!+D1199)/(#REF!*D1199)*(#REF!+E1199)/(#REF!*E1199)*(#REF!+F1199)/(#REF!*F1199)*3</f>
        <v>#REF!</v>
      </c>
      <c r="L1199"/>
    </row>
    <row r="1200" spans="4:12" x14ac:dyDescent="0.25">
      <c r="D1200" s="67"/>
      <c r="E1200" s="67"/>
      <c r="F1200" s="67"/>
      <c r="G1200"/>
      <c r="I1200" s="100" t="e">
        <f>(#REF!*D1200)/(#REF!+D1200)*(#REF!*E1200)/(#REF!+E1200)*(#REF!*F1200)/(#REF!+F1200)/2</f>
        <v>#REF!</v>
      </c>
      <c r="J1200" s="100" t="e">
        <f>(#REF!+D1200)/(#REF!*D1200)*(#REF!+E1200)/(#REF!*E1200)*(#REF!+F1200)/(#REF!*F1200)*3</f>
        <v>#REF!</v>
      </c>
      <c r="L1200"/>
    </row>
    <row r="1201" spans="4:12" x14ac:dyDescent="0.25">
      <c r="D1201" s="67"/>
      <c r="E1201" s="67"/>
      <c r="F1201" s="67"/>
      <c r="G1201"/>
      <c r="I1201" s="100" t="e">
        <f>(#REF!*D1201)/(#REF!+D1201)*(#REF!*E1201)/(#REF!+E1201)*(#REF!*F1201)/(#REF!+F1201)/2</f>
        <v>#REF!</v>
      </c>
      <c r="J1201" s="100" t="e">
        <f>(#REF!+D1201)/(#REF!*D1201)*(#REF!+E1201)/(#REF!*E1201)*(#REF!+F1201)/(#REF!*F1201)*3</f>
        <v>#REF!</v>
      </c>
      <c r="L1201"/>
    </row>
    <row r="1202" spans="4:12" x14ac:dyDescent="0.25">
      <c r="D1202" s="67"/>
      <c r="E1202" s="67"/>
      <c r="F1202" s="67"/>
      <c r="G1202"/>
      <c r="I1202" s="100" t="e">
        <f>(#REF!*D1202)/(#REF!+D1202)*(#REF!*E1202)/(#REF!+E1202)*(#REF!*F1202)/(#REF!+F1202)/2</f>
        <v>#REF!</v>
      </c>
      <c r="J1202" s="100" t="e">
        <f>(#REF!+D1202)/(#REF!*D1202)*(#REF!+E1202)/(#REF!*E1202)*(#REF!+F1202)/(#REF!*F1202)*3</f>
        <v>#REF!</v>
      </c>
      <c r="L1202"/>
    </row>
    <row r="1203" spans="4:12" x14ac:dyDescent="0.25">
      <c r="D1203" s="67"/>
      <c r="E1203" s="67"/>
      <c r="F1203" s="67"/>
      <c r="G1203"/>
      <c r="I1203" s="100" t="e">
        <f>(#REF!*D1203)/(#REF!+D1203)*(#REF!*E1203)/(#REF!+E1203)*(#REF!*F1203)/(#REF!+F1203)/2</f>
        <v>#REF!</v>
      </c>
      <c r="J1203" s="100" t="e">
        <f>(#REF!+D1203)/(#REF!*D1203)*(#REF!+E1203)/(#REF!*E1203)*(#REF!+F1203)/(#REF!*F1203)*3</f>
        <v>#REF!</v>
      </c>
      <c r="L1203"/>
    </row>
    <row r="1204" spans="4:12" x14ac:dyDescent="0.25">
      <c r="D1204" s="67"/>
      <c r="E1204" s="67"/>
      <c r="F1204" s="67"/>
      <c r="G1204"/>
      <c r="I1204" s="100" t="e">
        <f>(#REF!*D1204)/(#REF!+D1204)*(#REF!*E1204)/(#REF!+E1204)*(#REF!*F1204)/(#REF!+F1204)/2</f>
        <v>#REF!</v>
      </c>
      <c r="J1204" s="100" t="e">
        <f>(#REF!+D1204)/(#REF!*D1204)*(#REF!+E1204)/(#REF!*E1204)*(#REF!+F1204)/(#REF!*F1204)*3</f>
        <v>#REF!</v>
      </c>
      <c r="L1204"/>
    </row>
    <row r="1205" spans="4:12" x14ac:dyDescent="0.25">
      <c r="D1205" s="67"/>
      <c r="E1205" s="67"/>
      <c r="F1205" s="67"/>
      <c r="G1205"/>
      <c r="I1205" s="100" t="e">
        <f>(#REF!*D1205)/(#REF!+D1205)*(#REF!*E1205)/(#REF!+E1205)*(#REF!*F1205)/(#REF!+F1205)/2</f>
        <v>#REF!</v>
      </c>
      <c r="J1205" s="100" t="e">
        <f>(#REF!+D1205)/(#REF!*D1205)*(#REF!+E1205)/(#REF!*E1205)*(#REF!+F1205)/(#REF!*F1205)*3</f>
        <v>#REF!</v>
      </c>
      <c r="L1205"/>
    </row>
    <row r="1206" spans="4:12" x14ac:dyDescent="0.25">
      <c r="D1206" s="67"/>
      <c r="E1206" s="67"/>
      <c r="F1206" s="67"/>
      <c r="G1206"/>
      <c r="I1206" s="100" t="e">
        <f>(#REF!*D1206)/(#REF!+D1206)*(#REF!*E1206)/(#REF!+E1206)*(#REF!*F1206)/(#REF!+F1206)/2</f>
        <v>#REF!</v>
      </c>
      <c r="J1206" s="100" t="e">
        <f>(#REF!+D1206)/(#REF!*D1206)*(#REF!+E1206)/(#REF!*E1206)*(#REF!+F1206)/(#REF!*F1206)*3</f>
        <v>#REF!</v>
      </c>
      <c r="L1206"/>
    </row>
    <row r="1207" spans="4:12" x14ac:dyDescent="0.25">
      <c r="D1207" s="67"/>
      <c r="E1207" s="67"/>
      <c r="F1207" s="67"/>
      <c r="G1207"/>
      <c r="I1207" s="100" t="e">
        <f>(#REF!*D1207)/(#REF!+D1207)*(#REF!*E1207)/(#REF!+E1207)*(#REF!*F1207)/(#REF!+F1207)/2</f>
        <v>#REF!</v>
      </c>
      <c r="J1207" s="100" t="e">
        <f>(#REF!+D1207)/(#REF!*D1207)*(#REF!+E1207)/(#REF!*E1207)*(#REF!+F1207)/(#REF!*F1207)*3</f>
        <v>#REF!</v>
      </c>
      <c r="L1207"/>
    </row>
    <row r="1208" spans="4:12" x14ac:dyDescent="0.25">
      <c r="D1208" s="67"/>
      <c r="E1208" s="67"/>
      <c r="F1208" s="67"/>
      <c r="G1208"/>
      <c r="I1208" s="100" t="e">
        <f>(#REF!*D1208)/(#REF!+D1208)*(#REF!*E1208)/(#REF!+E1208)*(#REF!*F1208)/(#REF!+F1208)/2</f>
        <v>#REF!</v>
      </c>
      <c r="J1208" s="100" t="e">
        <f>(#REF!+D1208)/(#REF!*D1208)*(#REF!+E1208)/(#REF!*E1208)*(#REF!+F1208)/(#REF!*F1208)*3</f>
        <v>#REF!</v>
      </c>
      <c r="L1208"/>
    </row>
    <row r="1209" spans="4:12" x14ac:dyDescent="0.25">
      <c r="D1209" s="67"/>
      <c r="E1209" s="67"/>
      <c r="F1209" s="67"/>
      <c r="G1209"/>
      <c r="I1209" s="100" t="e">
        <f>(#REF!*D1209)/(#REF!+D1209)*(#REF!*E1209)/(#REF!+E1209)*(#REF!*F1209)/(#REF!+F1209)/2</f>
        <v>#REF!</v>
      </c>
      <c r="J1209" s="100" t="e">
        <f>(#REF!+D1209)/(#REF!*D1209)*(#REF!+E1209)/(#REF!*E1209)*(#REF!+F1209)/(#REF!*F1209)*3</f>
        <v>#REF!</v>
      </c>
      <c r="L1209"/>
    </row>
    <row r="1210" spans="4:12" x14ac:dyDescent="0.25">
      <c r="D1210" s="67"/>
      <c r="E1210" s="67"/>
      <c r="F1210" s="67"/>
      <c r="G1210"/>
      <c r="I1210" s="100" t="e">
        <f>(#REF!*D1210)/(#REF!+D1210)*(#REF!*E1210)/(#REF!+E1210)*(#REF!*F1210)/(#REF!+F1210)/2</f>
        <v>#REF!</v>
      </c>
      <c r="J1210" s="100" t="e">
        <f>(#REF!+D1210)/(#REF!*D1210)*(#REF!+E1210)/(#REF!*E1210)*(#REF!+F1210)/(#REF!*F1210)*3</f>
        <v>#REF!</v>
      </c>
      <c r="L1210"/>
    </row>
    <row r="1211" spans="4:12" x14ac:dyDescent="0.25">
      <c r="D1211" s="67"/>
      <c r="E1211" s="67"/>
      <c r="F1211" s="67"/>
      <c r="G1211"/>
      <c r="I1211" s="100" t="e">
        <f>(#REF!*D1211)/(#REF!+D1211)*(#REF!*E1211)/(#REF!+E1211)*(#REF!*F1211)/(#REF!+F1211)/2</f>
        <v>#REF!</v>
      </c>
      <c r="J1211" s="100" t="e">
        <f>(#REF!+D1211)/(#REF!*D1211)*(#REF!+E1211)/(#REF!*E1211)*(#REF!+F1211)/(#REF!*F1211)*3</f>
        <v>#REF!</v>
      </c>
      <c r="L1211"/>
    </row>
    <row r="1212" spans="4:12" x14ac:dyDescent="0.25">
      <c r="D1212" s="67"/>
      <c r="E1212" s="67"/>
      <c r="F1212" s="67"/>
      <c r="G1212"/>
      <c r="I1212" s="100" t="e">
        <f>(#REF!*D1212)/(#REF!+D1212)*(#REF!*E1212)/(#REF!+E1212)*(#REF!*F1212)/(#REF!+F1212)/2</f>
        <v>#REF!</v>
      </c>
      <c r="J1212" s="100" t="e">
        <f>(#REF!+D1212)/(#REF!*D1212)*(#REF!+E1212)/(#REF!*E1212)*(#REF!+F1212)/(#REF!*F1212)*3</f>
        <v>#REF!</v>
      </c>
      <c r="L1212"/>
    </row>
    <row r="1213" spans="4:12" x14ac:dyDescent="0.25">
      <c r="D1213" s="67"/>
      <c r="E1213" s="67"/>
      <c r="F1213" s="67"/>
      <c r="G1213"/>
      <c r="I1213" s="100" t="e">
        <f>(#REF!*D1213)/(#REF!+D1213)*(#REF!*E1213)/(#REF!+E1213)*(#REF!*F1213)/(#REF!+F1213)/2</f>
        <v>#REF!</v>
      </c>
      <c r="J1213" s="100" t="e">
        <f>(#REF!+D1213)/(#REF!*D1213)*(#REF!+E1213)/(#REF!*E1213)*(#REF!+F1213)/(#REF!*F1213)*3</f>
        <v>#REF!</v>
      </c>
      <c r="L1213"/>
    </row>
    <row r="1214" spans="4:12" x14ac:dyDescent="0.25">
      <c r="D1214" s="67"/>
      <c r="E1214" s="67"/>
      <c r="F1214" s="67"/>
      <c r="G1214"/>
      <c r="I1214" s="100" t="e">
        <f>(#REF!*D1214)/(#REF!+D1214)*(#REF!*E1214)/(#REF!+E1214)*(#REF!*F1214)/(#REF!+F1214)/2</f>
        <v>#REF!</v>
      </c>
      <c r="J1214" s="100" t="e">
        <f>(#REF!+D1214)/(#REF!*D1214)*(#REF!+E1214)/(#REF!*E1214)*(#REF!+F1214)/(#REF!*F1214)*3</f>
        <v>#REF!</v>
      </c>
      <c r="L1214"/>
    </row>
    <row r="1215" spans="4:12" x14ac:dyDescent="0.25">
      <c r="D1215" s="67"/>
      <c r="E1215" s="67"/>
      <c r="F1215" s="67"/>
      <c r="G1215"/>
      <c r="I1215" s="100" t="e">
        <f>(#REF!*D1215)/(#REF!+D1215)*(#REF!*E1215)/(#REF!+E1215)*(#REF!*F1215)/(#REF!+F1215)/2</f>
        <v>#REF!</v>
      </c>
      <c r="J1215" s="100" t="e">
        <f>(#REF!+D1215)/(#REF!*D1215)*(#REF!+E1215)/(#REF!*E1215)*(#REF!+F1215)/(#REF!*F1215)*3</f>
        <v>#REF!</v>
      </c>
      <c r="L1215"/>
    </row>
    <row r="1216" spans="4:12" x14ac:dyDescent="0.25">
      <c r="D1216" s="67"/>
      <c r="E1216" s="67"/>
      <c r="F1216" s="67"/>
      <c r="G1216"/>
      <c r="I1216" s="100" t="e">
        <f>(#REF!*D1216)/(#REF!+D1216)*(#REF!*E1216)/(#REF!+E1216)*(#REF!*F1216)/(#REF!+F1216)/2</f>
        <v>#REF!</v>
      </c>
      <c r="J1216" s="100" t="e">
        <f>(#REF!+D1216)/(#REF!*D1216)*(#REF!+E1216)/(#REF!*E1216)*(#REF!+F1216)/(#REF!*F1216)*3</f>
        <v>#REF!</v>
      </c>
      <c r="L1216"/>
    </row>
    <row r="1217" spans="4:12" x14ac:dyDescent="0.25">
      <c r="D1217" s="67"/>
      <c r="E1217" s="67"/>
      <c r="F1217" s="67"/>
      <c r="G1217"/>
      <c r="I1217" s="100" t="e">
        <f>(#REF!*D1217)/(#REF!+D1217)*(#REF!*E1217)/(#REF!+E1217)*(#REF!*F1217)/(#REF!+F1217)/2</f>
        <v>#REF!</v>
      </c>
      <c r="J1217" s="100" t="e">
        <f>(#REF!+D1217)/(#REF!*D1217)*(#REF!+E1217)/(#REF!*E1217)*(#REF!+F1217)/(#REF!*F1217)*3</f>
        <v>#REF!</v>
      </c>
      <c r="L1217"/>
    </row>
    <row r="1218" spans="4:12" x14ac:dyDescent="0.25">
      <c r="D1218" s="67"/>
      <c r="E1218" s="67"/>
      <c r="F1218" s="67"/>
      <c r="G1218"/>
      <c r="I1218" s="100" t="e">
        <f>(#REF!*D1218)/(#REF!+D1218)*(#REF!*E1218)/(#REF!+E1218)*(#REF!*F1218)/(#REF!+F1218)/2</f>
        <v>#REF!</v>
      </c>
      <c r="J1218" s="100" t="e">
        <f>(#REF!+D1218)/(#REF!*D1218)*(#REF!+E1218)/(#REF!*E1218)*(#REF!+F1218)/(#REF!*F1218)*3</f>
        <v>#REF!</v>
      </c>
      <c r="L1218"/>
    </row>
    <row r="1219" spans="4:12" x14ac:dyDescent="0.25">
      <c r="D1219" s="67"/>
      <c r="E1219" s="67"/>
      <c r="F1219" s="67"/>
      <c r="G1219"/>
      <c r="I1219" s="100" t="e">
        <f>(#REF!*D1219)/(#REF!+D1219)*(#REF!*E1219)/(#REF!+E1219)*(#REF!*F1219)/(#REF!+F1219)/2</f>
        <v>#REF!</v>
      </c>
      <c r="J1219" s="100" t="e">
        <f>(#REF!+D1219)/(#REF!*D1219)*(#REF!+E1219)/(#REF!*E1219)*(#REF!+F1219)/(#REF!*F1219)*3</f>
        <v>#REF!</v>
      </c>
      <c r="L1219"/>
    </row>
    <row r="1220" spans="4:12" x14ac:dyDescent="0.25">
      <c r="D1220" s="67"/>
      <c r="E1220" s="67"/>
      <c r="F1220" s="67"/>
      <c r="G1220"/>
      <c r="I1220" s="100" t="e">
        <f>(#REF!*D1220)/(#REF!+D1220)*(#REF!*E1220)/(#REF!+E1220)*(#REF!*F1220)/(#REF!+F1220)/2</f>
        <v>#REF!</v>
      </c>
      <c r="J1220" s="100" t="e">
        <f>(#REF!+D1220)/(#REF!*D1220)*(#REF!+E1220)/(#REF!*E1220)*(#REF!+F1220)/(#REF!*F1220)*3</f>
        <v>#REF!</v>
      </c>
      <c r="L1220"/>
    </row>
    <row r="1221" spans="4:12" x14ac:dyDescent="0.25">
      <c r="D1221" s="67"/>
      <c r="E1221" s="67"/>
      <c r="F1221" s="67"/>
      <c r="G1221"/>
      <c r="I1221" s="100" t="e">
        <f>(#REF!*D1221)/(#REF!+D1221)*(#REF!*E1221)/(#REF!+E1221)*(#REF!*F1221)/(#REF!+F1221)/2</f>
        <v>#REF!</v>
      </c>
      <c r="J1221" s="100" t="e">
        <f>(#REF!+D1221)/(#REF!*D1221)*(#REF!+E1221)/(#REF!*E1221)*(#REF!+F1221)/(#REF!*F1221)*3</f>
        <v>#REF!</v>
      </c>
      <c r="L1221"/>
    </row>
    <row r="1222" spans="4:12" x14ac:dyDescent="0.25">
      <c r="D1222" s="67"/>
      <c r="E1222" s="67"/>
      <c r="F1222" s="67"/>
      <c r="G1222"/>
      <c r="I1222" s="100" t="e">
        <f>(#REF!*D1222)/(#REF!+D1222)*(#REF!*E1222)/(#REF!+E1222)*(#REF!*F1222)/(#REF!+F1222)/2</f>
        <v>#REF!</v>
      </c>
      <c r="J1222" s="100" t="e">
        <f>(#REF!+D1222)/(#REF!*D1222)*(#REF!+E1222)/(#REF!*E1222)*(#REF!+F1222)/(#REF!*F1222)*3</f>
        <v>#REF!</v>
      </c>
      <c r="L1222"/>
    </row>
    <row r="1223" spans="4:12" x14ac:dyDescent="0.25">
      <c r="D1223" s="67"/>
      <c r="E1223" s="67"/>
      <c r="F1223" s="67"/>
      <c r="G1223"/>
      <c r="I1223" s="100" t="e">
        <f>(#REF!*D1223)/(#REF!+D1223)*(#REF!*E1223)/(#REF!+E1223)*(#REF!*F1223)/(#REF!+F1223)/2</f>
        <v>#REF!</v>
      </c>
      <c r="J1223" s="100" t="e">
        <f>(#REF!+D1223)/(#REF!*D1223)*(#REF!+E1223)/(#REF!*E1223)*(#REF!+F1223)/(#REF!*F1223)*3</f>
        <v>#REF!</v>
      </c>
      <c r="L1223"/>
    </row>
    <row r="1224" spans="4:12" x14ac:dyDescent="0.25">
      <c r="D1224" s="67"/>
      <c r="E1224" s="67"/>
      <c r="F1224" s="67"/>
      <c r="G1224"/>
      <c r="I1224" s="100" t="e">
        <f>(#REF!*D1224)/(#REF!+D1224)*(#REF!*E1224)/(#REF!+E1224)*(#REF!*F1224)/(#REF!+F1224)/2</f>
        <v>#REF!</v>
      </c>
      <c r="J1224" s="100" t="e">
        <f>(#REF!+D1224)/(#REF!*D1224)*(#REF!+E1224)/(#REF!*E1224)*(#REF!+F1224)/(#REF!*F1224)*3</f>
        <v>#REF!</v>
      </c>
      <c r="L1224"/>
    </row>
    <row r="1225" spans="4:12" x14ac:dyDescent="0.25">
      <c r="D1225" s="67"/>
      <c r="E1225" s="67"/>
      <c r="F1225" s="67"/>
      <c r="G1225"/>
      <c r="I1225" s="100" t="e">
        <f>(#REF!*D1225)/(#REF!+D1225)*(#REF!*E1225)/(#REF!+E1225)*(#REF!*F1225)/(#REF!+F1225)/2</f>
        <v>#REF!</v>
      </c>
      <c r="J1225" s="100" t="e">
        <f>(#REF!+D1225)/(#REF!*D1225)*(#REF!+E1225)/(#REF!*E1225)*(#REF!+F1225)/(#REF!*F1225)*3</f>
        <v>#REF!</v>
      </c>
      <c r="L1225"/>
    </row>
    <row r="1226" spans="4:12" x14ac:dyDescent="0.25">
      <c r="D1226" s="67"/>
      <c r="E1226" s="67"/>
      <c r="F1226" s="67"/>
      <c r="G1226"/>
      <c r="I1226" s="100" t="e">
        <f>(#REF!*D1226)/(#REF!+D1226)*(#REF!*E1226)/(#REF!+E1226)*(#REF!*F1226)/(#REF!+F1226)/2</f>
        <v>#REF!</v>
      </c>
      <c r="J1226" s="100" t="e">
        <f>(#REF!+D1226)/(#REF!*D1226)*(#REF!+E1226)/(#REF!*E1226)*(#REF!+F1226)/(#REF!*F1226)*3</f>
        <v>#REF!</v>
      </c>
      <c r="L1226"/>
    </row>
    <row r="1227" spans="4:12" x14ac:dyDescent="0.25">
      <c r="D1227" s="67"/>
      <c r="E1227" s="67"/>
      <c r="F1227" s="67"/>
      <c r="G1227"/>
      <c r="I1227" s="100" t="e">
        <f>(#REF!*D1227)/(#REF!+D1227)*(#REF!*E1227)/(#REF!+E1227)*(#REF!*F1227)/(#REF!+F1227)/2</f>
        <v>#REF!</v>
      </c>
      <c r="J1227" s="100" t="e">
        <f>(#REF!+D1227)/(#REF!*D1227)*(#REF!+E1227)/(#REF!*E1227)*(#REF!+F1227)/(#REF!*F1227)*3</f>
        <v>#REF!</v>
      </c>
      <c r="L1227"/>
    </row>
    <row r="1228" spans="4:12" x14ac:dyDescent="0.25">
      <c r="D1228" s="67"/>
      <c r="E1228" s="67"/>
      <c r="F1228" s="67"/>
      <c r="G1228"/>
      <c r="I1228" s="100" t="e">
        <f>(#REF!*D1228)/(#REF!+D1228)*(#REF!*E1228)/(#REF!+E1228)*(#REF!*F1228)/(#REF!+F1228)/2</f>
        <v>#REF!</v>
      </c>
      <c r="J1228" s="100" t="e">
        <f>(#REF!+D1228)/(#REF!*D1228)*(#REF!+E1228)/(#REF!*E1228)*(#REF!+F1228)/(#REF!*F1228)*3</f>
        <v>#REF!</v>
      </c>
      <c r="L1228"/>
    </row>
    <row r="1229" spans="4:12" x14ac:dyDescent="0.25">
      <c r="D1229" s="67"/>
      <c r="E1229" s="67"/>
      <c r="F1229" s="67"/>
      <c r="G1229"/>
      <c r="I1229" s="100" t="e">
        <f>(#REF!*D1229)/(#REF!+D1229)*(#REF!*E1229)/(#REF!+E1229)*(#REF!*F1229)/(#REF!+F1229)/2</f>
        <v>#REF!</v>
      </c>
      <c r="J1229" s="100" t="e">
        <f>(#REF!+D1229)/(#REF!*D1229)*(#REF!+E1229)/(#REF!*E1229)*(#REF!+F1229)/(#REF!*F1229)*3</f>
        <v>#REF!</v>
      </c>
      <c r="L1229"/>
    </row>
    <row r="1230" spans="4:12" x14ac:dyDescent="0.25">
      <c r="D1230" s="67"/>
      <c r="E1230" s="67"/>
      <c r="F1230" s="67"/>
      <c r="G1230"/>
      <c r="I1230" s="100" t="e">
        <f>(#REF!*D1230)/(#REF!+D1230)*(#REF!*E1230)/(#REF!+E1230)*(#REF!*F1230)/(#REF!+F1230)/2</f>
        <v>#REF!</v>
      </c>
      <c r="J1230" s="100" t="e">
        <f>(#REF!+D1230)/(#REF!*D1230)*(#REF!+E1230)/(#REF!*E1230)*(#REF!+F1230)/(#REF!*F1230)*3</f>
        <v>#REF!</v>
      </c>
      <c r="L1230"/>
    </row>
    <row r="1231" spans="4:12" x14ac:dyDescent="0.25">
      <c r="D1231" s="67"/>
      <c r="E1231" s="67"/>
      <c r="F1231" s="67"/>
      <c r="G1231"/>
      <c r="I1231" s="100" t="e">
        <f>(#REF!*D1231)/(#REF!+D1231)*(#REF!*E1231)/(#REF!+E1231)*(#REF!*F1231)/(#REF!+F1231)/2</f>
        <v>#REF!</v>
      </c>
      <c r="J1231" s="100" t="e">
        <f>(#REF!+D1231)/(#REF!*D1231)*(#REF!+E1231)/(#REF!*E1231)*(#REF!+F1231)/(#REF!*F1231)*3</f>
        <v>#REF!</v>
      </c>
      <c r="L1231"/>
    </row>
    <row r="1232" spans="4:12" x14ac:dyDescent="0.25">
      <c r="D1232" s="67"/>
      <c r="E1232" s="67"/>
      <c r="F1232" s="67"/>
      <c r="G1232"/>
      <c r="I1232" s="100" t="e">
        <f>(#REF!*D1232)/(#REF!+D1232)*(#REF!*E1232)/(#REF!+E1232)*(#REF!*F1232)/(#REF!+F1232)/2</f>
        <v>#REF!</v>
      </c>
      <c r="J1232" s="100" t="e">
        <f>(#REF!+D1232)/(#REF!*D1232)*(#REF!+E1232)/(#REF!*E1232)*(#REF!+F1232)/(#REF!*F1232)*3</f>
        <v>#REF!</v>
      </c>
      <c r="L1232"/>
    </row>
    <row r="1233" spans="4:12" x14ac:dyDescent="0.25">
      <c r="D1233" s="67"/>
      <c r="E1233" s="67"/>
      <c r="F1233" s="67"/>
      <c r="G1233"/>
      <c r="I1233" s="100" t="e">
        <f>(#REF!*D1233)/(#REF!+D1233)*(#REF!*E1233)/(#REF!+E1233)*(#REF!*F1233)/(#REF!+F1233)/2</f>
        <v>#REF!</v>
      </c>
      <c r="J1233" s="100" t="e">
        <f>(#REF!+D1233)/(#REF!*D1233)*(#REF!+E1233)/(#REF!*E1233)*(#REF!+F1233)/(#REF!*F1233)*3</f>
        <v>#REF!</v>
      </c>
      <c r="L1233"/>
    </row>
    <row r="1234" spans="4:12" x14ac:dyDescent="0.25">
      <c r="D1234" s="67"/>
      <c r="E1234" s="67"/>
      <c r="F1234" s="67"/>
      <c r="G1234"/>
      <c r="I1234" s="100" t="e">
        <f>(#REF!*D1234)/(#REF!+D1234)*(#REF!*E1234)/(#REF!+E1234)*(#REF!*F1234)/(#REF!+F1234)/2</f>
        <v>#REF!</v>
      </c>
      <c r="J1234" s="100" t="e">
        <f>(#REF!+D1234)/(#REF!*D1234)*(#REF!+E1234)/(#REF!*E1234)*(#REF!+F1234)/(#REF!*F1234)*3</f>
        <v>#REF!</v>
      </c>
      <c r="L1234"/>
    </row>
    <row r="1235" spans="4:12" x14ac:dyDescent="0.25">
      <c r="D1235" s="67"/>
      <c r="E1235" s="67"/>
      <c r="F1235" s="67"/>
      <c r="G1235"/>
      <c r="I1235" s="100" t="e">
        <f>(#REF!*D1235)/(#REF!+D1235)*(#REF!*E1235)/(#REF!+E1235)*(#REF!*F1235)/(#REF!+F1235)/2</f>
        <v>#REF!</v>
      </c>
      <c r="J1235" s="100" t="e">
        <f>(#REF!+D1235)/(#REF!*D1235)*(#REF!+E1235)/(#REF!*E1235)*(#REF!+F1235)/(#REF!*F1235)*3</f>
        <v>#REF!</v>
      </c>
      <c r="L1235"/>
    </row>
    <row r="1236" spans="4:12" x14ac:dyDescent="0.25">
      <c r="D1236" s="67"/>
      <c r="E1236" s="67"/>
      <c r="F1236" s="67"/>
      <c r="G1236"/>
      <c r="I1236" s="100" t="e">
        <f>(#REF!*D1236)/(#REF!+D1236)*(#REF!*E1236)/(#REF!+E1236)*(#REF!*F1236)/(#REF!+F1236)/2</f>
        <v>#REF!</v>
      </c>
      <c r="J1236" s="100" t="e">
        <f>(#REF!+D1236)/(#REF!*D1236)*(#REF!+E1236)/(#REF!*E1236)*(#REF!+F1236)/(#REF!*F1236)*3</f>
        <v>#REF!</v>
      </c>
      <c r="L1236"/>
    </row>
    <row r="1237" spans="4:12" x14ac:dyDescent="0.25">
      <c r="D1237" s="67"/>
      <c r="E1237" s="67"/>
      <c r="F1237" s="67"/>
      <c r="G1237"/>
      <c r="I1237" s="100" t="e">
        <f>(#REF!*D1237)/(#REF!+D1237)*(#REF!*E1237)/(#REF!+E1237)*(#REF!*F1237)/(#REF!+F1237)/2</f>
        <v>#REF!</v>
      </c>
      <c r="J1237" s="100" t="e">
        <f>(#REF!+D1237)/(#REF!*D1237)*(#REF!+E1237)/(#REF!*E1237)*(#REF!+F1237)/(#REF!*F1237)*3</f>
        <v>#REF!</v>
      </c>
      <c r="L1237"/>
    </row>
    <row r="1238" spans="4:12" x14ac:dyDescent="0.25">
      <c r="D1238" s="67"/>
      <c r="E1238" s="67"/>
      <c r="F1238" s="67"/>
      <c r="G1238"/>
      <c r="I1238" s="100" t="e">
        <f>(#REF!*D1238)/(#REF!+D1238)*(#REF!*E1238)/(#REF!+E1238)*(#REF!*F1238)/(#REF!+F1238)/2</f>
        <v>#REF!</v>
      </c>
      <c r="J1238" s="100" t="e">
        <f>(#REF!+D1238)/(#REF!*D1238)*(#REF!+E1238)/(#REF!*E1238)*(#REF!+F1238)/(#REF!*F1238)*3</f>
        <v>#REF!</v>
      </c>
      <c r="L1238"/>
    </row>
    <row r="1239" spans="4:12" x14ac:dyDescent="0.25">
      <c r="D1239" s="67"/>
      <c r="E1239" s="67"/>
      <c r="F1239" s="67"/>
      <c r="G1239"/>
      <c r="I1239" s="100" t="e">
        <f>(#REF!*D1239)/(#REF!+D1239)*(#REF!*E1239)/(#REF!+E1239)*(#REF!*F1239)/(#REF!+F1239)/2</f>
        <v>#REF!</v>
      </c>
      <c r="J1239" s="100" t="e">
        <f>(#REF!+D1239)/(#REF!*D1239)*(#REF!+E1239)/(#REF!*E1239)*(#REF!+F1239)/(#REF!*F1239)*3</f>
        <v>#REF!</v>
      </c>
      <c r="L1239"/>
    </row>
    <row r="1240" spans="4:12" x14ac:dyDescent="0.25">
      <c r="D1240" s="67"/>
      <c r="E1240" s="67"/>
      <c r="F1240" s="67"/>
      <c r="G1240"/>
      <c r="I1240" s="100" t="e">
        <f>(#REF!*D1240)/(#REF!+D1240)*(#REF!*E1240)/(#REF!+E1240)*(#REF!*F1240)/(#REF!+F1240)/2</f>
        <v>#REF!</v>
      </c>
      <c r="J1240" s="100" t="e">
        <f>(#REF!+D1240)/(#REF!*D1240)*(#REF!+E1240)/(#REF!*E1240)*(#REF!+F1240)/(#REF!*F1240)*3</f>
        <v>#REF!</v>
      </c>
      <c r="L1240"/>
    </row>
    <row r="1241" spans="4:12" x14ac:dyDescent="0.25">
      <c r="D1241" s="67"/>
      <c r="E1241" s="67"/>
      <c r="F1241" s="67"/>
      <c r="G1241"/>
      <c r="I1241" s="100" t="e">
        <f>(#REF!*D1241)/(#REF!+D1241)*(#REF!*E1241)/(#REF!+E1241)*(#REF!*F1241)/(#REF!+F1241)/2</f>
        <v>#REF!</v>
      </c>
      <c r="J1241" s="100" t="e">
        <f>(#REF!+D1241)/(#REF!*D1241)*(#REF!+E1241)/(#REF!*E1241)*(#REF!+F1241)/(#REF!*F1241)*3</f>
        <v>#REF!</v>
      </c>
      <c r="L1241"/>
    </row>
    <row r="1242" spans="4:12" x14ac:dyDescent="0.25">
      <c r="D1242" s="67"/>
      <c r="E1242" s="67"/>
      <c r="F1242" s="67"/>
      <c r="G1242"/>
      <c r="I1242" s="100" t="e">
        <f>(#REF!*D1242)/(#REF!+D1242)*(#REF!*E1242)/(#REF!+E1242)*(#REF!*F1242)/(#REF!+F1242)/2</f>
        <v>#REF!</v>
      </c>
      <c r="J1242" s="100" t="e">
        <f>(#REF!+D1242)/(#REF!*D1242)*(#REF!+E1242)/(#REF!*E1242)*(#REF!+F1242)/(#REF!*F1242)*3</f>
        <v>#REF!</v>
      </c>
      <c r="L1242"/>
    </row>
    <row r="1243" spans="4:12" x14ac:dyDescent="0.25">
      <c r="D1243" s="67"/>
      <c r="E1243" s="67"/>
      <c r="F1243" s="67"/>
      <c r="G1243"/>
      <c r="I1243" s="100" t="e">
        <f>(#REF!*D1243)/(#REF!+D1243)*(#REF!*E1243)/(#REF!+E1243)*(#REF!*F1243)/(#REF!+F1243)/2</f>
        <v>#REF!</v>
      </c>
      <c r="J1243" s="100" t="e">
        <f>(#REF!+D1243)/(#REF!*D1243)*(#REF!+E1243)/(#REF!*E1243)*(#REF!+F1243)/(#REF!*F1243)*3</f>
        <v>#REF!</v>
      </c>
      <c r="L1243"/>
    </row>
    <row r="1244" spans="4:12" x14ac:dyDescent="0.25">
      <c r="D1244" s="67"/>
      <c r="E1244" s="67"/>
      <c r="F1244" s="67"/>
      <c r="G1244"/>
      <c r="I1244" s="100" t="e">
        <f>(#REF!*D1244)/(#REF!+D1244)*(#REF!*E1244)/(#REF!+E1244)*(#REF!*F1244)/(#REF!+F1244)/2</f>
        <v>#REF!</v>
      </c>
      <c r="J1244" s="100" t="e">
        <f>(#REF!+D1244)/(#REF!*D1244)*(#REF!+E1244)/(#REF!*E1244)*(#REF!+F1244)/(#REF!*F1244)*3</f>
        <v>#REF!</v>
      </c>
      <c r="L1244"/>
    </row>
    <row r="1245" spans="4:12" x14ac:dyDescent="0.25">
      <c r="D1245" s="67"/>
      <c r="E1245" s="67"/>
      <c r="F1245" s="67"/>
      <c r="G1245"/>
      <c r="I1245" s="100" t="e">
        <f>(#REF!*D1245)/(#REF!+D1245)*(#REF!*E1245)/(#REF!+E1245)*(#REF!*F1245)/(#REF!+F1245)/2</f>
        <v>#REF!</v>
      </c>
      <c r="J1245" s="100" t="e">
        <f>(#REF!+D1245)/(#REF!*D1245)*(#REF!+E1245)/(#REF!*E1245)*(#REF!+F1245)/(#REF!*F1245)*3</f>
        <v>#REF!</v>
      </c>
      <c r="L1245"/>
    </row>
    <row r="1246" spans="4:12" x14ac:dyDescent="0.25">
      <c r="D1246" s="67"/>
      <c r="E1246" s="67"/>
      <c r="F1246" s="67"/>
      <c r="G1246"/>
      <c r="I1246" s="100" t="e">
        <f>(#REF!*D1246)/(#REF!+D1246)*(#REF!*E1246)/(#REF!+E1246)*(#REF!*F1246)/(#REF!+F1246)/2</f>
        <v>#REF!</v>
      </c>
      <c r="J1246" s="100" t="e">
        <f>(#REF!+D1246)/(#REF!*D1246)*(#REF!+E1246)/(#REF!*E1246)*(#REF!+F1246)/(#REF!*F1246)*3</f>
        <v>#REF!</v>
      </c>
      <c r="L1246"/>
    </row>
    <row r="1247" spans="4:12" x14ac:dyDescent="0.25">
      <c r="D1247" s="67"/>
      <c r="E1247" s="67"/>
      <c r="F1247" s="67"/>
      <c r="G1247"/>
      <c r="I1247" s="100" t="e">
        <f>(#REF!*D1247)/(#REF!+D1247)*(#REF!*E1247)/(#REF!+E1247)*(#REF!*F1247)/(#REF!+F1247)/2</f>
        <v>#REF!</v>
      </c>
      <c r="J1247" s="100" t="e">
        <f>(#REF!+D1247)/(#REF!*D1247)*(#REF!+E1247)/(#REF!*E1247)*(#REF!+F1247)/(#REF!*F1247)*3</f>
        <v>#REF!</v>
      </c>
      <c r="L1247"/>
    </row>
    <row r="1248" spans="4:12" x14ac:dyDescent="0.25">
      <c r="D1248" s="67"/>
      <c r="E1248" s="67"/>
      <c r="F1248" s="67"/>
      <c r="G1248"/>
      <c r="I1248" s="100" t="e">
        <f>(#REF!*D1248)/(#REF!+D1248)*(#REF!*E1248)/(#REF!+E1248)*(#REF!*F1248)/(#REF!+F1248)/2</f>
        <v>#REF!</v>
      </c>
      <c r="J1248" s="100" t="e">
        <f>(#REF!+D1248)/(#REF!*D1248)*(#REF!+E1248)/(#REF!*E1248)*(#REF!+F1248)/(#REF!*F1248)*3</f>
        <v>#REF!</v>
      </c>
      <c r="L1248"/>
    </row>
    <row r="1249" spans="4:12" x14ac:dyDescent="0.25">
      <c r="D1249" s="67"/>
      <c r="E1249" s="67"/>
      <c r="F1249" s="67"/>
      <c r="G1249"/>
      <c r="I1249" s="100" t="e">
        <f>(#REF!*D1249)/(#REF!+D1249)*(#REF!*E1249)/(#REF!+E1249)*(#REF!*F1249)/(#REF!+F1249)/2</f>
        <v>#REF!</v>
      </c>
      <c r="J1249" s="100" t="e">
        <f>(#REF!+D1249)/(#REF!*D1249)*(#REF!+E1249)/(#REF!*E1249)*(#REF!+F1249)/(#REF!*F1249)*3</f>
        <v>#REF!</v>
      </c>
      <c r="L1249"/>
    </row>
    <row r="1250" spans="4:12" x14ac:dyDescent="0.25">
      <c r="D1250" s="67"/>
      <c r="E1250" s="67"/>
      <c r="F1250" s="67"/>
      <c r="G1250"/>
      <c r="I1250" s="100" t="e">
        <f>(#REF!*D1250)/(#REF!+D1250)*(#REF!*E1250)/(#REF!+E1250)*(#REF!*F1250)/(#REF!+F1250)/2</f>
        <v>#REF!</v>
      </c>
      <c r="J1250" s="100" t="e">
        <f>(#REF!+D1250)/(#REF!*D1250)*(#REF!+E1250)/(#REF!*E1250)*(#REF!+F1250)/(#REF!*F1250)*3</f>
        <v>#REF!</v>
      </c>
      <c r="L1250"/>
    </row>
    <row r="1251" spans="4:12" x14ac:dyDescent="0.25">
      <c r="D1251" s="67"/>
      <c r="E1251" s="67"/>
      <c r="F1251" s="67"/>
      <c r="G1251"/>
      <c r="I1251" s="100" t="e">
        <f>(#REF!*D1251)/(#REF!+D1251)*(#REF!*E1251)/(#REF!+E1251)*(#REF!*F1251)/(#REF!+F1251)/2</f>
        <v>#REF!</v>
      </c>
      <c r="J1251" s="100" t="e">
        <f>(#REF!+D1251)/(#REF!*D1251)*(#REF!+E1251)/(#REF!*E1251)*(#REF!+F1251)/(#REF!*F1251)*3</f>
        <v>#REF!</v>
      </c>
      <c r="L1251"/>
    </row>
    <row r="1252" spans="4:12" x14ac:dyDescent="0.25">
      <c r="D1252" s="67"/>
      <c r="E1252" s="67"/>
      <c r="F1252" s="67"/>
      <c r="G1252"/>
      <c r="I1252" s="100" t="e">
        <f>(#REF!*D1252)/(#REF!+D1252)*(#REF!*E1252)/(#REF!+E1252)*(#REF!*F1252)/(#REF!+F1252)/2</f>
        <v>#REF!</v>
      </c>
      <c r="J1252" s="100" t="e">
        <f>(#REF!+D1252)/(#REF!*D1252)*(#REF!+E1252)/(#REF!*E1252)*(#REF!+F1252)/(#REF!*F1252)*3</f>
        <v>#REF!</v>
      </c>
      <c r="L1252"/>
    </row>
    <row r="1253" spans="4:12" x14ac:dyDescent="0.25">
      <c r="D1253" s="67"/>
      <c r="E1253" s="67"/>
      <c r="F1253" s="67"/>
      <c r="G1253"/>
      <c r="I1253" s="100" t="e">
        <f>(#REF!*D1253)/(#REF!+D1253)*(#REF!*E1253)/(#REF!+E1253)*(#REF!*F1253)/(#REF!+F1253)/2</f>
        <v>#REF!</v>
      </c>
      <c r="J1253" s="100" t="e">
        <f>(#REF!+D1253)/(#REF!*D1253)*(#REF!+E1253)/(#REF!*E1253)*(#REF!+F1253)/(#REF!*F1253)*3</f>
        <v>#REF!</v>
      </c>
      <c r="L1253"/>
    </row>
    <row r="1254" spans="4:12" x14ac:dyDescent="0.25">
      <c r="D1254" s="67"/>
      <c r="E1254" s="67"/>
      <c r="F1254" s="67"/>
      <c r="G1254"/>
      <c r="I1254" s="100" t="e">
        <f>(#REF!*D1254)/(#REF!+D1254)*(#REF!*E1254)/(#REF!+E1254)*(#REF!*F1254)/(#REF!+F1254)/2</f>
        <v>#REF!</v>
      </c>
      <c r="J1254" s="100" t="e">
        <f>(#REF!+D1254)/(#REF!*D1254)*(#REF!+E1254)/(#REF!*E1254)*(#REF!+F1254)/(#REF!*F1254)*3</f>
        <v>#REF!</v>
      </c>
      <c r="L1254"/>
    </row>
    <row r="1255" spans="4:12" x14ac:dyDescent="0.25">
      <c r="D1255" s="67"/>
      <c r="E1255" s="67"/>
      <c r="F1255" s="67"/>
      <c r="G1255"/>
      <c r="I1255" s="100" t="e">
        <f>(#REF!*D1255)/(#REF!+D1255)*(#REF!*E1255)/(#REF!+E1255)*(#REF!*F1255)/(#REF!+F1255)/2</f>
        <v>#REF!</v>
      </c>
      <c r="J1255" s="100" t="e">
        <f>(#REF!+D1255)/(#REF!*D1255)*(#REF!+E1255)/(#REF!*E1255)*(#REF!+F1255)/(#REF!*F1255)*3</f>
        <v>#REF!</v>
      </c>
      <c r="L1255"/>
    </row>
    <row r="1256" spans="4:12" x14ac:dyDescent="0.25">
      <c r="D1256" s="67"/>
      <c r="E1256" s="67"/>
      <c r="F1256" s="67"/>
      <c r="G1256"/>
      <c r="I1256" s="100" t="e">
        <f>(#REF!*D1256)/(#REF!+D1256)*(#REF!*E1256)/(#REF!+E1256)*(#REF!*F1256)/(#REF!+F1256)/2</f>
        <v>#REF!</v>
      </c>
      <c r="J1256" s="100" t="e">
        <f>(#REF!+D1256)/(#REF!*D1256)*(#REF!+E1256)/(#REF!*E1256)*(#REF!+F1256)/(#REF!*F1256)*3</f>
        <v>#REF!</v>
      </c>
      <c r="L1256"/>
    </row>
    <row r="1257" spans="4:12" x14ac:dyDescent="0.25">
      <c r="D1257" s="67"/>
      <c r="E1257" s="67"/>
      <c r="F1257" s="67"/>
      <c r="G1257"/>
      <c r="I1257" s="100" t="e">
        <f>(#REF!*D1257)/(#REF!+D1257)*(#REF!*E1257)/(#REF!+E1257)*(#REF!*F1257)/(#REF!+F1257)/2</f>
        <v>#REF!</v>
      </c>
      <c r="J1257" s="100" t="e">
        <f>(#REF!+D1257)/(#REF!*D1257)*(#REF!+E1257)/(#REF!*E1257)*(#REF!+F1257)/(#REF!*F1257)*3</f>
        <v>#REF!</v>
      </c>
      <c r="L1257"/>
    </row>
    <row r="1258" spans="4:12" x14ac:dyDescent="0.25">
      <c r="D1258" s="67"/>
      <c r="E1258" s="67"/>
      <c r="F1258" s="67"/>
      <c r="G1258"/>
      <c r="I1258" s="100" t="e">
        <f>(#REF!*D1258)/(#REF!+D1258)*(#REF!*E1258)/(#REF!+E1258)*(#REF!*F1258)/(#REF!+F1258)/2</f>
        <v>#REF!</v>
      </c>
      <c r="J1258" s="100" t="e">
        <f>(#REF!+D1258)/(#REF!*D1258)*(#REF!+E1258)/(#REF!*E1258)*(#REF!+F1258)/(#REF!*F1258)*3</f>
        <v>#REF!</v>
      </c>
      <c r="L1258"/>
    </row>
    <row r="1259" spans="4:12" x14ac:dyDescent="0.25">
      <c r="D1259" s="67"/>
      <c r="E1259" s="67"/>
      <c r="F1259" s="67"/>
      <c r="G1259"/>
      <c r="I1259" s="100" t="e">
        <f>(#REF!*D1259)/(#REF!+D1259)*(#REF!*E1259)/(#REF!+E1259)*(#REF!*F1259)/(#REF!+F1259)/2</f>
        <v>#REF!</v>
      </c>
      <c r="J1259" s="100" t="e">
        <f>(#REF!+D1259)/(#REF!*D1259)*(#REF!+E1259)/(#REF!*E1259)*(#REF!+F1259)/(#REF!*F1259)*3</f>
        <v>#REF!</v>
      </c>
      <c r="L1259"/>
    </row>
    <row r="1260" spans="4:12" x14ac:dyDescent="0.25">
      <c r="D1260" s="67"/>
      <c r="E1260" s="67"/>
      <c r="F1260" s="67"/>
      <c r="G1260"/>
      <c r="I1260" s="100" t="e">
        <f>(#REF!*D1260)/(#REF!+D1260)*(#REF!*E1260)/(#REF!+E1260)*(#REF!*F1260)/(#REF!+F1260)/2</f>
        <v>#REF!</v>
      </c>
      <c r="J1260" s="100" t="e">
        <f>(#REF!+D1260)/(#REF!*D1260)*(#REF!+E1260)/(#REF!*E1260)*(#REF!+F1260)/(#REF!*F1260)*3</f>
        <v>#REF!</v>
      </c>
      <c r="L1260"/>
    </row>
    <row r="1261" spans="4:12" x14ac:dyDescent="0.25">
      <c r="D1261" s="67"/>
      <c r="E1261" s="67"/>
      <c r="F1261" s="67"/>
      <c r="G1261"/>
      <c r="I1261" s="100" t="e">
        <f>(#REF!*D1261)/(#REF!+D1261)*(#REF!*E1261)/(#REF!+E1261)*(#REF!*F1261)/(#REF!+F1261)/2</f>
        <v>#REF!</v>
      </c>
      <c r="J1261" s="100" t="e">
        <f>(#REF!+D1261)/(#REF!*D1261)*(#REF!+E1261)/(#REF!*E1261)*(#REF!+F1261)/(#REF!*F1261)*3</f>
        <v>#REF!</v>
      </c>
      <c r="L1261"/>
    </row>
    <row r="1262" spans="4:12" x14ac:dyDescent="0.25">
      <c r="D1262" s="67"/>
      <c r="E1262" s="67"/>
      <c r="F1262" s="67"/>
      <c r="G1262"/>
      <c r="I1262" s="100" t="e">
        <f>(#REF!*D1262)/(#REF!+D1262)*(#REF!*E1262)/(#REF!+E1262)*(#REF!*F1262)/(#REF!+F1262)/2</f>
        <v>#REF!</v>
      </c>
      <c r="J1262" s="100" t="e">
        <f>(#REF!+D1262)/(#REF!*D1262)*(#REF!+E1262)/(#REF!*E1262)*(#REF!+F1262)/(#REF!*F1262)*3</f>
        <v>#REF!</v>
      </c>
      <c r="L1262"/>
    </row>
    <row r="1263" spans="4:12" x14ac:dyDescent="0.25">
      <c r="D1263" s="67"/>
      <c r="E1263" s="67"/>
      <c r="F1263" s="67"/>
      <c r="G1263"/>
      <c r="I1263" s="100" t="e">
        <f>(#REF!*D1263)/(#REF!+D1263)*(#REF!*E1263)/(#REF!+E1263)*(#REF!*F1263)/(#REF!+F1263)/2</f>
        <v>#REF!</v>
      </c>
      <c r="J1263" s="100" t="e">
        <f>(#REF!+D1263)/(#REF!*D1263)*(#REF!+E1263)/(#REF!*E1263)*(#REF!+F1263)/(#REF!*F1263)*3</f>
        <v>#REF!</v>
      </c>
      <c r="L1263"/>
    </row>
    <row r="1264" spans="4:12" x14ac:dyDescent="0.25">
      <c r="D1264" s="67"/>
      <c r="E1264" s="67"/>
      <c r="F1264" s="67"/>
      <c r="G1264"/>
      <c r="I1264" s="100" t="e">
        <f>(#REF!*D1264)/(#REF!+D1264)*(#REF!*E1264)/(#REF!+E1264)*(#REF!*F1264)/(#REF!+F1264)/2</f>
        <v>#REF!</v>
      </c>
      <c r="J1264" s="100" t="e">
        <f>(#REF!+D1264)/(#REF!*D1264)*(#REF!+E1264)/(#REF!*E1264)*(#REF!+F1264)/(#REF!*F1264)*3</f>
        <v>#REF!</v>
      </c>
      <c r="L1264"/>
    </row>
    <row r="1265" spans="4:12" x14ac:dyDescent="0.25">
      <c r="D1265" s="67"/>
      <c r="E1265" s="67"/>
      <c r="F1265" s="67"/>
      <c r="G1265"/>
      <c r="I1265" s="100" t="e">
        <f>(#REF!*D1265)/(#REF!+D1265)*(#REF!*E1265)/(#REF!+E1265)*(#REF!*F1265)/(#REF!+F1265)/2</f>
        <v>#REF!</v>
      </c>
      <c r="J1265" s="100" t="e">
        <f>(#REF!+D1265)/(#REF!*D1265)*(#REF!+E1265)/(#REF!*E1265)*(#REF!+F1265)/(#REF!*F1265)*3</f>
        <v>#REF!</v>
      </c>
      <c r="L1265"/>
    </row>
    <row r="1266" spans="4:12" x14ac:dyDescent="0.25">
      <c r="D1266" s="67"/>
      <c r="E1266" s="67"/>
      <c r="F1266" s="67"/>
      <c r="G1266"/>
      <c r="I1266" s="100" t="e">
        <f>(#REF!*D1266)/(#REF!+D1266)*(#REF!*E1266)/(#REF!+E1266)*(#REF!*F1266)/(#REF!+F1266)/2</f>
        <v>#REF!</v>
      </c>
      <c r="J1266" s="100" t="e">
        <f>(#REF!+D1266)/(#REF!*D1266)*(#REF!+E1266)/(#REF!*E1266)*(#REF!+F1266)/(#REF!*F1266)*3</f>
        <v>#REF!</v>
      </c>
      <c r="L1266"/>
    </row>
    <row r="1267" spans="4:12" x14ac:dyDescent="0.25">
      <c r="D1267" s="67"/>
      <c r="E1267" s="67"/>
      <c r="F1267" s="67"/>
      <c r="G1267"/>
      <c r="I1267" s="100" t="e">
        <f>(#REF!*D1267)/(#REF!+D1267)*(#REF!*E1267)/(#REF!+E1267)*(#REF!*F1267)/(#REF!+F1267)/2</f>
        <v>#REF!</v>
      </c>
      <c r="J1267" s="100" t="e">
        <f>(#REF!+D1267)/(#REF!*D1267)*(#REF!+E1267)/(#REF!*E1267)*(#REF!+F1267)/(#REF!*F1267)*3</f>
        <v>#REF!</v>
      </c>
      <c r="L1267"/>
    </row>
    <row r="1268" spans="4:12" x14ac:dyDescent="0.25">
      <c r="D1268" s="67"/>
      <c r="E1268" s="67"/>
      <c r="F1268" s="67"/>
      <c r="G1268"/>
      <c r="I1268" s="100" t="e">
        <f>(#REF!*D1268)/(#REF!+D1268)*(#REF!*E1268)/(#REF!+E1268)*(#REF!*F1268)/(#REF!+F1268)/2</f>
        <v>#REF!</v>
      </c>
      <c r="J1268" s="100" t="e">
        <f>(#REF!+D1268)/(#REF!*D1268)*(#REF!+E1268)/(#REF!*E1268)*(#REF!+F1268)/(#REF!*F1268)*3</f>
        <v>#REF!</v>
      </c>
      <c r="L1268"/>
    </row>
    <row r="1269" spans="4:12" x14ac:dyDescent="0.25">
      <c r="D1269" s="67"/>
      <c r="E1269" s="67"/>
      <c r="F1269" s="67"/>
      <c r="G1269"/>
      <c r="I1269" s="100" t="e">
        <f>(#REF!*D1269)/(#REF!+D1269)*(#REF!*E1269)/(#REF!+E1269)*(#REF!*F1269)/(#REF!+F1269)/2</f>
        <v>#REF!</v>
      </c>
      <c r="J1269" s="100" t="e">
        <f>(#REF!+D1269)/(#REF!*D1269)*(#REF!+E1269)/(#REF!*E1269)*(#REF!+F1269)/(#REF!*F1269)*3</f>
        <v>#REF!</v>
      </c>
      <c r="L1269"/>
    </row>
    <row r="1270" spans="4:12" x14ac:dyDescent="0.25">
      <c r="D1270" s="67"/>
      <c r="E1270" s="67"/>
      <c r="F1270" s="67"/>
      <c r="G1270"/>
      <c r="I1270" s="100" t="e">
        <f>(#REF!*D1270)/(#REF!+D1270)*(#REF!*E1270)/(#REF!+E1270)*(#REF!*F1270)/(#REF!+F1270)/2</f>
        <v>#REF!</v>
      </c>
      <c r="J1270" s="100" t="e">
        <f>(#REF!+D1270)/(#REF!*D1270)*(#REF!+E1270)/(#REF!*E1270)*(#REF!+F1270)/(#REF!*F1270)*3</f>
        <v>#REF!</v>
      </c>
      <c r="L1270"/>
    </row>
    <row r="1271" spans="4:12" x14ac:dyDescent="0.25">
      <c r="D1271" s="67"/>
      <c r="E1271" s="67"/>
      <c r="F1271" s="67"/>
      <c r="G1271"/>
      <c r="I1271" s="100" t="e">
        <f>(#REF!*D1271)/(#REF!+D1271)*(#REF!*E1271)/(#REF!+E1271)*(#REF!*F1271)/(#REF!+F1271)/2</f>
        <v>#REF!</v>
      </c>
      <c r="J1271" s="100" t="e">
        <f>(#REF!+D1271)/(#REF!*D1271)*(#REF!+E1271)/(#REF!*E1271)*(#REF!+F1271)/(#REF!*F1271)*3</f>
        <v>#REF!</v>
      </c>
      <c r="L1271"/>
    </row>
    <row r="1272" spans="4:12" x14ac:dyDescent="0.25">
      <c r="D1272" s="67"/>
      <c r="E1272" s="67"/>
      <c r="F1272" s="67"/>
      <c r="G1272"/>
      <c r="I1272" s="100" t="e">
        <f>(#REF!*D1272)/(#REF!+D1272)*(#REF!*E1272)/(#REF!+E1272)*(#REF!*F1272)/(#REF!+F1272)/2</f>
        <v>#REF!</v>
      </c>
      <c r="J1272" s="100" t="e">
        <f>(#REF!+D1272)/(#REF!*D1272)*(#REF!+E1272)/(#REF!*E1272)*(#REF!+F1272)/(#REF!*F1272)*3</f>
        <v>#REF!</v>
      </c>
      <c r="L1272"/>
    </row>
    <row r="1273" spans="4:12" x14ac:dyDescent="0.25">
      <c r="D1273" s="67"/>
      <c r="E1273" s="67"/>
      <c r="F1273" s="67"/>
      <c r="G1273"/>
      <c r="I1273" s="100" t="e">
        <f>(#REF!*D1273)/(#REF!+D1273)*(#REF!*E1273)/(#REF!+E1273)*(#REF!*F1273)/(#REF!+F1273)/2</f>
        <v>#REF!</v>
      </c>
      <c r="J1273" s="100" t="e">
        <f>(#REF!+D1273)/(#REF!*D1273)*(#REF!+E1273)/(#REF!*E1273)*(#REF!+F1273)/(#REF!*F1273)*3</f>
        <v>#REF!</v>
      </c>
      <c r="L1273"/>
    </row>
    <row r="1274" spans="4:12" x14ac:dyDescent="0.25">
      <c r="D1274" s="67"/>
      <c r="E1274" s="67"/>
      <c r="F1274" s="67"/>
      <c r="G1274"/>
      <c r="I1274" s="100" t="e">
        <f>(#REF!*D1274)/(#REF!+D1274)*(#REF!*E1274)/(#REF!+E1274)*(#REF!*F1274)/(#REF!+F1274)/2</f>
        <v>#REF!</v>
      </c>
      <c r="J1274" s="100" t="e">
        <f>(#REF!+D1274)/(#REF!*D1274)*(#REF!+E1274)/(#REF!*E1274)*(#REF!+F1274)/(#REF!*F1274)*3</f>
        <v>#REF!</v>
      </c>
      <c r="L1274"/>
    </row>
    <row r="1275" spans="4:12" x14ac:dyDescent="0.25">
      <c r="D1275" s="67"/>
      <c r="E1275" s="67"/>
      <c r="F1275" s="67"/>
      <c r="G1275"/>
      <c r="I1275" s="100" t="e">
        <f>(#REF!*D1275)/(#REF!+D1275)*(#REF!*E1275)/(#REF!+E1275)*(#REF!*F1275)/(#REF!+F1275)/2</f>
        <v>#REF!</v>
      </c>
      <c r="J1275" s="100" t="e">
        <f>(#REF!+D1275)/(#REF!*D1275)*(#REF!+E1275)/(#REF!*E1275)*(#REF!+F1275)/(#REF!*F1275)*3</f>
        <v>#REF!</v>
      </c>
      <c r="L1275"/>
    </row>
    <row r="1276" spans="4:12" x14ac:dyDescent="0.25">
      <c r="D1276" s="67"/>
      <c r="E1276" s="67"/>
      <c r="F1276" s="67"/>
      <c r="G1276"/>
      <c r="I1276" s="100" t="e">
        <f>(#REF!*D1276)/(#REF!+D1276)*(#REF!*E1276)/(#REF!+E1276)*(#REF!*F1276)/(#REF!+F1276)/2</f>
        <v>#REF!</v>
      </c>
      <c r="J1276" s="100" t="e">
        <f>(#REF!+D1276)/(#REF!*D1276)*(#REF!+E1276)/(#REF!*E1276)*(#REF!+F1276)/(#REF!*F1276)*3</f>
        <v>#REF!</v>
      </c>
      <c r="L1276"/>
    </row>
    <row r="1277" spans="4:12" x14ac:dyDescent="0.25">
      <c r="D1277" s="67"/>
      <c r="E1277" s="67"/>
      <c r="F1277" s="67"/>
      <c r="G1277"/>
      <c r="I1277" s="100" t="e">
        <f>(#REF!*D1277)/(#REF!+D1277)*(#REF!*E1277)/(#REF!+E1277)*(#REF!*F1277)/(#REF!+F1277)/2</f>
        <v>#REF!</v>
      </c>
      <c r="J1277" s="100" t="e">
        <f>(#REF!+D1277)/(#REF!*D1277)*(#REF!+E1277)/(#REF!*E1277)*(#REF!+F1277)/(#REF!*F1277)*3</f>
        <v>#REF!</v>
      </c>
      <c r="L1277"/>
    </row>
    <row r="1278" spans="4:12" x14ac:dyDescent="0.25">
      <c r="D1278" s="67"/>
      <c r="E1278" s="67"/>
      <c r="F1278" s="67"/>
      <c r="G1278"/>
      <c r="I1278" s="100" t="e">
        <f>(#REF!*D1278)/(#REF!+D1278)*(#REF!*E1278)/(#REF!+E1278)*(#REF!*F1278)/(#REF!+F1278)/2</f>
        <v>#REF!</v>
      </c>
      <c r="J1278" s="100" t="e">
        <f>(#REF!+D1278)/(#REF!*D1278)*(#REF!+E1278)/(#REF!*E1278)*(#REF!+F1278)/(#REF!*F1278)*3</f>
        <v>#REF!</v>
      </c>
      <c r="L1278"/>
    </row>
    <row r="1279" spans="4:12" x14ac:dyDescent="0.25">
      <c r="D1279" s="67"/>
      <c r="E1279" s="67"/>
      <c r="F1279" s="67"/>
      <c r="G1279"/>
      <c r="I1279" s="100" t="e">
        <f>(#REF!*D1279)/(#REF!+D1279)*(#REF!*E1279)/(#REF!+E1279)*(#REF!*F1279)/(#REF!+F1279)/2</f>
        <v>#REF!</v>
      </c>
      <c r="J1279" s="100" t="e">
        <f>(#REF!+D1279)/(#REF!*D1279)*(#REF!+E1279)/(#REF!*E1279)*(#REF!+F1279)/(#REF!*F1279)*3</f>
        <v>#REF!</v>
      </c>
      <c r="L1279"/>
    </row>
    <row r="1280" spans="4:12" x14ac:dyDescent="0.25">
      <c r="D1280" s="67"/>
      <c r="E1280" s="67"/>
      <c r="F1280" s="67"/>
      <c r="G1280"/>
      <c r="I1280" s="100" t="e">
        <f>(#REF!*D1280)/(#REF!+D1280)*(#REF!*E1280)/(#REF!+E1280)*(#REF!*F1280)/(#REF!+F1280)/2</f>
        <v>#REF!</v>
      </c>
      <c r="J1280" s="100" t="e">
        <f>(#REF!+D1280)/(#REF!*D1280)*(#REF!+E1280)/(#REF!*E1280)*(#REF!+F1280)/(#REF!*F1280)*3</f>
        <v>#REF!</v>
      </c>
      <c r="L1280"/>
    </row>
    <row r="1281" spans="4:12" x14ac:dyDescent="0.25">
      <c r="D1281" s="67"/>
      <c r="E1281" s="67"/>
      <c r="F1281" s="67"/>
      <c r="G1281"/>
      <c r="I1281" s="100" t="e">
        <f>(#REF!*D1281)/(#REF!+D1281)*(#REF!*E1281)/(#REF!+E1281)*(#REF!*F1281)/(#REF!+F1281)/2</f>
        <v>#REF!</v>
      </c>
      <c r="J1281" s="100" t="e">
        <f>(#REF!+D1281)/(#REF!*D1281)*(#REF!+E1281)/(#REF!*E1281)*(#REF!+F1281)/(#REF!*F1281)*3</f>
        <v>#REF!</v>
      </c>
      <c r="L1281"/>
    </row>
    <row r="1282" spans="4:12" x14ac:dyDescent="0.25">
      <c r="D1282" s="67"/>
      <c r="E1282" s="67"/>
      <c r="F1282" s="67"/>
      <c r="G1282"/>
      <c r="I1282" s="100" t="e">
        <f>(#REF!*D1282)/(#REF!+D1282)*(#REF!*E1282)/(#REF!+E1282)*(#REF!*F1282)/(#REF!+F1282)/2</f>
        <v>#REF!</v>
      </c>
      <c r="J1282" s="100" t="e">
        <f>(#REF!+D1282)/(#REF!*D1282)*(#REF!+E1282)/(#REF!*E1282)*(#REF!+F1282)/(#REF!*F1282)*3</f>
        <v>#REF!</v>
      </c>
      <c r="L1282"/>
    </row>
    <row r="1283" spans="4:12" x14ac:dyDescent="0.25">
      <c r="D1283" s="67"/>
      <c r="E1283" s="67"/>
      <c r="F1283" s="67"/>
      <c r="G1283"/>
      <c r="I1283" s="100" t="e">
        <f>(#REF!*D1283)/(#REF!+D1283)*(#REF!*E1283)/(#REF!+E1283)*(#REF!*F1283)/(#REF!+F1283)/2</f>
        <v>#REF!</v>
      </c>
      <c r="J1283" s="100" t="e">
        <f>(#REF!+D1283)/(#REF!*D1283)*(#REF!+E1283)/(#REF!*E1283)*(#REF!+F1283)/(#REF!*F1283)*3</f>
        <v>#REF!</v>
      </c>
      <c r="L1283"/>
    </row>
    <row r="1284" spans="4:12" x14ac:dyDescent="0.25">
      <c r="D1284" s="67"/>
      <c r="E1284" s="67"/>
      <c r="F1284" s="67"/>
      <c r="G1284"/>
      <c r="I1284" s="100" t="e">
        <f>(#REF!*D1284)/(#REF!+D1284)*(#REF!*E1284)/(#REF!+E1284)*(#REF!*F1284)/(#REF!+F1284)/2</f>
        <v>#REF!</v>
      </c>
      <c r="J1284" s="100" t="e">
        <f>(#REF!+D1284)/(#REF!*D1284)*(#REF!+E1284)/(#REF!*E1284)*(#REF!+F1284)/(#REF!*F1284)*3</f>
        <v>#REF!</v>
      </c>
      <c r="L1284"/>
    </row>
    <row r="1285" spans="4:12" x14ac:dyDescent="0.25">
      <c r="D1285" s="67"/>
      <c r="E1285" s="67"/>
      <c r="F1285" s="67"/>
      <c r="G1285"/>
      <c r="I1285" s="100" t="e">
        <f>(#REF!*D1285)/(#REF!+D1285)*(#REF!*E1285)/(#REF!+E1285)*(#REF!*F1285)/(#REF!+F1285)/2</f>
        <v>#REF!</v>
      </c>
      <c r="J1285" s="100" t="e">
        <f>(#REF!+D1285)/(#REF!*D1285)*(#REF!+E1285)/(#REF!*E1285)*(#REF!+F1285)/(#REF!*F1285)*3</f>
        <v>#REF!</v>
      </c>
      <c r="L1285"/>
    </row>
    <row r="1286" spans="4:12" x14ac:dyDescent="0.25">
      <c r="D1286" s="67"/>
      <c r="E1286" s="67"/>
      <c r="F1286" s="67"/>
      <c r="G1286"/>
      <c r="I1286" s="100" t="e">
        <f>(#REF!*D1286)/(#REF!+D1286)*(#REF!*E1286)/(#REF!+E1286)*(#REF!*F1286)/(#REF!+F1286)/2</f>
        <v>#REF!</v>
      </c>
      <c r="J1286" s="100" t="e">
        <f>(#REF!+D1286)/(#REF!*D1286)*(#REF!+E1286)/(#REF!*E1286)*(#REF!+F1286)/(#REF!*F1286)*3</f>
        <v>#REF!</v>
      </c>
      <c r="L1286"/>
    </row>
    <row r="1287" spans="4:12" x14ac:dyDescent="0.25">
      <c r="D1287" s="67"/>
      <c r="E1287" s="67"/>
      <c r="F1287" s="67"/>
      <c r="G1287"/>
      <c r="I1287" s="100" t="e">
        <f>(#REF!*D1287)/(#REF!+D1287)*(#REF!*E1287)/(#REF!+E1287)*(#REF!*F1287)/(#REF!+F1287)/2</f>
        <v>#REF!</v>
      </c>
      <c r="J1287" s="100" t="e">
        <f>(#REF!+D1287)/(#REF!*D1287)*(#REF!+E1287)/(#REF!*E1287)*(#REF!+F1287)/(#REF!*F1287)*3</f>
        <v>#REF!</v>
      </c>
      <c r="L1287"/>
    </row>
    <row r="1288" spans="4:12" x14ac:dyDescent="0.25">
      <c r="D1288" s="67"/>
      <c r="E1288" s="67"/>
      <c r="F1288" s="67"/>
      <c r="G1288"/>
      <c r="I1288" s="100" t="e">
        <f>(#REF!*D1288)/(#REF!+D1288)*(#REF!*E1288)/(#REF!+E1288)*(#REF!*F1288)/(#REF!+F1288)/2</f>
        <v>#REF!</v>
      </c>
      <c r="J1288" s="100" t="e">
        <f>(#REF!+D1288)/(#REF!*D1288)*(#REF!+E1288)/(#REF!*E1288)*(#REF!+F1288)/(#REF!*F1288)*3</f>
        <v>#REF!</v>
      </c>
      <c r="L1288"/>
    </row>
    <row r="1289" spans="4:12" x14ac:dyDescent="0.25">
      <c r="D1289" s="67"/>
      <c r="E1289" s="67"/>
      <c r="F1289" s="67"/>
      <c r="G1289"/>
      <c r="I1289" s="100" t="e">
        <f>(#REF!*D1289)/(#REF!+D1289)*(#REF!*E1289)/(#REF!+E1289)*(#REF!*F1289)/(#REF!+F1289)/2</f>
        <v>#REF!</v>
      </c>
      <c r="J1289" s="100" t="e">
        <f>(#REF!+D1289)/(#REF!*D1289)*(#REF!+E1289)/(#REF!*E1289)*(#REF!+F1289)/(#REF!*F1289)*3</f>
        <v>#REF!</v>
      </c>
      <c r="L1289"/>
    </row>
    <row r="1290" spans="4:12" x14ac:dyDescent="0.25">
      <c r="D1290" s="67"/>
      <c r="E1290" s="67"/>
      <c r="F1290" s="67"/>
      <c r="G1290"/>
      <c r="I1290" s="100" t="e">
        <f>(#REF!*D1290)/(#REF!+D1290)*(#REF!*E1290)/(#REF!+E1290)*(#REF!*F1290)/(#REF!+F1290)/2</f>
        <v>#REF!</v>
      </c>
      <c r="J1290" s="100" t="e">
        <f>(#REF!+D1290)/(#REF!*D1290)*(#REF!+E1290)/(#REF!*E1290)*(#REF!+F1290)/(#REF!*F1290)*3</f>
        <v>#REF!</v>
      </c>
      <c r="L1290"/>
    </row>
    <row r="1291" spans="4:12" x14ac:dyDescent="0.25">
      <c r="D1291" s="67"/>
      <c r="E1291" s="67"/>
      <c r="F1291" s="67"/>
      <c r="G1291"/>
      <c r="I1291" s="100" t="e">
        <f>(#REF!*D1291)/(#REF!+D1291)*(#REF!*E1291)/(#REF!+E1291)*(#REF!*F1291)/(#REF!+F1291)/2</f>
        <v>#REF!</v>
      </c>
      <c r="J1291" s="100" t="e">
        <f>(#REF!+D1291)/(#REF!*D1291)*(#REF!+E1291)/(#REF!*E1291)*(#REF!+F1291)/(#REF!*F1291)*3</f>
        <v>#REF!</v>
      </c>
      <c r="L1291"/>
    </row>
    <row r="1292" spans="4:12" x14ac:dyDescent="0.25">
      <c r="D1292" s="67"/>
      <c r="E1292" s="67"/>
      <c r="F1292" s="67"/>
      <c r="G1292"/>
      <c r="I1292" s="100" t="e">
        <f>(#REF!*D1292)/(#REF!+D1292)*(#REF!*E1292)/(#REF!+E1292)*(#REF!*F1292)/(#REF!+F1292)/2</f>
        <v>#REF!</v>
      </c>
      <c r="J1292" s="100" t="e">
        <f>(#REF!+D1292)/(#REF!*D1292)*(#REF!+E1292)/(#REF!*E1292)*(#REF!+F1292)/(#REF!*F1292)*3</f>
        <v>#REF!</v>
      </c>
      <c r="L1292"/>
    </row>
    <row r="1293" spans="4:12" x14ac:dyDescent="0.25">
      <c r="D1293" s="67"/>
      <c r="E1293" s="67"/>
      <c r="F1293" s="67"/>
      <c r="G1293"/>
      <c r="I1293" s="100" t="e">
        <f>(#REF!*D1293)/(#REF!+D1293)*(#REF!*E1293)/(#REF!+E1293)*(#REF!*F1293)/(#REF!+F1293)/2</f>
        <v>#REF!</v>
      </c>
      <c r="J1293" s="100" t="e">
        <f>(#REF!+D1293)/(#REF!*D1293)*(#REF!+E1293)/(#REF!*E1293)*(#REF!+F1293)/(#REF!*F1293)*3</f>
        <v>#REF!</v>
      </c>
      <c r="L1293"/>
    </row>
    <row r="1294" spans="4:12" x14ac:dyDescent="0.25">
      <c r="D1294" s="67"/>
      <c r="E1294" s="67"/>
      <c r="F1294" s="67"/>
      <c r="G1294"/>
      <c r="I1294" s="100" t="e">
        <f>(#REF!*D1294)/(#REF!+D1294)*(#REF!*E1294)/(#REF!+E1294)*(#REF!*F1294)/(#REF!+F1294)/2</f>
        <v>#REF!</v>
      </c>
      <c r="J1294" s="100" t="e">
        <f>(#REF!+D1294)/(#REF!*D1294)*(#REF!+E1294)/(#REF!*E1294)*(#REF!+F1294)/(#REF!*F1294)*3</f>
        <v>#REF!</v>
      </c>
      <c r="L1294"/>
    </row>
    <row r="1295" spans="4:12" x14ac:dyDescent="0.25">
      <c r="D1295" s="67"/>
      <c r="E1295" s="67"/>
      <c r="F1295" s="67"/>
      <c r="G1295"/>
      <c r="I1295" s="100" t="e">
        <f>(#REF!*D1295)/(#REF!+D1295)*(#REF!*E1295)/(#REF!+E1295)*(#REF!*F1295)/(#REF!+F1295)/2</f>
        <v>#REF!</v>
      </c>
      <c r="J1295" s="100" t="e">
        <f>(#REF!+D1295)/(#REF!*D1295)*(#REF!+E1295)/(#REF!*E1295)*(#REF!+F1295)/(#REF!*F1295)*3</f>
        <v>#REF!</v>
      </c>
      <c r="L1295"/>
    </row>
    <row r="1296" spans="4:12" x14ac:dyDescent="0.25">
      <c r="D1296" s="67"/>
      <c r="E1296" s="67"/>
      <c r="F1296" s="67"/>
      <c r="G1296"/>
      <c r="I1296" s="100" t="e">
        <f>(#REF!*D1296)/(#REF!+D1296)*(#REF!*E1296)/(#REF!+E1296)*(#REF!*F1296)/(#REF!+F1296)/2</f>
        <v>#REF!</v>
      </c>
      <c r="J1296" s="100" t="e">
        <f>(#REF!+D1296)/(#REF!*D1296)*(#REF!+E1296)/(#REF!*E1296)*(#REF!+F1296)/(#REF!*F1296)*3</f>
        <v>#REF!</v>
      </c>
      <c r="L1296"/>
    </row>
    <row r="1297" spans="4:12" x14ac:dyDescent="0.25">
      <c r="D1297" s="67"/>
      <c r="E1297" s="67"/>
      <c r="F1297" s="67"/>
      <c r="G1297"/>
      <c r="I1297" s="100" t="e">
        <f>(#REF!*D1297)/(#REF!+D1297)*(#REF!*E1297)/(#REF!+E1297)*(#REF!*F1297)/(#REF!+F1297)/2</f>
        <v>#REF!</v>
      </c>
      <c r="J1297" s="100" t="e">
        <f>(#REF!+D1297)/(#REF!*D1297)*(#REF!+E1297)/(#REF!*E1297)*(#REF!+F1297)/(#REF!*F1297)*3</f>
        <v>#REF!</v>
      </c>
      <c r="L1297"/>
    </row>
    <row r="1298" spans="4:12" x14ac:dyDescent="0.25">
      <c r="D1298" s="67"/>
      <c r="E1298" s="67"/>
      <c r="F1298" s="67"/>
      <c r="G1298"/>
      <c r="I1298" s="100" t="e">
        <f>(#REF!*D1298)/(#REF!+D1298)*(#REF!*E1298)/(#REF!+E1298)*(#REF!*F1298)/(#REF!+F1298)/2</f>
        <v>#REF!</v>
      </c>
      <c r="J1298" s="100" t="e">
        <f>(#REF!+D1298)/(#REF!*D1298)*(#REF!+E1298)/(#REF!*E1298)*(#REF!+F1298)/(#REF!*F1298)*3</f>
        <v>#REF!</v>
      </c>
      <c r="L1298"/>
    </row>
    <row r="1299" spans="4:12" x14ac:dyDescent="0.25">
      <c r="D1299" s="67"/>
      <c r="E1299" s="67"/>
      <c r="F1299" s="67"/>
      <c r="G1299"/>
      <c r="I1299" s="100" t="e">
        <f>(#REF!*D1299)/(#REF!+D1299)*(#REF!*E1299)/(#REF!+E1299)*(#REF!*F1299)/(#REF!+F1299)/2</f>
        <v>#REF!</v>
      </c>
      <c r="J1299" s="100" t="e">
        <f>(#REF!+D1299)/(#REF!*D1299)*(#REF!+E1299)/(#REF!*E1299)*(#REF!+F1299)/(#REF!*F1299)*3</f>
        <v>#REF!</v>
      </c>
      <c r="L1299"/>
    </row>
    <row r="1300" spans="4:12" x14ac:dyDescent="0.25">
      <c r="D1300" s="67"/>
      <c r="E1300" s="67"/>
      <c r="F1300" s="67"/>
      <c r="G1300"/>
      <c r="I1300" s="100" t="e">
        <f>(#REF!*D1300)/(#REF!+D1300)*(#REF!*E1300)/(#REF!+E1300)*(#REF!*F1300)/(#REF!+F1300)/2</f>
        <v>#REF!</v>
      </c>
      <c r="J1300" s="100" t="e">
        <f>(#REF!+D1300)/(#REF!*D1300)*(#REF!+E1300)/(#REF!*E1300)*(#REF!+F1300)/(#REF!*F1300)*3</f>
        <v>#REF!</v>
      </c>
      <c r="L1300"/>
    </row>
    <row r="1301" spans="4:12" x14ac:dyDescent="0.25">
      <c r="D1301" s="67"/>
      <c r="E1301" s="67"/>
      <c r="F1301" s="67"/>
      <c r="G1301"/>
      <c r="I1301" s="100" t="e">
        <f>(#REF!*D1301)/(#REF!+D1301)*(#REF!*E1301)/(#REF!+E1301)*(#REF!*F1301)/(#REF!+F1301)/2</f>
        <v>#REF!</v>
      </c>
      <c r="J1301" s="100" t="e">
        <f>(#REF!+D1301)/(#REF!*D1301)*(#REF!+E1301)/(#REF!*E1301)*(#REF!+F1301)/(#REF!*F1301)*3</f>
        <v>#REF!</v>
      </c>
      <c r="L1301"/>
    </row>
    <row r="1302" spans="4:12" x14ac:dyDescent="0.25">
      <c r="D1302" s="67"/>
      <c r="E1302" s="67"/>
      <c r="F1302" s="67"/>
      <c r="G1302"/>
      <c r="I1302" s="100" t="e">
        <f>(#REF!*D1302)/(#REF!+D1302)*(#REF!*E1302)/(#REF!+E1302)*(#REF!*F1302)/(#REF!+F1302)/2</f>
        <v>#REF!</v>
      </c>
      <c r="J1302" s="100" t="e">
        <f>(#REF!+D1302)/(#REF!*D1302)*(#REF!+E1302)/(#REF!*E1302)*(#REF!+F1302)/(#REF!*F1302)*3</f>
        <v>#REF!</v>
      </c>
      <c r="L1302"/>
    </row>
    <row r="1303" spans="4:12" x14ac:dyDescent="0.25">
      <c r="D1303" s="67"/>
      <c r="E1303" s="67"/>
      <c r="F1303" s="67"/>
      <c r="G1303"/>
      <c r="I1303" s="100" t="e">
        <f>(#REF!*D1303)/(#REF!+D1303)*(#REF!*E1303)/(#REF!+E1303)*(#REF!*F1303)/(#REF!+F1303)/2</f>
        <v>#REF!</v>
      </c>
      <c r="J1303" s="100" t="e">
        <f>(#REF!+D1303)/(#REF!*D1303)*(#REF!+E1303)/(#REF!*E1303)*(#REF!+F1303)/(#REF!*F1303)*3</f>
        <v>#REF!</v>
      </c>
      <c r="L1303"/>
    </row>
    <row r="1304" spans="4:12" x14ac:dyDescent="0.25">
      <c r="D1304" s="67"/>
      <c r="E1304" s="67"/>
      <c r="F1304" s="67"/>
      <c r="G1304"/>
      <c r="I1304" s="100" t="e">
        <f>(#REF!*D1304)/(#REF!+D1304)*(#REF!*E1304)/(#REF!+E1304)*(#REF!*F1304)/(#REF!+F1304)/2</f>
        <v>#REF!</v>
      </c>
      <c r="J1304" s="100" t="e">
        <f>(#REF!+D1304)/(#REF!*D1304)*(#REF!+E1304)/(#REF!*E1304)*(#REF!+F1304)/(#REF!*F1304)*3</f>
        <v>#REF!</v>
      </c>
      <c r="L1304"/>
    </row>
    <row r="1305" spans="4:12" x14ac:dyDescent="0.25">
      <c r="D1305" s="67"/>
      <c r="E1305" s="67"/>
      <c r="F1305" s="67"/>
      <c r="G1305"/>
      <c r="I1305" s="100" t="e">
        <f>(#REF!*D1305)/(#REF!+D1305)*(#REF!*E1305)/(#REF!+E1305)*(#REF!*F1305)/(#REF!+F1305)/2</f>
        <v>#REF!</v>
      </c>
      <c r="J1305" s="100" t="e">
        <f>(#REF!+D1305)/(#REF!*D1305)*(#REF!+E1305)/(#REF!*E1305)*(#REF!+F1305)/(#REF!*F1305)*3</f>
        <v>#REF!</v>
      </c>
      <c r="L1305"/>
    </row>
    <row r="1306" spans="4:12" x14ac:dyDescent="0.25">
      <c r="D1306" s="67"/>
      <c r="E1306" s="67"/>
      <c r="F1306" s="67"/>
      <c r="G1306"/>
      <c r="I1306" s="100" t="e">
        <f>(#REF!*D1306)/(#REF!+D1306)*(#REF!*E1306)/(#REF!+E1306)*(#REF!*F1306)/(#REF!+F1306)/2</f>
        <v>#REF!</v>
      </c>
      <c r="J1306" s="100" t="e">
        <f>(#REF!+D1306)/(#REF!*D1306)*(#REF!+E1306)/(#REF!*E1306)*(#REF!+F1306)/(#REF!*F1306)*3</f>
        <v>#REF!</v>
      </c>
      <c r="L1306"/>
    </row>
    <row r="1307" spans="4:12" x14ac:dyDescent="0.25">
      <c r="D1307" s="67"/>
      <c r="E1307" s="67"/>
      <c r="F1307" s="67"/>
      <c r="G1307"/>
      <c r="I1307" s="100" t="e">
        <f>(#REF!*D1307)/(#REF!+D1307)*(#REF!*E1307)/(#REF!+E1307)*(#REF!*F1307)/(#REF!+F1307)/2</f>
        <v>#REF!</v>
      </c>
      <c r="J1307" s="100" t="e">
        <f>(#REF!+D1307)/(#REF!*D1307)*(#REF!+E1307)/(#REF!*E1307)*(#REF!+F1307)/(#REF!*F1307)*3</f>
        <v>#REF!</v>
      </c>
      <c r="L1307"/>
    </row>
    <row r="1308" spans="4:12" x14ac:dyDescent="0.25">
      <c r="D1308" s="67"/>
      <c r="E1308" s="67"/>
      <c r="F1308" s="67"/>
      <c r="G1308"/>
      <c r="I1308" s="100" t="e">
        <f>(#REF!*D1308)/(#REF!+D1308)*(#REF!*E1308)/(#REF!+E1308)*(#REF!*F1308)/(#REF!+F1308)/2</f>
        <v>#REF!</v>
      </c>
      <c r="J1308" s="100" t="e">
        <f>(#REF!+D1308)/(#REF!*D1308)*(#REF!+E1308)/(#REF!*E1308)*(#REF!+F1308)/(#REF!*F1308)*3</f>
        <v>#REF!</v>
      </c>
      <c r="L1308"/>
    </row>
    <row r="1309" spans="4:12" x14ac:dyDescent="0.25">
      <c r="D1309" s="67"/>
      <c r="E1309" s="67"/>
      <c r="F1309" s="67"/>
      <c r="G1309"/>
      <c r="I1309" s="100" t="e">
        <f>(#REF!*D1309)/(#REF!+D1309)*(#REF!*E1309)/(#REF!+E1309)*(#REF!*F1309)/(#REF!+F1309)/2</f>
        <v>#REF!</v>
      </c>
      <c r="J1309" s="100" t="e">
        <f>(#REF!+D1309)/(#REF!*D1309)*(#REF!+E1309)/(#REF!*E1309)*(#REF!+F1309)/(#REF!*F1309)*3</f>
        <v>#REF!</v>
      </c>
      <c r="L1309"/>
    </row>
    <row r="1310" spans="4:12" x14ac:dyDescent="0.25">
      <c r="D1310" s="67"/>
      <c r="E1310" s="67"/>
      <c r="F1310" s="67"/>
      <c r="G1310"/>
      <c r="I1310" s="100" t="e">
        <f>(#REF!*D1310)/(#REF!+D1310)*(#REF!*E1310)/(#REF!+E1310)*(#REF!*F1310)/(#REF!+F1310)/2</f>
        <v>#REF!</v>
      </c>
      <c r="J1310" s="100" t="e">
        <f>(#REF!+D1310)/(#REF!*D1310)*(#REF!+E1310)/(#REF!*E1310)*(#REF!+F1310)/(#REF!*F1310)*3</f>
        <v>#REF!</v>
      </c>
      <c r="L1310"/>
    </row>
    <row r="1311" spans="4:12" x14ac:dyDescent="0.25">
      <c r="D1311" s="67"/>
      <c r="E1311" s="67"/>
      <c r="F1311" s="67"/>
      <c r="G1311"/>
      <c r="I1311" s="100" t="e">
        <f>(#REF!*D1311)/(#REF!+D1311)*(#REF!*E1311)/(#REF!+E1311)*(#REF!*F1311)/(#REF!+F1311)/2</f>
        <v>#REF!</v>
      </c>
      <c r="J1311" s="100" t="e">
        <f>(#REF!+D1311)/(#REF!*D1311)*(#REF!+E1311)/(#REF!*E1311)*(#REF!+F1311)/(#REF!*F1311)*3</f>
        <v>#REF!</v>
      </c>
      <c r="L1311"/>
    </row>
    <row r="1312" spans="4:12" x14ac:dyDescent="0.25">
      <c r="D1312" s="67"/>
      <c r="E1312" s="67"/>
      <c r="F1312" s="67"/>
      <c r="G1312"/>
      <c r="I1312" s="100" t="e">
        <f>(#REF!*D1312)/(#REF!+D1312)*(#REF!*E1312)/(#REF!+E1312)*(#REF!*F1312)/(#REF!+F1312)/2</f>
        <v>#REF!</v>
      </c>
      <c r="J1312" s="100" t="e">
        <f>(#REF!+D1312)/(#REF!*D1312)*(#REF!+E1312)/(#REF!*E1312)*(#REF!+F1312)/(#REF!*F1312)*3</f>
        <v>#REF!</v>
      </c>
      <c r="L1312"/>
    </row>
    <row r="1313" spans="4:12" x14ac:dyDescent="0.25">
      <c r="D1313" s="67"/>
      <c r="E1313" s="67"/>
      <c r="F1313" s="67"/>
      <c r="G1313"/>
      <c r="I1313" s="100" t="e">
        <f>(#REF!*D1313)/(#REF!+D1313)*(#REF!*E1313)/(#REF!+E1313)*(#REF!*F1313)/(#REF!+F1313)/2</f>
        <v>#REF!</v>
      </c>
      <c r="J1313" s="100" t="e">
        <f>(#REF!+D1313)/(#REF!*D1313)*(#REF!+E1313)/(#REF!*E1313)*(#REF!+F1313)/(#REF!*F1313)*3</f>
        <v>#REF!</v>
      </c>
      <c r="L1313"/>
    </row>
    <row r="1314" spans="4:12" x14ac:dyDescent="0.25">
      <c r="D1314" s="67"/>
      <c r="E1314" s="67"/>
      <c r="F1314" s="67"/>
      <c r="G1314"/>
      <c r="I1314" s="100" t="e">
        <f>(#REF!*D1314)/(#REF!+D1314)*(#REF!*E1314)/(#REF!+E1314)*(#REF!*F1314)/(#REF!+F1314)/2</f>
        <v>#REF!</v>
      </c>
      <c r="J1314" s="100" t="e">
        <f>(#REF!+D1314)/(#REF!*D1314)*(#REF!+E1314)/(#REF!*E1314)*(#REF!+F1314)/(#REF!*F1314)*3</f>
        <v>#REF!</v>
      </c>
      <c r="L1314"/>
    </row>
    <row r="1315" spans="4:12" x14ac:dyDescent="0.25">
      <c r="D1315" s="67"/>
      <c r="E1315" s="67"/>
      <c r="F1315" s="67"/>
      <c r="G1315"/>
      <c r="I1315" s="100" t="e">
        <f>(#REF!*D1315)/(#REF!+D1315)*(#REF!*E1315)/(#REF!+E1315)*(#REF!*F1315)/(#REF!+F1315)/2</f>
        <v>#REF!</v>
      </c>
      <c r="J1315" s="100" t="e">
        <f>(#REF!+D1315)/(#REF!*D1315)*(#REF!+E1315)/(#REF!*E1315)*(#REF!+F1315)/(#REF!*F1315)*3</f>
        <v>#REF!</v>
      </c>
      <c r="L1315"/>
    </row>
    <row r="1316" spans="4:12" x14ac:dyDescent="0.25">
      <c r="D1316" s="67"/>
      <c r="E1316" s="67"/>
      <c r="F1316" s="67"/>
      <c r="G1316"/>
      <c r="I1316" s="100" t="e">
        <f>(#REF!*D1316)/(#REF!+D1316)*(#REF!*E1316)/(#REF!+E1316)*(#REF!*F1316)/(#REF!+F1316)/2</f>
        <v>#REF!</v>
      </c>
      <c r="J1316" s="100" t="e">
        <f>(#REF!+D1316)/(#REF!*D1316)*(#REF!+E1316)/(#REF!*E1316)*(#REF!+F1316)/(#REF!*F1316)*3</f>
        <v>#REF!</v>
      </c>
      <c r="L1316"/>
    </row>
    <row r="1317" spans="4:12" x14ac:dyDescent="0.25">
      <c r="D1317" s="67"/>
      <c r="E1317" s="67"/>
      <c r="F1317" s="67"/>
      <c r="G1317"/>
      <c r="I1317" s="100" t="e">
        <f>(#REF!*D1317)/(#REF!+D1317)*(#REF!*E1317)/(#REF!+E1317)*(#REF!*F1317)/(#REF!+F1317)/2</f>
        <v>#REF!</v>
      </c>
      <c r="J1317" s="100" t="e">
        <f>(#REF!+D1317)/(#REF!*D1317)*(#REF!+E1317)/(#REF!*E1317)*(#REF!+F1317)/(#REF!*F1317)*3</f>
        <v>#REF!</v>
      </c>
      <c r="L1317"/>
    </row>
    <row r="1318" spans="4:12" x14ac:dyDescent="0.25">
      <c r="D1318" s="67"/>
      <c r="E1318" s="67"/>
      <c r="F1318" s="67"/>
      <c r="G1318"/>
      <c r="I1318" s="100" t="e">
        <f>(#REF!*D1318)/(#REF!+D1318)*(#REF!*E1318)/(#REF!+E1318)*(#REF!*F1318)/(#REF!+F1318)/2</f>
        <v>#REF!</v>
      </c>
      <c r="J1318" s="100" t="e">
        <f>(#REF!+D1318)/(#REF!*D1318)*(#REF!+E1318)/(#REF!*E1318)*(#REF!+F1318)/(#REF!*F1318)*3</f>
        <v>#REF!</v>
      </c>
      <c r="L1318"/>
    </row>
    <row r="1319" spans="4:12" x14ac:dyDescent="0.25">
      <c r="D1319" s="67"/>
      <c r="E1319" s="67"/>
      <c r="F1319" s="67"/>
      <c r="G1319"/>
      <c r="I1319" s="100" t="e">
        <f>(#REF!*D1319)/(#REF!+D1319)*(#REF!*E1319)/(#REF!+E1319)*(#REF!*F1319)/(#REF!+F1319)/2</f>
        <v>#REF!</v>
      </c>
      <c r="J1319" s="100" t="e">
        <f>(#REF!+D1319)/(#REF!*D1319)*(#REF!+E1319)/(#REF!*E1319)*(#REF!+F1319)/(#REF!*F1319)*3</f>
        <v>#REF!</v>
      </c>
      <c r="L1319"/>
    </row>
    <row r="1320" spans="4:12" x14ac:dyDescent="0.25">
      <c r="D1320" s="67"/>
      <c r="E1320" s="67"/>
      <c r="F1320" s="67"/>
      <c r="G1320"/>
      <c r="I1320" s="100" t="e">
        <f>(#REF!*D1320)/(#REF!+D1320)*(#REF!*E1320)/(#REF!+E1320)*(#REF!*F1320)/(#REF!+F1320)/2</f>
        <v>#REF!</v>
      </c>
      <c r="J1320" s="100" t="e">
        <f>(#REF!+D1320)/(#REF!*D1320)*(#REF!+E1320)/(#REF!*E1320)*(#REF!+F1320)/(#REF!*F1320)*3</f>
        <v>#REF!</v>
      </c>
      <c r="L1320"/>
    </row>
    <row r="1321" spans="4:12" x14ac:dyDescent="0.25">
      <c r="D1321" s="67"/>
      <c r="E1321" s="67"/>
      <c r="F1321" s="67"/>
      <c r="G1321"/>
      <c r="I1321" s="100" t="e">
        <f>(#REF!*D1321)/(#REF!+D1321)*(#REF!*E1321)/(#REF!+E1321)*(#REF!*F1321)/(#REF!+F1321)/2</f>
        <v>#REF!</v>
      </c>
      <c r="J1321" s="100" t="e">
        <f>(#REF!+D1321)/(#REF!*D1321)*(#REF!+E1321)/(#REF!*E1321)*(#REF!+F1321)/(#REF!*F1321)*3</f>
        <v>#REF!</v>
      </c>
      <c r="L1321"/>
    </row>
    <row r="1322" spans="4:12" x14ac:dyDescent="0.25">
      <c r="D1322" s="67"/>
      <c r="E1322" s="67"/>
      <c r="F1322" s="67"/>
      <c r="G1322"/>
      <c r="I1322" s="100" t="e">
        <f>(#REF!*D1322)/(#REF!+D1322)*(#REF!*E1322)/(#REF!+E1322)*(#REF!*F1322)/(#REF!+F1322)/2</f>
        <v>#REF!</v>
      </c>
      <c r="J1322" s="100" t="e">
        <f>(#REF!+D1322)/(#REF!*D1322)*(#REF!+E1322)/(#REF!*E1322)*(#REF!+F1322)/(#REF!*F1322)*3</f>
        <v>#REF!</v>
      </c>
      <c r="L1322"/>
    </row>
    <row r="1323" spans="4:12" x14ac:dyDescent="0.25">
      <c r="D1323" s="67"/>
      <c r="E1323" s="67"/>
      <c r="F1323" s="67"/>
      <c r="G1323"/>
      <c r="I1323" s="100" t="e">
        <f>(#REF!*D1323)/(#REF!+D1323)*(#REF!*E1323)/(#REF!+E1323)*(#REF!*F1323)/(#REF!+F1323)/2</f>
        <v>#REF!</v>
      </c>
      <c r="J1323" s="100" t="e">
        <f>(#REF!+D1323)/(#REF!*D1323)*(#REF!+E1323)/(#REF!*E1323)*(#REF!+F1323)/(#REF!*F1323)*3</f>
        <v>#REF!</v>
      </c>
      <c r="L1323"/>
    </row>
    <row r="1324" spans="4:12" x14ac:dyDescent="0.25">
      <c r="D1324" s="67"/>
      <c r="E1324" s="67"/>
      <c r="F1324" s="67"/>
      <c r="G1324"/>
      <c r="I1324" s="100" t="e">
        <f>(#REF!*D1324)/(#REF!+D1324)*(#REF!*E1324)/(#REF!+E1324)*(#REF!*F1324)/(#REF!+F1324)/2</f>
        <v>#REF!</v>
      </c>
      <c r="J1324" s="100" t="e">
        <f>(#REF!+D1324)/(#REF!*D1324)*(#REF!+E1324)/(#REF!*E1324)*(#REF!+F1324)/(#REF!*F1324)*3</f>
        <v>#REF!</v>
      </c>
      <c r="L1324"/>
    </row>
    <row r="1325" spans="4:12" x14ac:dyDescent="0.25">
      <c r="D1325" s="67"/>
      <c r="E1325" s="67"/>
      <c r="F1325" s="67"/>
      <c r="G1325"/>
      <c r="I1325" s="100" t="e">
        <f>(#REF!*D1325)/(#REF!+D1325)*(#REF!*E1325)/(#REF!+E1325)*(#REF!*F1325)/(#REF!+F1325)/2</f>
        <v>#REF!</v>
      </c>
      <c r="J1325" s="100" t="e">
        <f>(#REF!+D1325)/(#REF!*D1325)*(#REF!+E1325)/(#REF!*E1325)*(#REF!+F1325)/(#REF!*F1325)*3</f>
        <v>#REF!</v>
      </c>
      <c r="L1325"/>
    </row>
    <row r="1326" spans="4:12" x14ac:dyDescent="0.25">
      <c r="D1326" s="67"/>
      <c r="E1326" s="67"/>
      <c r="F1326" s="67"/>
      <c r="G1326"/>
      <c r="I1326" s="100" t="e">
        <f>(#REF!*D1326)/(#REF!+D1326)*(#REF!*E1326)/(#REF!+E1326)*(#REF!*F1326)/(#REF!+F1326)/2</f>
        <v>#REF!</v>
      </c>
      <c r="J1326" s="100" t="e">
        <f>(#REF!+D1326)/(#REF!*D1326)*(#REF!+E1326)/(#REF!*E1326)*(#REF!+F1326)/(#REF!*F1326)*3</f>
        <v>#REF!</v>
      </c>
      <c r="L1326"/>
    </row>
    <row r="1327" spans="4:12" x14ac:dyDescent="0.25">
      <c r="D1327" s="67"/>
      <c r="E1327" s="67"/>
      <c r="F1327" s="67"/>
      <c r="G1327"/>
      <c r="I1327" s="100" t="e">
        <f>(#REF!*D1327)/(#REF!+D1327)*(#REF!*E1327)/(#REF!+E1327)*(#REF!*F1327)/(#REF!+F1327)/2</f>
        <v>#REF!</v>
      </c>
      <c r="J1327" s="100" t="e">
        <f>(#REF!+D1327)/(#REF!*D1327)*(#REF!+E1327)/(#REF!*E1327)*(#REF!+F1327)/(#REF!*F1327)*3</f>
        <v>#REF!</v>
      </c>
      <c r="L1327"/>
    </row>
    <row r="1328" spans="4:12" x14ac:dyDescent="0.25">
      <c r="D1328" s="67"/>
      <c r="E1328" s="67"/>
      <c r="F1328" s="67"/>
      <c r="G1328"/>
      <c r="I1328" s="100" t="e">
        <f>(#REF!*D1328)/(#REF!+D1328)*(#REF!*E1328)/(#REF!+E1328)*(#REF!*F1328)/(#REF!+F1328)/2</f>
        <v>#REF!</v>
      </c>
      <c r="J1328" s="100" t="e">
        <f>(#REF!+D1328)/(#REF!*D1328)*(#REF!+E1328)/(#REF!*E1328)*(#REF!+F1328)/(#REF!*F1328)*3</f>
        <v>#REF!</v>
      </c>
      <c r="L1328"/>
    </row>
    <row r="1329" spans="4:12" x14ac:dyDescent="0.25">
      <c r="D1329" s="67"/>
      <c r="E1329" s="67"/>
      <c r="F1329" s="67"/>
      <c r="G1329"/>
      <c r="I1329" s="100" t="e">
        <f>(#REF!*D1329)/(#REF!+D1329)*(#REF!*E1329)/(#REF!+E1329)*(#REF!*F1329)/(#REF!+F1329)/2</f>
        <v>#REF!</v>
      </c>
      <c r="J1329" s="100" t="e">
        <f>(#REF!+D1329)/(#REF!*D1329)*(#REF!+E1329)/(#REF!*E1329)*(#REF!+F1329)/(#REF!*F1329)*3</f>
        <v>#REF!</v>
      </c>
      <c r="L1329"/>
    </row>
    <row r="1330" spans="4:12" x14ac:dyDescent="0.25">
      <c r="D1330" s="67"/>
      <c r="E1330" s="67"/>
      <c r="F1330" s="67"/>
      <c r="G1330"/>
      <c r="I1330" s="100" t="e">
        <f>(#REF!*D1330)/(#REF!+D1330)*(#REF!*E1330)/(#REF!+E1330)*(#REF!*F1330)/(#REF!+F1330)/2</f>
        <v>#REF!</v>
      </c>
      <c r="J1330" s="100" t="e">
        <f>(#REF!+D1330)/(#REF!*D1330)*(#REF!+E1330)/(#REF!*E1330)*(#REF!+F1330)/(#REF!*F1330)*3</f>
        <v>#REF!</v>
      </c>
      <c r="L1330"/>
    </row>
    <row r="1331" spans="4:12" x14ac:dyDescent="0.25">
      <c r="D1331" s="67"/>
      <c r="E1331" s="67"/>
      <c r="F1331" s="67"/>
      <c r="G1331"/>
      <c r="I1331" s="100" t="e">
        <f>(#REF!*D1331)/(#REF!+D1331)*(#REF!*E1331)/(#REF!+E1331)*(#REF!*F1331)/(#REF!+F1331)/2</f>
        <v>#REF!</v>
      </c>
      <c r="J1331" s="100" t="e">
        <f>(#REF!+D1331)/(#REF!*D1331)*(#REF!+E1331)/(#REF!*E1331)*(#REF!+F1331)/(#REF!*F1331)*3</f>
        <v>#REF!</v>
      </c>
      <c r="L1331"/>
    </row>
    <row r="1332" spans="4:12" x14ac:dyDescent="0.25">
      <c r="D1332" s="67"/>
      <c r="E1332" s="67"/>
      <c r="F1332" s="67"/>
      <c r="G1332"/>
      <c r="I1332" s="100" t="e">
        <f>(#REF!*D1332)/(#REF!+D1332)*(#REF!*E1332)/(#REF!+E1332)*(#REF!*F1332)/(#REF!+F1332)/2</f>
        <v>#REF!</v>
      </c>
      <c r="J1332" s="100" t="e">
        <f>(#REF!+D1332)/(#REF!*D1332)*(#REF!+E1332)/(#REF!*E1332)*(#REF!+F1332)/(#REF!*F1332)*3</f>
        <v>#REF!</v>
      </c>
      <c r="L1332"/>
    </row>
    <row r="1333" spans="4:12" x14ac:dyDescent="0.25">
      <c r="D1333" s="67"/>
      <c r="E1333" s="67"/>
      <c r="F1333" s="67"/>
      <c r="G1333"/>
      <c r="I1333" s="100" t="e">
        <f>(#REF!*D1333)/(#REF!+D1333)*(#REF!*E1333)/(#REF!+E1333)*(#REF!*F1333)/(#REF!+F1333)/2</f>
        <v>#REF!</v>
      </c>
      <c r="J1333" s="100" t="e">
        <f>(#REF!+D1333)/(#REF!*D1333)*(#REF!+E1333)/(#REF!*E1333)*(#REF!+F1333)/(#REF!*F1333)*3</f>
        <v>#REF!</v>
      </c>
      <c r="L1333"/>
    </row>
    <row r="1334" spans="4:12" x14ac:dyDescent="0.25">
      <c r="D1334" s="67"/>
      <c r="E1334" s="67"/>
      <c r="F1334" s="67"/>
      <c r="G1334"/>
      <c r="I1334" s="100" t="e">
        <f>(#REF!*D1334)/(#REF!+D1334)*(#REF!*E1334)/(#REF!+E1334)*(#REF!*F1334)/(#REF!+F1334)/2</f>
        <v>#REF!</v>
      </c>
      <c r="J1334" s="100" t="e">
        <f>(#REF!+D1334)/(#REF!*D1334)*(#REF!+E1334)/(#REF!*E1334)*(#REF!+F1334)/(#REF!*F1334)*3</f>
        <v>#REF!</v>
      </c>
      <c r="L1334"/>
    </row>
    <row r="1335" spans="4:12" x14ac:dyDescent="0.25">
      <c r="D1335" s="67"/>
      <c r="E1335" s="67"/>
      <c r="F1335" s="67"/>
      <c r="G1335"/>
      <c r="I1335" s="100" t="e">
        <f>(#REF!*D1335)/(#REF!+D1335)*(#REF!*E1335)/(#REF!+E1335)*(#REF!*F1335)/(#REF!+F1335)/2</f>
        <v>#REF!</v>
      </c>
      <c r="J1335" s="100" t="e">
        <f>(#REF!+D1335)/(#REF!*D1335)*(#REF!+E1335)/(#REF!*E1335)*(#REF!+F1335)/(#REF!*F1335)*3</f>
        <v>#REF!</v>
      </c>
      <c r="L1335"/>
    </row>
    <row r="1336" spans="4:12" x14ac:dyDescent="0.25">
      <c r="D1336" s="67"/>
      <c r="E1336" s="67"/>
      <c r="F1336" s="67"/>
      <c r="G1336"/>
      <c r="I1336" s="100" t="e">
        <f>(#REF!*D1336)/(#REF!+D1336)*(#REF!*E1336)/(#REF!+E1336)*(#REF!*F1336)/(#REF!+F1336)/2</f>
        <v>#REF!</v>
      </c>
      <c r="J1336" s="100" t="e">
        <f>(#REF!+D1336)/(#REF!*D1336)*(#REF!+E1336)/(#REF!*E1336)*(#REF!+F1336)/(#REF!*F1336)*3</f>
        <v>#REF!</v>
      </c>
      <c r="L1336"/>
    </row>
    <row r="1337" spans="4:12" x14ac:dyDescent="0.25">
      <c r="D1337" s="67"/>
      <c r="E1337" s="67"/>
      <c r="F1337" s="67"/>
      <c r="G1337"/>
      <c r="I1337" s="100" t="e">
        <f>(#REF!*D1337)/(#REF!+D1337)*(#REF!*E1337)/(#REF!+E1337)*(#REF!*F1337)/(#REF!+F1337)/2</f>
        <v>#REF!</v>
      </c>
      <c r="J1337" s="100" t="e">
        <f>(#REF!+D1337)/(#REF!*D1337)*(#REF!+E1337)/(#REF!*E1337)*(#REF!+F1337)/(#REF!*F1337)*3</f>
        <v>#REF!</v>
      </c>
      <c r="L1337"/>
    </row>
    <row r="1338" spans="4:12" x14ac:dyDescent="0.25">
      <c r="D1338" s="67"/>
      <c r="E1338" s="67"/>
      <c r="F1338" s="67"/>
      <c r="G1338"/>
      <c r="I1338" s="100" t="e">
        <f>(#REF!*D1338)/(#REF!+D1338)*(#REF!*E1338)/(#REF!+E1338)*(#REF!*F1338)/(#REF!+F1338)/2</f>
        <v>#REF!</v>
      </c>
      <c r="J1338" s="100" t="e">
        <f>(#REF!+D1338)/(#REF!*D1338)*(#REF!+E1338)/(#REF!*E1338)*(#REF!+F1338)/(#REF!*F1338)*3</f>
        <v>#REF!</v>
      </c>
      <c r="L1338"/>
    </row>
    <row r="1339" spans="4:12" x14ac:dyDescent="0.25">
      <c r="D1339" s="67"/>
      <c r="E1339" s="67"/>
      <c r="F1339" s="67"/>
      <c r="G1339"/>
      <c r="I1339" s="100" t="e">
        <f>(#REF!*D1339)/(#REF!+D1339)*(#REF!*E1339)/(#REF!+E1339)*(#REF!*F1339)/(#REF!+F1339)/2</f>
        <v>#REF!</v>
      </c>
      <c r="J1339" s="100" t="e">
        <f>(#REF!+D1339)/(#REF!*D1339)*(#REF!+E1339)/(#REF!*E1339)*(#REF!+F1339)/(#REF!*F1339)*3</f>
        <v>#REF!</v>
      </c>
      <c r="L1339"/>
    </row>
    <row r="1340" spans="4:12" x14ac:dyDescent="0.25">
      <c r="D1340" s="67"/>
      <c r="E1340" s="67"/>
      <c r="F1340" s="67"/>
      <c r="G1340"/>
      <c r="I1340" s="100" t="e">
        <f>(#REF!*D1340)/(#REF!+D1340)*(#REF!*E1340)/(#REF!+E1340)*(#REF!*F1340)/(#REF!+F1340)/2</f>
        <v>#REF!</v>
      </c>
      <c r="J1340" s="100" t="e">
        <f>(#REF!+D1340)/(#REF!*D1340)*(#REF!+E1340)/(#REF!*E1340)*(#REF!+F1340)/(#REF!*F1340)*3</f>
        <v>#REF!</v>
      </c>
      <c r="L1340"/>
    </row>
    <row r="1341" spans="4:12" x14ac:dyDescent="0.25">
      <c r="D1341" s="67"/>
      <c r="E1341" s="67"/>
      <c r="F1341" s="67"/>
      <c r="G1341"/>
      <c r="I1341" s="100" t="e">
        <f>(#REF!*D1341)/(#REF!+D1341)*(#REF!*E1341)/(#REF!+E1341)*(#REF!*F1341)/(#REF!+F1341)/2</f>
        <v>#REF!</v>
      </c>
      <c r="J1341" s="100" t="e">
        <f>(#REF!+D1341)/(#REF!*D1341)*(#REF!+E1341)/(#REF!*E1341)*(#REF!+F1341)/(#REF!*F1341)*3</f>
        <v>#REF!</v>
      </c>
      <c r="L1341"/>
    </row>
    <row r="1342" spans="4:12" x14ac:dyDescent="0.25">
      <c r="D1342" s="67"/>
      <c r="E1342" s="67"/>
      <c r="F1342" s="67"/>
      <c r="G1342"/>
      <c r="I1342" s="100" t="e">
        <f>(#REF!*D1342)/(#REF!+D1342)*(#REF!*E1342)/(#REF!+E1342)*(#REF!*F1342)/(#REF!+F1342)/2</f>
        <v>#REF!</v>
      </c>
      <c r="J1342" s="100" t="e">
        <f>(#REF!+D1342)/(#REF!*D1342)*(#REF!+E1342)/(#REF!*E1342)*(#REF!+F1342)/(#REF!*F1342)*3</f>
        <v>#REF!</v>
      </c>
      <c r="L1342"/>
    </row>
    <row r="1343" spans="4:12" x14ac:dyDescent="0.25">
      <c r="D1343" s="67"/>
      <c r="E1343" s="67"/>
      <c r="F1343" s="67"/>
      <c r="G1343"/>
      <c r="I1343" s="100" t="e">
        <f>(#REF!*D1343)/(#REF!+D1343)*(#REF!*E1343)/(#REF!+E1343)*(#REF!*F1343)/(#REF!+F1343)/2</f>
        <v>#REF!</v>
      </c>
      <c r="J1343" s="100" t="e">
        <f>(#REF!+D1343)/(#REF!*D1343)*(#REF!+E1343)/(#REF!*E1343)*(#REF!+F1343)/(#REF!*F1343)*3</f>
        <v>#REF!</v>
      </c>
      <c r="L1343"/>
    </row>
    <row r="1344" spans="4:12" x14ac:dyDescent="0.25">
      <c r="D1344" s="67"/>
      <c r="E1344" s="67"/>
      <c r="F1344" s="67"/>
      <c r="G1344"/>
      <c r="I1344" s="100" t="e">
        <f>(#REF!*D1344)/(#REF!+D1344)*(#REF!*E1344)/(#REF!+E1344)*(#REF!*F1344)/(#REF!+F1344)/2</f>
        <v>#REF!</v>
      </c>
      <c r="J1344" s="100" t="e">
        <f>(#REF!+D1344)/(#REF!*D1344)*(#REF!+E1344)/(#REF!*E1344)*(#REF!+F1344)/(#REF!*F1344)*3</f>
        <v>#REF!</v>
      </c>
      <c r="L1344"/>
    </row>
    <row r="1345" spans="4:12" x14ac:dyDescent="0.25">
      <c r="D1345" s="67"/>
      <c r="E1345" s="67"/>
      <c r="F1345" s="67"/>
      <c r="G1345"/>
      <c r="I1345" s="100" t="e">
        <f>(#REF!*D1345)/(#REF!+D1345)*(#REF!*E1345)/(#REF!+E1345)*(#REF!*F1345)/(#REF!+F1345)/2</f>
        <v>#REF!</v>
      </c>
      <c r="J1345" s="100" t="e">
        <f>(#REF!+D1345)/(#REF!*D1345)*(#REF!+E1345)/(#REF!*E1345)*(#REF!+F1345)/(#REF!*F1345)*3</f>
        <v>#REF!</v>
      </c>
      <c r="L1345"/>
    </row>
    <row r="1346" spans="4:12" x14ac:dyDescent="0.25">
      <c r="D1346" s="67"/>
      <c r="E1346" s="67"/>
      <c r="F1346" s="67"/>
      <c r="G1346"/>
      <c r="I1346" s="100" t="e">
        <f>(#REF!*D1346)/(#REF!+D1346)*(#REF!*E1346)/(#REF!+E1346)*(#REF!*F1346)/(#REF!+F1346)/2</f>
        <v>#REF!</v>
      </c>
      <c r="J1346" s="100" t="e">
        <f>(#REF!+D1346)/(#REF!*D1346)*(#REF!+E1346)/(#REF!*E1346)*(#REF!+F1346)/(#REF!*F1346)*3</f>
        <v>#REF!</v>
      </c>
      <c r="L1346"/>
    </row>
    <row r="1347" spans="4:12" x14ac:dyDescent="0.25">
      <c r="D1347" s="67"/>
      <c r="E1347" s="67"/>
      <c r="F1347" s="67"/>
      <c r="G1347"/>
      <c r="I1347" s="100" t="e">
        <f>(#REF!*D1347)/(#REF!+D1347)*(#REF!*E1347)/(#REF!+E1347)*(#REF!*F1347)/(#REF!+F1347)/2</f>
        <v>#REF!</v>
      </c>
      <c r="J1347" s="100" t="e">
        <f>(#REF!+D1347)/(#REF!*D1347)*(#REF!+E1347)/(#REF!*E1347)*(#REF!+F1347)/(#REF!*F1347)*3</f>
        <v>#REF!</v>
      </c>
      <c r="L1347"/>
    </row>
    <row r="1348" spans="4:12" x14ac:dyDescent="0.25">
      <c r="D1348" s="67"/>
      <c r="E1348" s="67"/>
      <c r="F1348" s="67"/>
      <c r="G1348"/>
      <c r="I1348" s="100" t="e">
        <f>(#REF!*D1348)/(#REF!+D1348)*(#REF!*E1348)/(#REF!+E1348)*(#REF!*F1348)/(#REF!+F1348)/2</f>
        <v>#REF!</v>
      </c>
      <c r="J1348" s="100" t="e">
        <f>(#REF!+D1348)/(#REF!*D1348)*(#REF!+E1348)/(#REF!*E1348)*(#REF!+F1348)/(#REF!*F1348)*3</f>
        <v>#REF!</v>
      </c>
      <c r="L1348"/>
    </row>
    <row r="1349" spans="4:12" x14ac:dyDescent="0.25">
      <c r="D1349" s="67"/>
      <c r="E1349" s="67"/>
      <c r="F1349" s="67"/>
      <c r="G1349"/>
      <c r="I1349" s="100" t="e">
        <f>(#REF!*D1349)/(#REF!+D1349)*(#REF!*E1349)/(#REF!+E1349)*(#REF!*F1349)/(#REF!+F1349)/2</f>
        <v>#REF!</v>
      </c>
      <c r="J1349" s="100" t="e">
        <f>(#REF!+D1349)/(#REF!*D1349)*(#REF!+E1349)/(#REF!*E1349)*(#REF!+F1349)/(#REF!*F1349)*3</f>
        <v>#REF!</v>
      </c>
      <c r="L1349"/>
    </row>
    <row r="1350" spans="4:12" x14ac:dyDescent="0.25">
      <c r="D1350" s="67"/>
      <c r="E1350" s="67"/>
      <c r="F1350" s="67"/>
      <c r="G1350"/>
      <c r="I1350" s="100" t="e">
        <f>(#REF!*D1350)/(#REF!+D1350)*(#REF!*E1350)/(#REF!+E1350)*(#REF!*F1350)/(#REF!+F1350)/2</f>
        <v>#REF!</v>
      </c>
      <c r="J1350" s="100" t="e">
        <f>(#REF!+D1350)/(#REF!*D1350)*(#REF!+E1350)/(#REF!*E1350)*(#REF!+F1350)/(#REF!*F1350)*3</f>
        <v>#REF!</v>
      </c>
      <c r="L1350"/>
    </row>
    <row r="1351" spans="4:12" x14ac:dyDescent="0.25">
      <c r="D1351" s="67"/>
      <c r="E1351" s="67"/>
      <c r="F1351" s="67"/>
      <c r="G1351"/>
      <c r="I1351" s="100" t="e">
        <f>(#REF!*D1351)/(#REF!+D1351)*(#REF!*E1351)/(#REF!+E1351)*(#REF!*F1351)/(#REF!+F1351)/2</f>
        <v>#REF!</v>
      </c>
      <c r="J1351" s="100" t="e">
        <f>(#REF!+D1351)/(#REF!*D1351)*(#REF!+E1351)/(#REF!*E1351)*(#REF!+F1351)/(#REF!*F1351)*3</f>
        <v>#REF!</v>
      </c>
      <c r="L1351"/>
    </row>
    <row r="1352" spans="4:12" x14ac:dyDescent="0.25">
      <c r="D1352" s="67"/>
      <c r="E1352" s="67"/>
      <c r="F1352" s="67"/>
      <c r="G1352"/>
      <c r="I1352" s="100" t="e">
        <f>(#REF!*D1352)/(#REF!+D1352)*(#REF!*E1352)/(#REF!+E1352)*(#REF!*F1352)/(#REF!+F1352)/2</f>
        <v>#REF!</v>
      </c>
      <c r="J1352" s="100" t="e">
        <f>(#REF!+D1352)/(#REF!*D1352)*(#REF!+E1352)/(#REF!*E1352)*(#REF!+F1352)/(#REF!*F1352)*3</f>
        <v>#REF!</v>
      </c>
      <c r="L1352"/>
    </row>
    <row r="1353" spans="4:12" x14ac:dyDescent="0.25">
      <c r="D1353" s="67"/>
      <c r="E1353" s="67"/>
      <c r="F1353" s="67"/>
      <c r="G1353"/>
      <c r="I1353" s="100" t="e">
        <f>(#REF!*D1353)/(#REF!+D1353)*(#REF!*E1353)/(#REF!+E1353)*(#REF!*F1353)/(#REF!+F1353)/2</f>
        <v>#REF!</v>
      </c>
      <c r="J1353" s="100" t="e">
        <f>(#REF!+D1353)/(#REF!*D1353)*(#REF!+E1353)/(#REF!*E1353)*(#REF!+F1353)/(#REF!*F1353)*3</f>
        <v>#REF!</v>
      </c>
      <c r="L1353"/>
    </row>
    <row r="1354" spans="4:12" x14ac:dyDescent="0.25">
      <c r="D1354" s="67"/>
      <c r="E1354" s="67"/>
      <c r="F1354" s="67"/>
      <c r="G1354"/>
      <c r="I1354" s="100" t="e">
        <f>(#REF!*D1354)/(#REF!+D1354)*(#REF!*E1354)/(#REF!+E1354)*(#REF!*F1354)/(#REF!+F1354)/2</f>
        <v>#REF!</v>
      </c>
      <c r="J1354" s="100" t="e">
        <f>(#REF!+D1354)/(#REF!*D1354)*(#REF!+E1354)/(#REF!*E1354)*(#REF!+F1354)/(#REF!*F1354)*3</f>
        <v>#REF!</v>
      </c>
      <c r="L1354"/>
    </row>
    <row r="1355" spans="4:12" x14ac:dyDescent="0.25">
      <c r="D1355" s="67"/>
      <c r="E1355" s="67"/>
      <c r="F1355" s="67"/>
      <c r="G1355"/>
      <c r="I1355" s="100" t="e">
        <f>(#REF!*D1355)/(#REF!+D1355)*(#REF!*E1355)/(#REF!+E1355)*(#REF!*F1355)/(#REF!+F1355)/2</f>
        <v>#REF!</v>
      </c>
      <c r="J1355" s="100" t="e">
        <f>(#REF!+D1355)/(#REF!*D1355)*(#REF!+E1355)/(#REF!*E1355)*(#REF!+F1355)/(#REF!*F1355)*3</f>
        <v>#REF!</v>
      </c>
      <c r="L1355"/>
    </row>
    <row r="1356" spans="4:12" x14ac:dyDescent="0.25">
      <c r="D1356" s="67"/>
      <c r="E1356" s="67"/>
      <c r="F1356" s="67"/>
      <c r="G1356"/>
      <c r="I1356" s="100" t="e">
        <f>(#REF!*D1356)/(#REF!+D1356)*(#REF!*E1356)/(#REF!+E1356)*(#REF!*F1356)/(#REF!+F1356)/2</f>
        <v>#REF!</v>
      </c>
      <c r="J1356" s="100" t="e">
        <f>(#REF!+D1356)/(#REF!*D1356)*(#REF!+E1356)/(#REF!*E1356)*(#REF!+F1356)/(#REF!*F1356)*3</f>
        <v>#REF!</v>
      </c>
      <c r="L1356"/>
    </row>
    <row r="1357" spans="4:12" x14ac:dyDescent="0.25">
      <c r="D1357" s="67"/>
      <c r="E1357" s="67"/>
      <c r="F1357" s="67"/>
      <c r="G1357"/>
      <c r="I1357" s="100" t="e">
        <f>(#REF!*D1357)/(#REF!+D1357)*(#REF!*E1357)/(#REF!+E1357)*(#REF!*F1357)/(#REF!+F1357)/2</f>
        <v>#REF!</v>
      </c>
      <c r="J1357" s="100" t="e">
        <f>(#REF!+D1357)/(#REF!*D1357)*(#REF!+E1357)/(#REF!*E1357)*(#REF!+F1357)/(#REF!*F1357)*3</f>
        <v>#REF!</v>
      </c>
      <c r="L1357"/>
    </row>
    <row r="1358" spans="4:12" x14ac:dyDescent="0.25">
      <c r="D1358" s="67"/>
      <c r="E1358" s="67"/>
      <c r="F1358" s="67"/>
      <c r="G1358"/>
      <c r="I1358" s="100" t="e">
        <f>(#REF!*D1358)/(#REF!+D1358)*(#REF!*E1358)/(#REF!+E1358)*(#REF!*F1358)/(#REF!+F1358)/2</f>
        <v>#REF!</v>
      </c>
      <c r="J1358" s="100" t="e">
        <f>(#REF!+D1358)/(#REF!*D1358)*(#REF!+E1358)/(#REF!*E1358)*(#REF!+F1358)/(#REF!*F1358)*3</f>
        <v>#REF!</v>
      </c>
      <c r="L1358"/>
    </row>
    <row r="1359" spans="4:12" x14ac:dyDescent="0.25">
      <c r="D1359" s="67"/>
      <c r="E1359" s="67"/>
      <c r="F1359" s="67"/>
      <c r="G1359"/>
      <c r="I1359" s="100" t="e">
        <f>(#REF!*D1359)/(#REF!+D1359)*(#REF!*E1359)/(#REF!+E1359)*(#REF!*F1359)/(#REF!+F1359)/2</f>
        <v>#REF!</v>
      </c>
      <c r="J1359" s="100" t="e">
        <f>(#REF!+D1359)/(#REF!*D1359)*(#REF!+E1359)/(#REF!*E1359)*(#REF!+F1359)/(#REF!*F1359)*3</f>
        <v>#REF!</v>
      </c>
      <c r="L1359"/>
    </row>
    <row r="1360" spans="4:12" x14ac:dyDescent="0.25">
      <c r="D1360" s="67"/>
      <c r="E1360" s="67"/>
      <c r="F1360" s="67"/>
      <c r="G1360"/>
      <c r="I1360" s="100" t="e">
        <f>(#REF!*D1360)/(#REF!+D1360)*(#REF!*E1360)/(#REF!+E1360)*(#REF!*F1360)/(#REF!+F1360)/2</f>
        <v>#REF!</v>
      </c>
      <c r="J1360" s="100" t="e">
        <f>(#REF!+D1360)/(#REF!*D1360)*(#REF!+E1360)/(#REF!*E1360)*(#REF!+F1360)/(#REF!*F1360)*3</f>
        <v>#REF!</v>
      </c>
      <c r="L1360"/>
    </row>
    <row r="1361" spans="4:12" x14ac:dyDescent="0.25">
      <c r="D1361" s="67"/>
      <c r="E1361" s="67"/>
      <c r="F1361" s="67"/>
      <c r="G1361"/>
      <c r="I1361" s="100" t="e">
        <f>(#REF!*D1361)/(#REF!+D1361)*(#REF!*E1361)/(#REF!+E1361)*(#REF!*F1361)/(#REF!+F1361)/2</f>
        <v>#REF!</v>
      </c>
      <c r="J1361" s="100" t="e">
        <f>(#REF!+D1361)/(#REF!*D1361)*(#REF!+E1361)/(#REF!*E1361)*(#REF!+F1361)/(#REF!*F1361)*3</f>
        <v>#REF!</v>
      </c>
      <c r="L1361"/>
    </row>
    <row r="1362" spans="4:12" x14ac:dyDescent="0.25">
      <c r="D1362" s="67"/>
      <c r="E1362" s="67"/>
      <c r="F1362" s="67"/>
      <c r="G1362"/>
      <c r="I1362" s="100" t="e">
        <f>(#REF!*D1362)/(#REF!+D1362)*(#REF!*E1362)/(#REF!+E1362)*(#REF!*F1362)/(#REF!+F1362)/2</f>
        <v>#REF!</v>
      </c>
      <c r="J1362" s="100" t="e">
        <f>(#REF!+D1362)/(#REF!*D1362)*(#REF!+E1362)/(#REF!*E1362)*(#REF!+F1362)/(#REF!*F1362)*3</f>
        <v>#REF!</v>
      </c>
      <c r="L1362"/>
    </row>
    <row r="1363" spans="4:12" x14ac:dyDescent="0.25">
      <c r="D1363" s="67"/>
      <c r="E1363" s="67"/>
      <c r="F1363" s="67"/>
      <c r="G1363"/>
      <c r="I1363" s="100" t="e">
        <f>(#REF!*D1363)/(#REF!+D1363)*(#REF!*E1363)/(#REF!+E1363)*(#REF!*F1363)/(#REF!+F1363)/2</f>
        <v>#REF!</v>
      </c>
      <c r="J1363" s="100" t="e">
        <f>(#REF!+D1363)/(#REF!*D1363)*(#REF!+E1363)/(#REF!*E1363)*(#REF!+F1363)/(#REF!*F1363)*3</f>
        <v>#REF!</v>
      </c>
      <c r="L1363"/>
    </row>
    <row r="1364" spans="4:12" x14ac:dyDescent="0.25">
      <c r="D1364" s="67"/>
      <c r="E1364" s="67"/>
      <c r="F1364" s="67"/>
      <c r="G1364"/>
      <c r="I1364" s="100" t="e">
        <f>(#REF!*D1364)/(#REF!+D1364)*(#REF!*E1364)/(#REF!+E1364)*(#REF!*F1364)/(#REF!+F1364)/2</f>
        <v>#REF!</v>
      </c>
      <c r="J1364" s="100" t="e">
        <f>(#REF!+D1364)/(#REF!*D1364)*(#REF!+E1364)/(#REF!*E1364)*(#REF!+F1364)/(#REF!*F1364)*3</f>
        <v>#REF!</v>
      </c>
      <c r="L1364"/>
    </row>
    <row r="1365" spans="4:12" x14ac:dyDescent="0.25">
      <c r="D1365" s="67"/>
      <c r="E1365" s="67"/>
      <c r="F1365" s="67"/>
      <c r="G1365"/>
      <c r="I1365" s="100" t="e">
        <f>(#REF!*D1365)/(#REF!+D1365)*(#REF!*E1365)/(#REF!+E1365)*(#REF!*F1365)/(#REF!+F1365)/2</f>
        <v>#REF!</v>
      </c>
      <c r="J1365" s="100" t="e">
        <f>(#REF!+D1365)/(#REF!*D1365)*(#REF!+E1365)/(#REF!*E1365)*(#REF!+F1365)/(#REF!*F1365)*3</f>
        <v>#REF!</v>
      </c>
      <c r="L1365"/>
    </row>
    <row r="1366" spans="4:12" x14ac:dyDescent="0.25">
      <c r="D1366" s="67"/>
      <c r="E1366" s="67"/>
      <c r="F1366" s="67"/>
      <c r="G1366"/>
      <c r="I1366" s="100" t="e">
        <f>(#REF!*D1366)/(#REF!+D1366)*(#REF!*E1366)/(#REF!+E1366)*(#REF!*F1366)/(#REF!+F1366)/2</f>
        <v>#REF!</v>
      </c>
      <c r="J1366" s="100" t="e">
        <f>(#REF!+D1366)/(#REF!*D1366)*(#REF!+E1366)/(#REF!*E1366)*(#REF!+F1366)/(#REF!*F1366)*3</f>
        <v>#REF!</v>
      </c>
      <c r="L1366"/>
    </row>
    <row r="1367" spans="4:12" x14ac:dyDescent="0.25">
      <c r="D1367" s="67"/>
      <c r="E1367" s="67"/>
      <c r="F1367" s="67"/>
      <c r="G1367"/>
      <c r="I1367" s="100" t="e">
        <f>(#REF!*D1367)/(#REF!+D1367)*(#REF!*E1367)/(#REF!+E1367)*(#REF!*F1367)/(#REF!+F1367)/2</f>
        <v>#REF!</v>
      </c>
      <c r="J1367" s="100" t="e">
        <f>(#REF!+D1367)/(#REF!*D1367)*(#REF!+E1367)/(#REF!*E1367)*(#REF!+F1367)/(#REF!*F1367)*3</f>
        <v>#REF!</v>
      </c>
      <c r="L1367"/>
    </row>
    <row r="1368" spans="4:12" x14ac:dyDescent="0.25">
      <c r="D1368" s="67"/>
      <c r="E1368" s="67"/>
      <c r="F1368" s="67"/>
      <c r="G1368"/>
      <c r="I1368" s="100" t="e">
        <f>(#REF!*D1368)/(#REF!+D1368)*(#REF!*E1368)/(#REF!+E1368)*(#REF!*F1368)/(#REF!+F1368)/2</f>
        <v>#REF!</v>
      </c>
      <c r="J1368" s="100" t="e">
        <f>(#REF!+D1368)/(#REF!*D1368)*(#REF!+E1368)/(#REF!*E1368)*(#REF!+F1368)/(#REF!*F1368)*3</f>
        <v>#REF!</v>
      </c>
    </row>
    <row r="1369" spans="4:12" x14ac:dyDescent="0.25">
      <c r="D1369" s="67"/>
      <c r="E1369" s="67"/>
      <c r="F1369" s="67"/>
      <c r="G1369"/>
      <c r="I1369" s="100" t="e">
        <f>(#REF!*D1369)/(#REF!+D1369)*(#REF!*E1369)/(#REF!+E1369)*(#REF!*F1369)/(#REF!+F1369)/2</f>
        <v>#REF!</v>
      </c>
      <c r="J1369" s="100" t="e">
        <f>(#REF!+D1369)/(#REF!*D1369)*(#REF!+E1369)/(#REF!*E1369)*(#REF!+F1369)/(#REF!*F1369)*3</f>
        <v>#REF!</v>
      </c>
    </row>
    <row r="1370" spans="4:12" x14ac:dyDescent="0.25">
      <c r="D1370" s="67"/>
      <c r="E1370" s="67"/>
      <c r="F1370" s="67"/>
      <c r="G1370"/>
      <c r="I1370" s="100" t="e">
        <f>(#REF!*D1370)/(#REF!+D1370)*(#REF!*E1370)/(#REF!+E1370)*(#REF!*F1370)/(#REF!+F1370)/2</f>
        <v>#REF!</v>
      </c>
      <c r="J1370" s="100" t="e">
        <f>(#REF!+D1370)/(#REF!*D1370)*(#REF!+E1370)/(#REF!*E1370)*(#REF!+F1370)/(#REF!*F1370)*3</f>
        <v>#REF!</v>
      </c>
    </row>
    <row r="1371" spans="4:12" x14ac:dyDescent="0.25">
      <c r="D1371" s="67"/>
      <c r="E1371" s="67"/>
      <c r="F1371" s="67"/>
      <c r="G1371"/>
      <c r="I1371" s="100" t="e">
        <f>(#REF!*D1371)/(#REF!+D1371)*(#REF!*E1371)/(#REF!+E1371)*(#REF!*F1371)/(#REF!+F1371)/2</f>
        <v>#REF!</v>
      </c>
      <c r="J1371" s="100" t="e">
        <f>(#REF!+D1371)/(#REF!*D1371)*(#REF!+E1371)/(#REF!*E1371)*(#REF!+F1371)/(#REF!*F1371)*3</f>
        <v>#REF!</v>
      </c>
    </row>
    <row r="1372" spans="4:12" x14ac:dyDescent="0.25">
      <c r="D1372" s="67"/>
      <c r="E1372" s="67"/>
      <c r="F1372" s="67"/>
      <c r="G1372"/>
      <c r="I1372" s="100" t="e">
        <f>(#REF!*D1372)/(#REF!+D1372)*(#REF!*E1372)/(#REF!+E1372)*(#REF!*F1372)/(#REF!+F1372)/2</f>
        <v>#REF!</v>
      </c>
      <c r="J1372" s="100" t="e">
        <f>(#REF!+D1372)/(#REF!*D1372)*(#REF!+E1372)/(#REF!*E1372)*(#REF!+F1372)/(#REF!*F1372)*3</f>
        <v>#REF!</v>
      </c>
    </row>
    <row r="1373" spans="4:12" x14ac:dyDescent="0.25">
      <c r="D1373" s="67"/>
      <c r="E1373" s="67"/>
      <c r="F1373" s="67"/>
      <c r="G1373"/>
      <c r="I1373" s="100" t="e">
        <f>(#REF!*D1373)/(#REF!+D1373)*(#REF!*E1373)/(#REF!+E1373)*(#REF!*F1373)/(#REF!+F1373)/2</f>
        <v>#REF!</v>
      </c>
      <c r="J1373" s="100" t="e">
        <f>(#REF!+D1373)/(#REF!*D1373)*(#REF!+E1373)/(#REF!*E1373)*(#REF!+F1373)/(#REF!*F1373)*3</f>
        <v>#REF!</v>
      </c>
    </row>
    <row r="1374" spans="4:12" x14ac:dyDescent="0.25">
      <c r="D1374" s="67"/>
      <c r="E1374" s="67"/>
      <c r="F1374" s="67"/>
      <c r="G1374"/>
      <c r="I1374" s="100" t="e">
        <f>(#REF!*D1374)/(#REF!+D1374)*(#REF!*E1374)/(#REF!+E1374)*(#REF!*F1374)/(#REF!+F1374)/2</f>
        <v>#REF!</v>
      </c>
      <c r="J1374" s="100" t="e">
        <f>(#REF!+D1374)/(#REF!*D1374)*(#REF!+E1374)/(#REF!*E1374)*(#REF!+F1374)/(#REF!*F1374)*3</f>
        <v>#REF!</v>
      </c>
    </row>
    <row r="1375" spans="4:12" x14ac:dyDescent="0.25">
      <c r="D1375" s="67"/>
      <c r="E1375" s="67"/>
      <c r="F1375" s="67"/>
      <c r="G1375"/>
      <c r="I1375" s="100" t="e">
        <f>(#REF!*D1375)/(#REF!+D1375)*(#REF!*E1375)/(#REF!+E1375)*(#REF!*F1375)/(#REF!+F1375)/2</f>
        <v>#REF!</v>
      </c>
      <c r="J1375" s="100" t="e">
        <f>(#REF!+D1375)/(#REF!*D1375)*(#REF!+E1375)/(#REF!*E1375)*(#REF!+F1375)/(#REF!*F1375)*3</f>
        <v>#REF!</v>
      </c>
    </row>
    <row r="1376" spans="4:12" x14ac:dyDescent="0.25">
      <c r="D1376" s="67"/>
      <c r="E1376" s="67"/>
      <c r="F1376" s="67"/>
      <c r="G1376"/>
      <c r="I1376" s="100" t="e">
        <f>(#REF!*D1376)/(#REF!+D1376)*(#REF!*E1376)/(#REF!+E1376)*(#REF!*F1376)/(#REF!+F1376)/2</f>
        <v>#REF!</v>
      </c>
      <c r="J1376" s="100" t="e">
        <f>(#REF!+D1376)/(#REF!*D1376)*(#REF!+E1376)/(#REF!*E1376)*(#REF!+F1376)/(#REF!*F1376)*3</f>
        <v>#REF!</v>
      </c>
    </row>
    <row r="1377" spans="4:10" x14ac:dyDescent="0.25">
      <c r="D1377" s="67"/>
      <c r="E1377" s="67"/>
      <c r="F1377" s="67"/>
      <c r="G1377"/>
      <c r="I1377" s="100" t="e">
        <f>(#REF!*D1377)/(#REF!+D1377)*(#REF!*E1377)/(#REF!+E1377)*(#REF!*F1377)/(#REF!+F1377)/2</f>
        <v>#REF!</v>
      </c>
      <c r="J1377" s="100" t="e">
        <f>(#REF!+D1377)/(#REF!*D1377)*(#REF!+E1377)/(#REF!*E1377)*(#REF!+F1377)/(#REF!*F1377)*3</f>
        <v>#REF!</v>
      </c>
    </row>
    <row r="1378" spans="4:10" x14ac:dyDescent="0.25">
      <c r="D1378" s="67"/>
      <c r="E1378" s="67"/>
      <c r="F1378" s="67"/>
      <c r="G1378"/>
      <c r="I1378" s="100" t="e">
        <f>(#REF!*D1378)/(#REF!+D1378)*(#REF!*E1378)/(#REF!+E1378)*(#REF!*F1378)/(#REF!+F1378)/2</f>
        <v>#REF!</v>
      </c>
      <c r="J1378" s="100" t="e">
        <f>(#REF!+D1378)/(#REF!*D1378)*(#REF!+E1378)/(#REF!*E1378)*(#REF!+F1378)/(#REF!*F1378)*3</f>
        <v>#REF!</v>
      </c>
    </row>
    <row r="1379" spans="4:10" x14ac:dyDescent="0.25">
      <c r="D1379" s="67"/>
      <c r="E1379" s="67"/>
      <c r="F1379" s="67"/>
      <c r="G1379"/>
      <c r="I1379" s="100" t="e">
        <f>(#REF!*D1379)/(#REF!+D1379)*(#REF!*E1379)/(#REF!+E1379)*(#REF!*F1379)/(#REF!+F1379)/2</f>
        <v>#REF!</v>
      </c>
      <c r="J1379" s="100" t="e">
        <f>(#REF!+D1379)/(#REF!*D1379)*(#REF!+E1379)/(#REF!*E1379)*(#REF!+F1379)/(#REF!*F1379)*3</f>
        <v>#REF!</v>
      </c>
    </row>
    <row r="1380" spans="4:10" x14ac:dyDescent="0.25">
      <c r="D1380" s="67"/>
      <c r="E1380" s="67"/>
      <c r="F1380" s="67"/>
      <c r="G1380"/>
      <c r="I1380" s="100" t="e">
        <f>(#REF!*D1380)/(#REF!+D1380)*(#REF!*E1380)/(#REF!+E1380)*(#REF!*F1380)/(#REF!+F1380)/2</f>
        <v>#REF!</v>
      </c>
      <c r="J1380" s="100" t="e">
        <f>(#REF!+D1380)/(#REF!*D1380)*(#REF!+E1380)/(#REF!*E1380)*(#REF!+F1380)/(#REF!*F1380)*3</f>
        <v>#REF!</v>
      </c>
    </row>
    <row r="1381" spans="4:10" x14ac:dyDescent="0.25">
      <c r="D1381" s="67"/>
      <c r="E1381" s="67"/>
      <c r="F1381" s="67"/>
      <c r="G1381"/>
      <c r="I1381" s="100" t="e">
        <f>(#REF!*D1381)/(#REF!+D1381)*(#REF!*E1381)/(#REF!+E1381)*(#REF!*F1381)/(#REF!+F1381)/2</f>
        <v>#REF!</v>
      </c>
      <c r="J1381" s="100" t="e">
        <f>(#REF!+D1381)/(#REF!*D1381)*(#REF!+E1381)/(#REF!*E1381)*(#REF!+F1381)/(#REF!*F1381)*3</f>
        <v>#REF!</v>
      </c>
    </row>
    <row r="1382" spans="4:10" x14ac:dyDescent="0.25">
      <c r="D1382" s="67"/>
      <c r="E1382" s="67"/>
      <c r="F1382" s="67"/>
      <c r="G1382"/>
      <c r="I1382" s="100" t="e">
        <f>(#REF!*D1382)/(#REF!+D1382)*(#REF!*E1382)/(#REF!+E1382)*(#REF!*F1382)/(#REF!+F1382)/2</f>
        <v>#REF!</v>
      </c>
      <c r="J1382" s="100" t="e">
        <f>(#REF!+D1382)/(#REF!*D1382)*(#REF!+E1382)/(#REF!*E1382)*(#REF!+F1382)/(#REF!*F1382)*3</f>
        <v>#REF!</v>
      </c>
    </row>
    <row r="1383" spans="4:10" x14ac:dyDescent="0.25">
      <c r="D1383" s="67"/>
      <c r="E1383" s="67"/>
      <c r="F1383" s="67"/>
      <c r="G1383"/>
      <c r="I1383" s="100" t="e">
        <f>(#REF!*D1383)/(#REF!+D1383)*(#REF!*E1383)/(#REF!+E1383)*(#REF!*F1383)/(#REF!+F1383)/2</f>
        <v>#REF!</v>
      </c>
      <c r="J1383" s="100" t="e">
        <f>(#REF!+D1383)/(#REF!*D1383)*(#REF!+E1383)/(#REF!*E1383)*(#REF!+F1383)/(#REF!*F1383)*3</f>
        <v>#REF!</v>
      </c>
    </row>
    <row r="1384" spans="4:10" x14ac:dyDescent="0.25">
      <c r="D1384" s="67"/>
      <c r="E1384" s="67"/>
      <c r="F1384" s="67"/>
      <c r="G1384"/>
      <c r="I1384" s="100" t="e">
        <f>(#REF!*D1384)/(#REF!+D1384)*(#REF!*E1384)/(#REF!+E1384)*(#REF!*F1384)/(#REF!+F1384)/2</f>
        <v>#REF!</v>
      </c>
      <c r="J1384" s="100" t="e">
        <f>(#REF!+D1384)/(#REF!*D1384)*(#REF!+E1384)/(#REF!*E1384)*(#REF!+F1384)/(#REF!*F1384)*3</f>
        <v>#REF!</v>
      </c>
    </row>
    <row r="1385" spans="4:10" x14ac:dyDescent="0.25">
      <c r="D1385" s="67"/>
      <c r="E1385" s="67"/>
      <c r="F1385" s="67"/>
      <c r="G1385"/>
      <c r="I1385" s="100" t="e">
        <f>(#REF!*D1385)/(#REF!+D1385)*(#REF!*E1385)/(#REF!+E1385)*(#REF!*F1385)/(#REF!+F1385)/2</f>
        <v>#REF!</v>
      </c>
      <c r="J1385" s="100" t="e">
        <f>(#REF!+D1385)/(#REF!*D1385)*(#REF!+E1385)/(#REF!*E1385)*(#REF!+F1385)/(#REF!*F1385)*3</f>
        <v>#REF!</v>
      </c>
    </row>
    <row r="1386" spans="4:10" x14ac:dyDescent="0.25">
      <c r="D1386" s="67"/>
      <c r="E1386" s="67"/>
      <c r="F1386" s="67"/>
      <c r="G1386"/>
      <c r="I1386" s="100" t="e">
        <f>(#REF!*D1386)/(#REF!+D1386)*(#REF!*E1386)/(#REF!+E1386)*(#REF!*F1386)/(#REF!+F1386)/2</f>
        <v>#REF!</v>
      </c>
      <c r="J1386" s="100" t="e">
        <f>(#REF!+D1386)/(#REF!*D1386)*(#REF!+E1386)/(#REF!*E1386)*(#REF!+F1386)/(#REF!*F1386)*3</f>
        <v>#REF!</v>
      </c>
    </row>
    <row r="1387" spans="4:10" x14ac:dyDescent="0.25">
      <c r="D1387" s="67"/>
      <c r="E1387" s="67"/>
      <c r="F1387" s="67"/>
      <c r="G1387"/>
      <c r="I1387" s="100" t="e">
        <f>(#REF!*D1387)/(#REF!+D1387)*(#REF!*E1387)/(#REF!+E1387)*(#REF!*F1387)/(#REF!+F1387)/2</f>
        <v>#REF!</v>
      </c>
      <c r="J1387" s="100" t="e">
        <f>(#REF!+D1387)/(#REF!*D1387)*(#REF!+E1387)/(#REF!*E1387)*(#REF!+F1387)/(#REF!*F1387)*3</f>
        <v>#REF!</v>
      </c>
    </row>
    <row r="1388" spans="4:10" x14ac:dyDescent="0.25">
      <c r="D1388" s="67"/>
      <c r="E1388" s="67"/>
      <c r="F1388" s="67"/>
      <c r="G1388"/>
      <c r="I1388" s="100" t="e">
        <f>(#REF!*D1388)/(#REF!+D1388)*(#REF!*E1388)/(#REF!+E1388)*(#REF!*F1388)/(#REF!+F1388)/2</f>
        <v>#REF!</v>
      </c>
      <c r="J1388" s="100" t="e">
        <f>(#REF!+D1388)/(#REF!*D1388)*(#REF!+E1388)/(#REF!*E1388)*(#REF!+F1388)/(#REF!*F1388)*3</f>
        <v>#REF!</v>
      </c>
    </row>
    <row r="1389" spans="4:10" x14ac:dyDescent="0.25">
      <c r="D1389" s="67"/>
      <c r="E1389" s="67"/>
      <c r="F1389" s="67"/>
      <c r="G1389"/>
      <c r="I1389" s="100" t="e">
        <f>(#REF!*D1389)/(#REF!+D1389)*(#REF!*E1389)/(#REF!+E1389)*(#REF!*F1389)/(#REF!+F1389)/2</f>
        <v>#REF!</v>
      </c>
      <c r="J1389" s="100" t="e">
        <f>(#REF!+D1389)/(#REF!*D1389)*(#REF!+E1389)/(#REF!*E1389)*(#REF!+F1389)/(#REF!*F1389)*3</f>
        <v>#REF!</v>
      </c>
    </row>
    <row r="1390" spans="4:10" x14ac:dyDescent="0.25">
      <c r="D1390" s="67"/>
      <c r="E1390" s="67"/>
      <c r="F1390" s="67"/>
      <c r="G1390"/>
      <c r="I1390" s="100" t="e">
        <f>(#REF!*D1390)/(#REF!+D1390)*(#REF!*E1390)/(#REF!+E1390)*(#REF!*F1390)/(#REF!+F1390)/2</f>
        <v>#REF!</v>
      </c>
      <c r="J1390" s="100" t="e">
        <f>(#REF!+D1390)/(#REF!*D1390)*(#REF!+E1390)/(#REF!*E1390)*(#REF!+F1390)/(#REF!*F1390)*3</f>
        <v>#REF!</v>
      </c>
    </row>
    <row r="1391" spans="4:10" x14ac:dyDescent="0.25">
      <c r="D1391" s="67"/>
      <c r="E1391" s="67"/>
      <c r="F1391" s="67"/>
      <c r="G1391"/>
      <c r="I1391" s="100" t="e">
        <f>(#REF!*D1391)/(#REF!+D1391)*(#REF!*E1391)/(#REF!+E1391)*(#REF!*F1391)/(#REF!+F1391)/2</f>
        <v>#REF!</v>
      </c>
      <c r="J1391" s="100" t="e">
        <f>(#REF!+D1391)/(#REF!*D1391)*(#REF!+E1391)/(#REF!*E1391)*(#REF!+F1391)/(#REF!*F1391)*3</f>
        <v>#REF!</v>
      </c>
    </row>
    <row r="1392" spans="4:10" x14ac:dyDescent="0.25">
      <c r="D1392" s="67"/>
      <c r="E1392" s="67"/>
      <c r="F1392" s="67"/>
      <c r="G1392"/>
      <c r="I1392" s="100" t="e">
        <f>(#REF!*D1392)/(#REF!+D1392)*(#REF!*E1392)/(#REF!+E1392)*(#REF!*F1392)/(#REF!+F1392)/2</f>
        <v>#REF!</v>
      </c>
      <c r="J1392" s="100" t="e">
        <f>(#REF!+D1392)/(#REF!*D1392)*(#REF!+E1392)/(#REF!*E1392)*(#REF!+F1392)/(#REF!*F1392)*3</f>
        <v>#REF!</v>
      </c>
    </row>
    <row r="1393" spans="4:10" x14ac:dyDescent="0.25">
      <c r="D1393" s="67"/>
      <c r="E1393" s="67"/>
      <c r="F1393" s="67"/>
      <c r="G1393"/>
      <c r="I1393" s="100" t="e">
        <f>(#REF!*D1393)/(#REF!+D1393)*(#REF!*E1393)/(#REF!+E1393)*(#REF!*F1393)/(#REF!+F1393)/2</f>
        <v>#REF!</v>
      </c>
      <c r="J1393" s="100" t="e">
        <f>(#REF!+D1393)/(#REF!*D1393)*(#REF!+E1393)/(#REF!*E1393)*(#REF!+F1393)/(#REF!*F1393)*3</f>
        <v>#REF!</v>
      </c>
    </row>
    <row r="1394" spans="4:10" x14ac:dyDescent="0.25">
      <c r="D1394" s="67"/>
      <c r="E1394" s="67"/>
      <c r="F1394" s="67"/>
      <c r="G1394"/>
      <c r="I1394" s="100" t="e">
        <f>(#REF!*D1394)/(#REF!+D1394)*(#REF!*E1394)/(#REF!+E1394)*(#REF!*F1394)/(#REF!+F1394)/2</f>
        <v>#REF!</v>
      </c>
      <c r="J1394" s="100" t="e">
        <f>(#REF!+D1394)/(#REF!*D1394)*(#REF!+E1394)/(#REF!*E1394)*(#REF!+F1394)/(#REF!*F1394)*3</f>
        <v>#REF!</v>
      </c>
    </row>
    <row r="1395" spans="4:10" x14ac:dyDescent="0.25">
      <c r="D1395" s="67"/>
      <c r="E1395" s="67"/>
      <c r="F1395" s="67"/>
      <c r="G1395"/>
      <c r="I1395" s="100" t="e">
        <f>(#REF!*D1395)/(#REF!+D1395)*(#REF!*E1395)/(#REF!+E1395)*(#REF!*F1395)/(#REF!+F1395)/2</f>
        <v>#REF!</v>
      </c>
      <c r="J1395" s="100" t="e">
        <f>(#REF!+D1395)/(#REF!*D1395)*(#REF!+E1395)/(#REF!*E1395)*(#REF!+F1395)/(#REF!*F1395)*3</f>
        <v>#REF!</v>
      </c>
    </row>
    <row r="1396" spans="4:10" x14ac:dyDescent="0.25">
      <c r="D1396" s="67"/>
      <c r="E1396" s="67"/>
      <c r="F1396" s="67"/>
      <c r="G1396"/>
      <c r="I1396" s="100" t="e">
        <f>(#REF!*D1396)/(#REF!+D1396)*(#REF!*E1396)/(#REF!+E1396)*(#REF!*F1396)/(#REF!+F1396)/2</f>
        <v>#REF!</v>
      </c>
      <c r="J1396" s="100" t="e">
        <f>(#REF!+D1396)/(#REF!*D1396)*(#REF!+E1396)/(#REF!*E1396)*(#REF!+F1396)/(#REF!*F1396)*3</f>
        <v>#REF!</v>
      </c>
    </row>
    <row r="1397" spans="4:10" x14ac:dyDescent="0.25">
      <c r="D1397" s="67"/>
      <c r="E1397" s="67"/>
      <c r="F1397" s="67"/>
      <c r="G1397"/>
      <c r="I1397" s="100" t="e">
        <f>(#REF!*D1397)/(#REF!+D1397)*(#REF!*E1397)/(#REF!+E1397)*(#REF!*F1397)/(#REF!+F1397)/2</f>
        <v>#REF!</v>
      </c>
      <c r="J1397" s="100" t="e">
        <f>(#REF!+D1397)/(#REF!*D1397)*(#REF!+E1397)/(#REF!*E1397)*(#REF!+F1397)/(#REF!*F1397)*3</f>
        <v>#REF!</v>
      </c>
    </row>
    <row r="1398" spans="4:10" x14ac:dyDescent="0.25">
      <c r="D1398" s="67"/>
      <c r="E1398" s="67"/>
      <c r="F1398" s="67"/>
      <c r="G1398"/>
      <c r="I1398" s="100" t="e">
        <f>(#REF!*D1398)/(#REF!+D1398)*(#REF!*E1398)/(#REF!+E1398)*(#REF!*F1398)/(#REF!+F1398)/2</f>
        <v>#REF!</v>
      </c>
      <c r="J1398" s="100" t="e">
        <f>(#REF!+D1398)/(#REF!*D1398)*(#REF!+E1398)/(#REF!*E1398)*(#REF!+F1398)/(#REF!*F1398)*3</f>
        <v>#REF!</v>
      </c>
    </row>
    <row r="1399" spans="4:10" x14ac:dyDescent="0.25">
      <c r="D1399" s="67"/>
      <c r="E1399" s="67"/>
      <c r="F1399" s="67"/>
      <c r="G1399"/>
      <c r="I1399" s="100" t="e">
        <f>(#REF!*D1399)/(#REF!+D1399)*(#REF!*E1399)/(#REF!+E1399)*(#REF!*F1399)/(#REF!+F1399)/2</f>
        <v>#REF!</v>
      </c>
      <c r="J1399" s="100" t="e">
        <f>(#REF!+D1399)/(#REF!*D1399)*(#REF!+E1399)/(#REF!*E1399)*(#REF!+F1399)/(#REF!*F1399)*3</f>
        <v>#REF!</v>
      </c>
    </row>
    <row r="1400" spans="4:10" x14ac:dyDescent="0.25">
      <c r="D1400" s="67"/>
      <c r="E1400" s="67"/>
      <c r="F1400" s="67"/>
      <c r="G1400"/>
      <c r="I1400" s="100" t="e">
        <f>(#REF!*D1400)/(#REF!+D1400)*(#REF!*E1400)/(#REF!+E1400)*(#REF!*F1400)/(#REF!+F1400)/2</f>
        <v>#REF!</v>
      </c>
      <c r="J1400" s="100" t="e">
        <f>(#REF!+D1400)/(#REF!*D1400)*(#REF!+E1400)/(#REF!*E1400)*(#REF!+F1400)/(#REF!*F1400)*3</f>
        <v>#REF!</v>
      </c>
    </row>
    <row r="1401" spans="4:10" x14ac:dyDescent="0.25">
      <c r="D1401" s="67"/>
      <c r="E1401" s="67"/>
      <c r="F1401" s="67"/>
      <c r="G1401"/>
      <c r="I1401" s="100" t="e">
        <f>(#REF!*D1401)/(#REF!+D1401)*(#REF!*E1401)/(#REF!+E1401)*(#REF!*F1401)/(#REF!+F1401)/2</f>
        <v>#REF!</v>
      </c>
      <c r="J1401" s="100" t="e">
        <f>(#REF!+D1401)/(#REF!*D1401)*(#REF!+E1401)/(#REF!*E1401)*(#REF!+F1401)/(#REF!*F1401)*3</f>
        <v>#REF!</v>
      </c>
    </row>
    <row r="1402" spans="4:10" x14ac:dyDescent="0.25">
      <c r="D1402" s="67"/>
      <c r="E1402" s="67"/>
      <c r="F1402" s="67"/>
      <c r="G1402"/>
      <c r="I1402" s="100" t="e">
        <f>(#REF!*D1402)/(#REF!+D1402)*(#REF!*E1402)/(#REF!+E1402)*(#REF!*F1402)/(#REF!+F1402)/2</f>
        <v>#REF!</v>
      </c>
      <c r="J1402" s="100" t="e">
        <f>(#REF!+D1402)/(#REF!*D1402)*(#REF!+E1402)/(#REF!*E1402)*(#REF!+F1402)/(#REF!*F1402)*3</f>
        <v>#REF!</v>
      </c>
    </row>
    <row r="1403" spans="4:10" x14ac:dyDescent="0.25">
      <c r="D1403" s="67"/>
      <c r="E1403" s="67"/>
      <c r="F1403" s="67"/>
      <c r="G1403"/>
      <c r="I1403" s="100" t="e">
        <f>(#REF!*D1403)/(#REF!+D1403)*(#REF!*E1403)/(#REF!+E1403)*(#REF!*F1403)/(#REF!+F1403)/2</f>
        <v>#REF!</v>
      </c>
      <c r="J1403" s="100" t="e">
        <f>(#REF!+D1403)/(#REF!*D1403)*(#REF!+E1403)/(#REF!*E1403)*(#REF!+F1403)/(#REF!*F1403)*3</f>
        <v>#REF!</v>
      </c>
    </row>
    <row r="1404" spans="4:10" x14ac:dyDescent="0.25">
      <c r="D1404" s="67"/>
      <c r="E1404" s="67"/>
      <c r="F1404" s="67"/>
      <c r="G1404"/>
      <c r="I1404" s="100" t="e">
        <f>(#REF!*D1404)/(#REF!+D1404)*(#REF!*E1404)/(#REF!+E1404)*(#REF!*F1404)/(#REF!+F1404)/2</f>
        <v>#REF!</v>
      </c>
      <c r="J1404" s="100" t="e">
        <f>(#REF!+D1404)/(#REF!*D1404)*(#REF!+E1404)/(#REF!*E1404)*(#REF!+F1404)/(#REF!*F1404)*3</f>
        <v>#REF!</v>
      </c>
    </row>
    <row r="1405" spans="4:10" x14ac:dyDescent="0.25">
      <c r="D1405" s="67"/>
      <c r="E1405" s="67"/>
      <c r="F1405" s="67"/>
      <c r="G1405"/>
      <c r="I1405" s="100" t="e">
        <f>(#REF!*D1405)/(#REF!+D1405)*(#REF!*E1405)/(#REF!+E1405)*(#REF!*F1405)/(#REF!+F1405)/2</f>
        <v>#REF!</v>
      </c>
      <c r="J1405" s="100" t="e">
        <f>(#REF!+D1405)/(#REF!*D1405)*(#REF!+E1405)/(#REF!*E1405)*(#REF!+F1405)/(#REF!*F1405)*3</f>
        <v>#REF!</v>
      </c>
    </row>
    <row r="1406" spans="4:10" x14ac:dyDescent="0.25">
      <c r="D1406" s="67"/>
      <c r="E1406" s="67"/>
      <c r="F1406" s="67"/>
      <c r="G1406"/>
      <c r="I1406" s="100" t="e">
        <f>(#REF!*D1406)/(#REF!+D1406)*(#REF!*E1406)/(#REF!+E1406)*(#REF!*F1406)/(#REF!+F1406)/2</f>
        <v>#REF!</v>
      </c>
      <c r="J1406" s="100" t="e">
        <f>(#REF!+D1406)/(#REF!*D1406)*(#REF!+E1406)/(#REF!*E1406)*(#REF!+F1406)/(#REF!*F1406)*3</f>
        <v>#REF!</v>
      </c>
    </row>
    <row r="1407" spans="4:10" x14ac:dyDescent="0.25">
      <c r="D1407" s="67"/>
      <c r="E1407" s="67"/>
      <c r="F1407" s="67"/>
      <c r="G1407"/>
      <c r="I1407" s="100" t="e">
        <f>(#REF!*D1407)/(#REF!+D1407)*(#REF!*E1407)/(#REF!+E1407)*(#REF!*F1407)/(#REF!+F1407)/2</f>
        <v>#REF!</v>
      </c>
      <c r="J1407" s="100" t="e">
        <f>(#REF!+D1407)/(#REF!*D1407)*(#REF!+E1407)/(#REF!*E1407)*(#REF!+F1407)/(#REF!*F1407)*3</f>
        <v>#REF!</v>
      </c>
    </row>
    <row r="1408" spans="4:10" x14ac:dyDescent="0.25">
      <c r="D1408" s="67"/>
      <c r="E1408" s="67"/>
      <c r="F1408" s="67"/>
      <c r="G1408"/>
      <c r="I1408" s="100" t="e">
        <f>(#REF!*D1408)/(#REF!+D1408)*(#REF!*E1408)/(#REF!+E1408)*(#REF!*F1408)/(#REF!+F1408)/2</f>
        <v>#REF!</v>
      </c>
      <c r="J1408" s="100" t="e">
        <f>(#REF!+D1408)/(#REF!*D1408)*(#REF!+E1408)/(#REF!*E1408)*(#REF!+F1408)/(#REF!*F1408)*3</f>
        <v>#REF!</v>
      </c>
    </row>
    <row r="1409" spans="4:10" x14ac:dyDescent="0.25">
      <c r="D1409" s="67"/>
      <c r="E1409" s="67"/>
      <c r="F1409" s="67"/>
      <c r="G1409"/>
      <c r="I1409" s="100" t="e">
        <f>(#REF!*D1409)/(#REF!+D1409)*(#REF!*E1409)/(#REF!+E1409)*(#REF!*F1409)/(#REF!+F1409)/2</f>
        <v>#REF!</v>
      </c>
      <c r="J1409" s="100" t="e">
        <f>(#REF!+D1409)/(#REF!*D1409)*(#REF!+E1409)/(#REF!*E1409)*(#REF!+F1409)/(#REF!*F1409)*3</f>
        <v>#REF!</v>
      </c>
    </row>
    <row r="1410" spans="4:10" x14ac:dyDescent="0.25">
      <c r="D1410" s="67"/>
      <c r="E1410" s="67"/>
      <c r="F1410" s="67"/>
      <c r="G1410"/>
      <c r="I1410" s="100" t="e">
        <f>(#REF!*D1410)/(#REF!+D1410)*(#REF!*E1410)/(#REF!+E1410)*(#REF!*F1410)/(#REF!+F1410)/2</f>
        <v>#REF!</v>
      </c>
      <c r="J1410" s="100" t="e">
        <f>(#REF!+D1410)/(#REF!*D1410)*(#REF!+E1410)/(#REF!*E1410)*(#REF!+F1410)/(#REF!*F1410)*3</f>
        <v>#REF!</v>
      </c>
    </row>
    <row r="1411" spans="4:10" x14ac:dyDescent="0.25">
      <c r="D1411" s="67"/>
      <c r="E1411" s="67"/>
      <c r="F1411" s="67"/>
      <c r="G1411"/>
      <c r="I1411" s="100" t="e">
        <f>(#REF!*D1411)/(#REF!+D1411)*(#REF!*E1411)/(#REF!+E1411)*(#REF!*F1411)/(#REF!+F1411)/2</f>
        <v>#REF!</v>
      </c>
      <c r="J1411" s="100" t="e">
        <f>(#REF!+D1411)/(#REF!*D1411)*(#REF!+E1411)/(#REF!*E1411)*(#REF!+F1411)/(#REF!*F1411)*3</f>
        <v>#REF!</v>
      </c>
    </row>
    <row r="1412" spans="4:10" x14ac:dyDescent="0.25">
      <c r="D1412" s="67"/>
      <c r="E1412" s="67"/>
      <c r="F1412" s="67"/>
      <c r="G1412"/>
      <c r="I1412" s="100" t="e">
        <f>(#REF!*D1412)/(#REF!+D1412)*(#REF!*E1412)/(#REF!+E1412)*(#REF!*F1412)/(#REF!+F1412)/2</f>
        <v>#REF!</v>
      </c>
      <c r="J1412" s="100" t="e">
        <f>(#REF!+D1412)/(#REF!*D1412)*(#REF!+E1412)/(#REF!*E1412)*(#REF!+F1412)/(#REF!*F1412)*3</f>
        <v>#REF!</v>
      </c>
    </row>
    <row r="1413" spans="4:10" x14ac:dyDescent="0.25">
      <c r="D1413" s="67"/>
      <c r="E1413" s="67"/>
      <c r="F1413" s="67"/>
      <c r="G1413"/>
      <c r="I1413" s="100" t="e">
        <f>(#REF!*D1413)/(#REF!+D1413)*(#REF!*E1413)/(#REF!+E1413)*(#REF!*F1413)/(#REF!+F1413)/2</f>
        <v>#REF!</v>
      </c>
      <c r="J1413" s="100" t="e">
        <f>(#REF!+D1413)/(#REF!*D1413)*(#REF!+E1413)/(#REF!*E1413)*(#REF!+F1413)/(#REF!*F1413)*3</f>
        <v>#REF!</v>
      </c>
    </row>
    <row r="1414" spans="4:10" x14ac:dyDescent="0.25">
      <c r="D1414" s="67"/>
      <c r="E1414" s="67"/>
      <c r="F1414" s="67"/>
      <c r="G1414"/>
      <c r="I1414" s="100" t="e">
        <f>(#REF!*D1414)/(#REF!+D1414)*(#REF!*E1414)/(#REF!+E1414)*(#REF!*F1414)/(#REF!+F1414)/2</f>
        <v>#REF!</v>
      </c>
      <c r="J1414" s="100" t="e">
        <f>(#REF!+D1414)/(#REF!*D1414)*(#REF!+E1414)/(#REF!*E1414)*(#REF!+F1414)/(#REF!*F1414)*3</f>
        <v>#REF!</v>
      </c>
    </row>
    <row r="1415" spans="4:10" x14ac:dyDescent="0.25">
      <c r="D1415" s="67"/>
      <c r="E1415" s="67"/>
      <c r="F1415" s="67"/>
      <c r="G1415"/>
      <c r="I1415" s="100" t="e">
        <f>(#REF!*D1415)/(#REF!+D1415)*(#REF!*E1415)/(#REF!+E1415)*(#REF!*F1415)/(#REF!+F1415)/2</f>
        <v>#REF!</v>
      </c>
      <c r="J1415" s="100" t="e">
        <f>(#REF!+D1415)/(#REF!*D1415)*(#REF!+E1415)/(#REF!*E1415)*(#REF!+F1415)/(#REF!*F1415)*3</f>
        <v>#REF!</v>
      </c>
    </row>
    <row r="1416" spans="4:10" x14ac:dyDescent="0.25">
      <c r="D1416" s="67"/>
      <c r="E1416" s="67"/>
      <c r="F1416" s="67"/>
      <c r="G1416"/>
      <c r="I1416" s="100" t="e">
        <f>(#REF!*D1416)/(#REF!+D1416)*(#REF!*E1416)/(#REF!+E1416)*(#REF!*F1416)/(#REF!+F1416)/2</f>
        <v>#REF!</v>
      </c>
      <c r="J1416" s="100" t="e">
        <f>(#REF!+D1416)/(#REF!*D1416)*(#REF!+E1416)/(#REF!*E1416)*(#REF!+F1416)/(#REF!*F1416)*3</f>
        <v>#REF!</v>
      </c>
    </row>
    <row r="1417" spans="4:10" x14ac:dyDescent="0.25">
      <c r="D1417" s="67"/>
      <c r="E1417" s="67"/>
      <c r="F1417" s="67"/>
      <c r="G1417"/>
      <c r="I1417" s="100" t="e">
        <f>(#REF!*D1417)/(#REF!+D1417)*(#REF!*E1417)/(#REF!+E1417)*(#REF!*F1417)/(#REF!+F1417)/2</f>
        <v>#REF!</v>
      </c>
      <c r="J1417" s="100" t="e">
        <f>(#REF!+D1417)/(#REF!*D1417)*(#REF!+E1417)/(#REF!*E1417)*(#REF!+F1417)/(#REF!*F1417)*3</f>
        <v>#REF!</v>
      </c>
    </row>
    <row r="1418" spans="4:10" x14ac:dyDescent="0.25">
      <c r="D1418" s="67"/>
      <c r="E1418" s="67"/>
      <c r="F1418" s="67"/>
      <c r="G1418"/>
      <c r="I1418" s="100" t="e">
        <f>(#REF!*D1418)/(#REF!+D1418)*(#REF!*E1418)/(#REF!+E1418)*(#REF!*F1418)/(#REF!+F1418)/2</f>
        <v>#REF!</v>
      </c>
      <c r="J1418" s="100" t="e">
        <f>(#REF!+D1418)/(#REF!*D1418)*(#REF!+E1418)/(#REF!*E1418)*(#REF!+F1418)/(#REF!*F1418)*3</f>
        <v>#REF!</v>
      </c>
    </row>
    <row r="1419" spans="4:10" x14ac:dyDescent="0.25">
      <c r="D1419" s="67"/>
      <c r="E1419" s="67"/>
      <c r="F1419" s="67"/>
      <c r="G1419"/>
      <c r="I1419" s="100" t="e">
        <f>(#REF!*D1419)/(#REF!+D1419)*(#REF!*E1419)/(#REF!+E1419)*(#REF!*F1419)/(#REF!+F1419)/2</f>
        <v>#REF!</v>
      </c>
      <c r="J1419" s="100" t="e">
        <f>(#REF!+D1419)/(#REF!*D1419)*(#REF!+E1419)/(#REF!*E1419)*(#REF!+F1419)/(#REF!*F1419)*3</f>
        <v>#REF!</v>
      </c>
    </row>
    <row r="1420" spans="4:10" x14ac:dyDescent="0.25">
      <c r="D1420" s="67"/>
      <c r="E1420" s="67"/>
      <c r="F1420" s="67"/>
      <c r="G1420"/>
      <c r="I1420" s="100" t="e">
        <f>(#REF!*D1420)/(#REF!+D1420)*(#REF!*E1420)/(#REF!+E1420)*(#REF!*F1420)/(#REF!+F1420)/2</f>
        <v>#REF!</v>
      </c>
      <c r="J1420" s="100" t="e">
        <f>(#REF!+D1420)/(#REF!*D1420)*(#REF!+E1420)/(#REF!*E1420)*(#REF!+F1420)/(#REF!*F1420)*3</f>
        <v>#REF!</v>
      </c>
    </row>
    <row r="1421" spans="4:10" x14ac:dyDescent="0.25">
      <c r="D1421" s="67"/>
      <c r="E1421" s="67"/>
      <c r="F1421" s="67"/>
      <c r="G1421"/>
      <c r="I1421" s="100" t="e">
        <f>(#REF!*D1421)/(#REF!+D1421)*(#REF!*E1421)/(#REF!+E1421)*(#REF!*F1421)/(#REF!+F1421)/2</f>
        <v>#REF!</v>
      </c>
      <c r="J1421" s="100" t="e">
        <f>(#REF!+D1421)/(#REF!*D1421)*(#REF!+E1421)/(#REF!*E1421)*(#REF!+F1421)/(#REF!*F1421)*3</f>
        <v>#REF!</v>
      </c>
    </row>
    <row r="1422" spans="4:10" x14ac:dyDescent="0.25">
      <c r="D1422" s="67"/>
      <c r="E1422" s="67"/>
      <c r="F1422" s="67"/>
      <c r="G1422"/>
      <c r="I1422" s="100" t="e">
        <f>(#REF!*D1422)/(#REF!+D1422)*(#REF!*E1422)/(#REF!+E1422)*(#REF!*F1422)/(#REF!+F1422)/2</f>
        <v>#REF!</v>
      </c>
      <c r="J1422" s="100" t="e">
        <f>(#REF!+D1422)/(#REF!*D1422)*(#REF!+E1422)/(#REF!*E1422)*(#REF!+F1422)/(#REF!*F1422)*3</f>
        <v>#REF!</v>
      </c>
    </row>
    <row r="1423" spans="4:10" x14ac:dyDescent="0.25">
      <c r="D1423" s="67"/>
      <c r="E1423" s="67"/>
      <c r="F1423" s="67"/>
      <c r="G1423"/>
      <c r="I1423" s="100" t="e">
        <f>(#REF!*D1423)/(#REF!+D1423)*(#REF!*E1423)/(#REF!+E1423)*(#REF!*F1423)/(#REF!+F1423)/2</f>
        <v>#REF!</v>
      </c>
      <c r="J1423" s="100" t="e">
        <f>(#REF!+D1423)/(#REF!*D1423)*(#REF!+E1423)/(#REF!*E1423)*(#REF!+F1423)/(#REF!*F1423)*3</f>
        <v>#REF!</v>
      </c>
    </row>
    <row r="1424" spans="4:10" x14ac:dyDescent="0.25">
      <c r="D1424" s="67"/>
      <c r="E1424" s="67"/>
      <c r="F1424" s="67"/>
      <c r="G1424"/>
      <c r="I1424" s="100" t="e">
        <f>(#REF!*D1424)/(#REF!+D1424)*(#REF!*E1424)/(#REF!+E1424)*(#REF!*F1424)/(#REF!+F1424)/2</f>
        <v>#REF!</v>
      </c>
      <c r="J1424" s="100" t="e">
        <f>(#REF!+D1424)/(#REF!*D1424)*(#REF!+E1424)/(#REF!*E1424)*(#REF!+F1424)/(#REF!*F1424)*3</f>
        <v>#REF!</v>
      </c>
    </row>
    <row r="1425" spans="4:10" x14ac:dyDescent="0.25">
      <c r="D1425" s="67"/>
      <c r="E1425" s="67"/>
      <c r="F1425" s="67"/>
      <c r="G1425"/>
      <c r="I1425" s="100" t="e">
        <f>(#REF!*D1425)/(#REF!+D1425)*(#REF!*E1425)/(#REF!+E1425)*(#REF!*F1425)/(#REF!+F1425)/2</f>
        <v>#REF!</v>
      </c>
      <c r="J1425" s="100" t="e">
        <f>(#REF!+D1425)/(#REF!*D1425)*(#REF!+E1425)/(#REF!*E1425)*(#REF!+F1425)/(#REF!*F1425)*3</f>
        <v>#REF!</v>
      </c>
    </row>
    <row r="1426" spans="4:10" x14ac:dyDescent="0.25">
      <c r="D1426" s="67"/>
      <c r="E1426" s="67"/>
      <c r="F1426" s="67"/>
      <c r="G1426"/>
      <c r="I1426" s="100" t="e">
        <f>(#REF!*D1426)/(#REF!+D1426)*(#REF!*E1426)/(#REF!+E1426)*(#REF!*F1426)/(#REF!+F1426)/2</f>
        <v>#REF!</v>
      </c>
      <c r="J1426" s="100" t="e">
        <f>(#REF!+D1426)/(#REF!*D1426)*(#REF!+E1426)/(#REF!*E1426)*(#REF!+F1426)/(#REF!*F1426)*3</f>
        <v>#REF!</v>
      </c>
    </row>
    <row r="1427" spans="4:10" x14ac:dyDescent="0.25">
      <c r="D1427" s="67"/>
      <c r="E1427" s="67"/>
      <c r="F1427" s="67"/>
      <c r="G1427"/>
      <c r="I1427" s="100" t="e">
        <f>(#REF!*D1427)/(#REF!+D1427)*(#REF!*E1427)/(#REF!+E1427)*(#REF!*F1427)/(#REF!+F1427)/2</f>
        <v>#REF!</v>
      </c>
      <c r="J1427" s="100" t="e">
        <f>(#REF!+D1427)/(#REF!*D1427)*(#REF!+E1427)/(#REF!*E1427)*(#REF!+F1427)/(#REF!*F1427)*3</f>
        <v>#REF!</v>
      </c>
    </row>
    <row r="1428" spans="4:10" x14ac:dyDescent="0.25">
      <c r="D1428" s="67"/>
      <c r="E1428" s="67"/>
      <c r="F1428" s="67"/>
      <c r="G1428"/>
      <c r="I1428" s="100" t="e">
        <f>(#REF!*D1428)/(#REF!+D1428)*(#REF!*E1428)/(#REF!+E1428)*(#REF!*F1428)/(#REF!+F1428)/2</f>
        <v>#REF!</v>
      </c>
      <c r="J1428" s="100" t="e">
        <f>(#REF!+D1428)/(#REF!*D1428)*(#REF!+E1428)/(#REF!*E1428)*(#REF!+F1428)/(#REF!*F1428)*3</f>
        <v>#REF!</v>
      </c>
    </row>
    <row r="1429" spans="4:10" x14ac:dyDescent="0.25">
      <c r="D1429" s="67"/>
      <c r="E1429" s="67"/>
      <c r="F1429" s="67"/>
      <c r="G1429"/>
      <c r="I1429" s="100" t="e">
        <f>(#REF!*D1429)/(#REF!+D1429)*(#REF!*E1429)/(#REF!+E1429)*(#REF!*F1429)/(#REF!+F1429)/2</f>
        <v>#REF!</v>
      </c>
      <c r="J1429" s="100" t="e">
        <f>(#REF!+D1429)/(#REF!*D1429)*(#REF!+E1429)/(#REF!*E1429)*(#REF!+F1429)/(#REF!*F1429)*3</f>
        <v>#REF!</v>
      </c>
    </row>
    <row r="1430" spans="4:10" x14ac:dyDescent="0.25">
      <c r="D1430" s="67"/>
      <c r="E1430" s="67"/>
      <c r="F1430" s="67"/>
      <c r="G1430"/>
      <c r="I1430" s="100" t="e">
        <f>(#REF!*D1430)/(#REF!+D1430)*(#REF!*E1430)/(#REF!+E1430)*(#REF!*F1430)/(#REF!+F1430)/2</f>
        <v>#REF!</v>
      </c>
      <c r="J1430" s="100" t="e">
        <f>(#REF!+D1430)/(#REF!*D1430)*(#REF!+E1430)/(#REF!*E1430)*(#REF!+F1430)/(#REF!*F1430)*3</f>
        <v>#REF!</v>
      </c>
    </row>
    <row r="1431" spans="4:10" x14ac:dyDescent="0.25">
      <c r="D1431" s="67"/>
      <c r="E1431" s="67"/>
      <c r="F1431" s="67"/>
      <c r="G1431"/>
      <c r="I1431" s="100" t="e">
        <f>(#REF!*D1431)/(#REF!+D1431)*(#REF!*E1431)/(#REF!+E1431)*(#REF!*F1431)/(#REF!+F1431)/2</f>
        <v>#REF!</v>
      </c>
      <c r="J1431" s="100" t="e">
        <f>(#REF!+D1431)/(#REF!*D1431)*(#REF!+E1431)/(#REF!*E1431)*(#REF!+F1431)/(#REF!*F1431)*3</f>
        <v>#REF!</v>
      </c>
    </row>
    <row r="1432" spans="4:10" x14ac:dyDescent="0.25">
      <c r="D1432" s="67"/>
      <c r="E1432" s="67"/>
      <c r="F1432" s="67"/>
      <c r="G1432"/>
      <c r="I1432" s="100" t="e">
        <f>(#REF!*D1432)/(#REF!+D1432)*(#REF!*E1432)/(#REF!+E1432)*(#REF!*F1432)/(#REF!+F1432)/2</f>
        <v>#REF!</v>
      </c>
      <c r="J1432" s="100" t="e">
        <f>(#REF!+D1432)/(#REF!*D1432)*(#REF!+E1432)/(#REF!*E1432)*(#REF!+F1432)/(#REF!*F1432)*3</f>
        <v>#REF!</v>
      </c>
    </row>
    <row r="1433" spans="4:10" x14ac:dyDescent="0.25">
      <c r="D1433" s="67"/>
      <c r="E1433" s="67"/>
      <c r="F1433" s="67"/>
      <c r="G1433"/>
      <c r="I1433" s="100" t="e">
        <f>(#REF!*D1433)/(#REF!+D1433)*(#REF!*E1433)/(#REF!+E1433)*(#REF!*F1433)/(#REF!+F1433)/2</f>
        <v>#REF!</v>
      </c>
      <c r="J1433" s="100" t="e">
        <f>(#REF!+D1433)/(#REF!*D1433)*(#REF!+E1433)/(#REF!*E1433)*(#REF!+F1433)/(#REF!*F1433)*3</f>
        <v>#REF!</v>
      </c>
    </row>
    <row r="1434" spans="4:10" x14ac:dyDescent="0.25">
      <c r="D1434" s="67"/>
      <c r="E1434" s="67"/>
      <c r="F1434" s="67"/>
      <c r="G1434"/>
      <c r="I1434" s="100" t="e">
        <f>(#REF!*D1434)/(#REF!+D1434)*(#REF!*E1434)/(#REF!+E1434)*(#REF!*F1434)/(#REF!+F1434)/2</f>
        <v>#REF!</v>
      </c>
      <c r="J1434" s="100" t="e">
        <f>(#REF!+D1434)/(#REF!*D1434)*(#REF!+E1434)/(#REF!*E1434)*(#REF!+F1434)/(#REF!*F1434)*3</f>
        <v>#REF!</v>
      </c>
    </row>
    <row r="1435" spans="4:10" x14ac:dyDescent="0.25">
      <c r="D1435" s="67"/>
      <c r="E1435" s="67"/>
      <c r="F1435" s="67"/>
      <c r="G1435"/>
      <c r="I1435" s="100" t="e">
        <f>(#REF!*D1435)/(#REF!+D1435)*(#REF!*E1435)/(#REF!+E1435)*(#REF!*F1435)/(#REF!+F1435)/2</f>
        <v>#REF!</v>
      </c>
      <c r="J1435" s="100" t="e">
        <f>(#REF!+D1435)/(#REF!*D1435)*(#REF!+E1435)/(#REF!*E1435)*(#REF!+F1435)/(#REF!*F1435)*3</f>
        <v>#REF!</v>
      </c>
    </row>
    <row r="1436" spans="4:10" x14ac:dyDescent="0.25">
      <c r="D1436" s="67"/>
      <c r="E1436" s="67"/>
      <c r="F1436" s="67"/>
      <c r="G1436"/>
      <c r="I1436" s="100" t="e">
        <f>(#REF!*D1436)/(#REF!+D1436)*(#REF!*E1436)/(#REF!+E1436)*(#REF!*F1436)/(#REF!+F1436)/2</f>
        <v>#REF!</v>
      </c>
      <c r="J1436" s="100" t="e">
        <f>(#REF!+D1436)/(#REF!*D1436)*(#REF!+E1436)/(#REF!*E1436)*(#REF!+F1436)/(#REF!*F1436)*3</f>
        <v>#REF!</v>
      </c>
    </row>
    <row r="1437" spans="4:10" x14ac:dyDescent="0.25">
      <c r="D1437" s="67"/>
      <c r="E1437" s="67"/>
      <c r="F1437" s="67"/>
      <c r="G1437"/>
      <c r="I1437" s="100" t="e">
        <f>(#REF!*D1437)/(#REF!+D1437)*(#REF!*E1437)/(#REF!+E1437)*(#REF!*F1437)/(#REF!+F1437)/2</f>
        <v>#REF!</v>
      </c>
      <c r="J1437" s="100" t="e">
        <f>(#REF!+D1437)/(#REF!*D1437)*(#REF!+E1437)/(#REF!*E1437)*(#REF!+F1437)/(#REF!*F1437)*3</f>
        <v>#REF!</v>
      </c>
    </row>
    <row r="1438" spans="4:10" x14ac:dyDescent="0.25">
      <c r="D1438" s="67"/>
      <c r="E1438" s="67"/>
      <c r="F1438" s="67"/>
      <c r="G1438"/>
      <c r="I1438" s="100" t="e">
        <f>(#REF!*D1438)/(#REF!+D1438)*(#REF!*E1438)/(#REF!+E1438)*(#REF!*F1438)/(#REF!+F1438)/2</f>
        <v>#REF!</v>
      </c>
      <c r="J1438" s="100" t="e">
        <f>(#REF!+D1438)/(#REF!*D1438)*(#REF!+E1438)/(#REF!*E1438)*(#REF!+F1438)/(#REF!*F1438)*3</f>
        <v>#REF!</v>
      </c>
    </row>
    <row r="1439" spans="4:10" x14ac:dyDescent="0.25">
      <c r="D1439" s="67"/>
      <c r="E1439" s="67"/>
      <c r="F1439" s="67"/>
      <c r="G1439"/>
      <c r="I1439" s="100" t="e">
        <f>(#REF!*D1439)/(#REF!+D1439)*(#REF!*E1439)/(#REF!+E1439)*(#REF!*F1439)/(#REF!+F1439)/2</f>
        <v>#REF!</v>
      </c>
      <c r="J1439" s="100" t="e">
        <f>(#REF!+D1439)/(#REF!*D1439)*(#REF!+E1439)/(#REF!*E1439)*(#REF!+F1439)/(#REF!*F1439)*3</f>
        <v>#REF!</v>
      </c>
    </row>
    <row r="1440" spans="4:10" x14ac:dyDescent="0.25">
      <c r="D1440" s="67"/>
      <c r="E1440" s="67"/>
      <c r="F1440" s="67"/>
      <c r="G1440"/>
      <c r="I1440" s="100" t="e">
        <f>(#REF!*D1440)/(#REF!+D1440)*(#REF!*E1440)/(#REF!+E1440)*(#REF!*F1440)/(#REF!+F1440)/2</f>
        <v>#REF!</v>
      </c>
      <c r="J1440" s="100" t="e">
        <f>(#REF!+D1440)/(#REF!*D1440)*(#REF!+E1440)/(#REF!*E1440)*(#REF!+F1440)/(#REF!*F1440)*3</f>
        <v>#REF!</v>
      </c>
    </row>
    <row r="1441" spans="4:10" x14ac:dyDescent="0.25">
      <c r="D1441" s="67"/>
      <c r="E1441" s="67"/>
      <c r="F1441" s="67"/>
      <c r="G1441"/>
      <c r="I1441" s="100" t="e">
        <f>(#REF!*D1441)/(#REF!+D1441)*(#REF!*E1441)/(#REF!+E1441)*(#REF!*F1441)/(#REF!+F1441)/2</f>
        <v>#REF!</v>
      </c>
      <c r="J1441" s="100" t="e">
        <f>(#REF!+D1441)/(#REF!*D1441)*(#REF!+E1441)/(#REF!*E1441)*(#REF!+F1441)/(#REF!*F1441)*3</f>
        <v>#REF!</v>
      </c>
    </row>
    <row r="1442" spans="4:10" x14ac:dyDescent="0.25">
      <c r="D1442" s="67"/>
      <c r="E1442" s="67"/>
      <c r="F1442" s="67"/>
      <c r="G1442"/>
      <c r="I1442" s="100" t="e">
        <f>(#REF!*D1442)/(#REF!+D1442)*(#REF!*E1442)/(#REF!+E1442)*(#REF!*F1442)/(#REF!+F1442)/2</f>
        <v>#REF!</v>
      </c>
      <c r="J1442" s="100" t="e">
        <f>(#REF!+D1442)/(#REF!*D1442)*(#REF!+E1442)/(#REF!*E1442)*(#REF!+F1442)/(#REF!*F1442)*3</f>
        <v>#REF!</v>
      </c>
    </row>
    <row r="1443" spans="4:10" x14ac:dyDescent="0.25">
      <c r="D1443" s="67"/>
      <c r="E1443" s="67"/>
      <c r="F1443" s="67"/>
      <c r="G1443"/>
      <c r="I1443" s="100" t="e">
        <f>(#REF!*D1443)/(#REF!+D1443)*(#REF!*E1443)/(#REF!+E1443)*(#REF!*F1443)/(#REF!+F1443)/2</f>
        <v>#REF!</v>
      </c>
      <c r="J1443" s="100" t="e">
        <f>(#REF!+D1443)/(#REF!*D1443)*(#REF!+E1443)/(#REF!*E1443)*(#REF!+F1443)/(#REF!*F1443)*3</f>
        <v>#REF!</v>
      </c>
    </row>
    <row r="1444" spans="4:10" x14ac:dyDescent="0.25">
      <c r="D1444" s="67"/>
      <c r="E1444" s="67"/>
      <c r="F1444" s="67"/>
      <c r="G1444"/>
      <c r="I1444" s="100" t="e">
        <f>(#REF!*D1444)/(#REF!+D1444)*(#REF!*E1444)/(#REF!+E1444)*(#REF!*F1444)/(#REF!+F1444)/2</f>
        <v>#REF!</v>
      </c>
      <c r="J1444" s="100" t="e">
        <f>(#REF!+D1444)/(#REF!*D1444)*(#REF!+E1444)/(#REF!*E1444)*(#REF!+F1444)/(#REF!*F1444)*3</f>
        <v>#REF!</v>
      </c>
    </row>
    <row r="1445" spans="4:10" x14ac:dyDescent="0.25">
      <c r="D1445" s="67"/>
      <c r="E1445" s="67"/>
      <c r="F1445" s="67"/>
      <c r="G1445"/>
      <c r="I1445" s="100" t="e">
        <f>(#REF!*D1445)/(#REF!+D1445)*(#REF!*E1445)/(#REF!+E1445)*(#REF!*F1445)/(#REF!+F1445)/2</f>
        <v>#REF!</v>
      </c>
      <c r="J1445" s="100" t="e">
        <f>(#REF!+D1445)/(#REF!*D1445)*(#REF!+E1445)/(#REF!*E1445)*(#REF!+F1445)/(#REF!*F1445)*3</f>
        <v>#REF!</v>
      </c>
    </row>
    <row r="1446" spans="4:10" x14ac:dyDescent="0.25">
      <c r="D1446" s="67"/>
      <c r="E1446" s="67"/>
      <c r="F1446" s="67"/>
      <c r="G1446"/>
      <c r="I1446" s="100" t="e">
        <f>(#REF!*D1446)/(#REF!+D1446)*(#REF!*E1446)/(#REF!+E1446)*(#REF!*F1446)/(#REF!+F1446)/2</f>
        <v>#REF!</v>
      </c>
      <c r="J1446" s="100" t="e">
        <f>(#REF!+D1446)/(#REF!*D1446)*(#REF!+E1446)/(#REF!*E1446)*(#REF!+F1446)/(#REF!*F1446)*3</f>
        <v>#REF!</v>
      </c>
    </row>
    <row r="1447" spans="4:10" x14ac:dyDescent="0.25">
      <c r="D1447" s="67"/>
      <c r="E1447" s="67"/>
      <c r="F1447" s="67"/>
      <c r="G1447"/>
      <c r="I1447" s="100" t="e">
        <f>(#REF!*D1447)/(#REF!+D1447)*(#REF!*E1447)/(#REF!+E1447)*(#REF!*F1447)/(#REF!+F1447)/2</f>
        <v>#REF!</v>
      </c>
      <c r="J1447" s="100" t="e">
        <f>(#REF!+D1447)/(#REF!*D1447)*(#REF!+E1447)/(#REF!*E1447)*(#REF!+F1447)/(#REF!*F1447)*3</f>
        <v>#REF!</v>
      </c>
    </row>
    <row r="1448" spans="4:10" x14ac:dyDescent="0.25">
      <c r="D1448" s="67"/>
      <c r="E1448" s="67"/>
      <c r="F1448" s="67"/>
      <c r="G1448"/>
      <c r="I1448" s="100" t="e">
        <f>(#REF!*D1448)/(#REF!+D1448)*(#REF!*E1448)/(#REF!+E1448)*(#REF!*F1448)/(#REF!+F1448)/2</f>
        <v>#REF!</v>
      </c>
      <c r="J1448" s="100" t="e">
        <f>(#REF!+D1448)/(#REF!*D1448)*(#REF!+E1448)/(#REF!*E1448)*(#REF!+F1448)/(#REF!*F1448)*3</f>
        <v>#REF!</v>
      </c>
    </row>
    <row r="1449" spans="4:10" x14ac:dyDescent="0.25">
      <c r="D1449" s="67"/>
      <c r="E1449" s="67"/>
      <c r="F1449" s="67"/>
      <c r="G1449"/>
      <c r="I1449" s="100" t="e">
        <f>(#REF!*D1449)/(#REF!+D1449)*(#REF!*E1449)/(#REF!+E1449)*(#REF!*F1449)/(#REF!+F1449)/2</f>
        <v>#REF!</v>
      </c>
      <c r="J1449" s="100" t="e">
        <f>(#REF!+D1449)/(#REF!*D1449)*(#REF!+E1449)/(#REF!*E1449)*(#REF!+F1449)/(#REF!*F1449)*3</f>
        <v>#REF!</v>
      </c>
    </row>
    <row r="1450" spans="4:10" x14ac:dyDescent="0.25">
      <c r="D1450" s="67"/>
      <c r="E1450" s="67"/>
      <c r="F1450" s="67"/>
      <c r="G1450"/>
      <c r="I1450" s="100" t="e">
        <f>(#REF!*D1450)/(#REF!+D1450)*(#REF!*E1450)/(#REF!+E1450)*(#REF!*F1450)/(#REF!+F1450)/2</f>
        <v>#REF!</v>
      </c>
      <c r="J1450" s="100" t="e">
        <f>(#REF!+D1450)/(#REF!*D1450)*(#REF!+E1450)/(#REF!*E1450)*(#REF!+F1450)/(#REF!*F1450)*3</f>
        <v>#REF!</v>
      </c>
    </row>
    <row r="1451" spans="4:10" x14ac:dyDescent="0.25">
      <c r="D1451" s="67"/>
      <c r="E1451" s="67"/>
      <c r="F1451" s="67"/>
      <c r="G1451"/>
      <c r="I1451" s="100" t="e">
        <f>(#REF!*D1451)/(#REF!+D1451)*(#REF!*E1451)/(#REF!+E1451)*(#REF!*F1451)/(#REF!+F1451)/2</f>
        <v>#REF!</v>
      </c>
      <c r="J1451" s="100" t="e">
        <f>(#REF!+D1451)/(#REF!*D1451)*(#REF!+E1451)/(#REF!*E1451)*(#REF!+F1451)/(#REF!*F1451)*3</f>
        <v>#REF!</v>
      </c>
    </row>
    <row r="1452" spans="4:10" x14ac:dyDescent="0.25">
      <c r="D1452" s="67"/>
      <c r="E1452" s="67"/>
      <c r="F1452" s="67"/>
      <c r="G1452"/>
      <c r="I1452" s="100" t="e">
        <f>(#REF!*D1452)/(#REF!+D1452)*(#REF!*E1452)/(#REF!+E1452)*(#REF!*F1452)/(#REF!+F1452)/2</f>
        <v>#REF!</v>
      </c>
      <c r="J1452" s="100" t="e">
        <f>(#REF!+D1452)/(#REF!*D1452)*(#REF!+E1452)/(#REF!*E1452)*(#REF!+F1452)/(#REF!*F1452)*3</f>
        <v>#REF!</v>
      </c>
    </row>
    <row r="1453" spans="4:10" x14ac:dyDescent="0.25">
      <c r="D1453" s="67"/>
      <c r="E1453" s="67"/>
      <c r="F1453" s="67"/>
      <c r="G1453"/>
      <c r="I1453" s="100" t="e">
        <f>(#REF!*D1453)/(#REF!+D1453)*(#REF!*E1453)/(#REF!+E1453)*(#REF!*F1453)/(#REF!+F1453)/2</f>
        <v>#REF!</v>
      </c>
      <c r="J1453" s="100" t="e">
        <f>(#REF!+D1453)/(#REF!*D1453)*(#REF!+E1453)/(#REF!*E1453)*(#REF!+F1453)/(#REF!*F1453)*3</f>
        <v>#REF!</v>
      </c>
    </row>
    <row r="1454" spans="4:10" x14ac:dyDescent="0.25">
      <c r="D1454" s="67"/>
      <c r="E1454" s="67"/>
      <c r="F1454" s="67"/>
      <c r="G1454"/>
      <c r="I1454" s="100" t="e">
        <f>(#REF!*D1454)/(#REF!+D1454)*(#REF!*E1454)/(#REF!+E1454)*(#REF!*F1454)/(#REF!+F1454)/2</f>
        <v>#REF!</v>
      </c>
      <c r="J1454" s="100" t="e">
        <f>(#REF!+D1454)/(#REF!*D1454)*(#REF!+E1454)/(#REF!*E1454)*(#REF!+F1454)/(#REF!*F1454)*3</f>
        <v>#REF!</v>
      </c>
    </row>
    <row r="1455" spans="4:10" x14ac:dyDescent="0.25">
      <c r="D1455" s="67"/>
      <c r="E1455" s="67"/>
      <c r="F1455" s="67"/>
      <c r="G1455"/>
      <c r="I1455" s="100" t="e">
        <f>(#REF!*D1455)/(#REF!+D1455)*(#REF!*E1455)/(#REF!+E1455)*(#REF!*F1455)/(#REF!+F1455)/2</f>
        <v>#REF!</v>
      </c>
      <c r="J1455" s="100" t="e">
        <f>(#REF!+D1455)/(#REF!*D1455)*(#REF!+E1455)/(#REF!*E1455)*(#REF!+F1455)/(#REF!*F1455)*3</f>
        <v>#REF!</v>
      </c>
    </row>
    <row r="1456" spans="4:10" x14ac:dyDescent="0.25">
      <c r="D1456" s="67"/>
      <c r="E1456" s="67"/>
      <c r="F1456" s="67"/>
      <c r="G1456"/>
      <c r="I1456" s="100" t="e">
        <f>(#REF!*D1456)/(#REF!+D1456)*(#REF!*E1456)/(#REF!+E1456)*(#REF!*F1456)/(#REF!+F1456)/2</f>
        <v>#REF!</v>
      </c>
      <c r="J1456" s="100" t="e">
        <f>(#REF!+D1456)/(#REF!*D1456)*(#REF!+E1456)/(#REF!*E1456)*(#REF!+F1456)/(#REF!*F1456)*3</f>
        <v>#REF!</v>
      </c>
    </row>
    <row r="1457" spans="4:10" x14ac:dyDescent="0.25">
      <c r="D1457" s="67"/>
      <c r="E1457" s="67"/>
      <c r="F1457" s="67"/>
      <c r="G1457"/>
      <c r="I1457" s="100" t="e">
        <f>(#REF!*D1457)/(#REF!+D1457)*(#REF!*E1457)/(#REF!+E1457)*(#REF!*F1457)/(#REF!+F1457)/2</f>
        <v>#REF!</v>
      </c>
      <c r="J1457" s="100" t="e">
        <f>(#REF!+D1457)/(#REF!*D1457)*(#REF!+E1457)/(#REF!*E1457)*(#REF!+F1457)/(#REF!*F1457)*3</f>
        <v>#REF!</v>
      </c>
    </row>
    <row r="1458" spans="4:10" x14ac:dyDescent="0.25">
      <c r="D1458" s="67"/>
      <c r="E1458" s="67"/>
      <c r="F1458" s="67"/>
      <c r="G1458"/>
      <c r="I1458" s="100" t="e">
        <f>(#REF!*D1458)/(#REF!+D1458)*(#REF!*E1458)/(#REF!+E1458)*(#REF!*F1458)/(#REF!+F1458)/2</f>
        <v>#REF!</v>
      </c>
      <c r="J1458" s="100" t="e">
        <f>(#REF!+D1458)/(#REF!*D1458)*(#REF!+E1458)/(#REF!*E1458)*(#REF!+F1458)/(#REF!*F1458)*3</f>
        <v>#REF!</v>
      </c>
    </row>
    <row r="1459" spans="4:10" x14ac:dyDescent="0.25">
      <c r="D1459" s="67"/>
      <c r="E1459" s="67"/>
      <c r="F1459" s="67"/>
      <c r="G1459"/>
      <c r="I1459" s="100" t="e">
        <f>(#REF!*D1459)/(#REF!+D1459)*(#REF!*E1459)/(#REF!+E1459)*(#REF!*F1459)/(#REF!+F1459)/2</f>
        <v>#REF!</v>
      </c>
      <c r="J1459" s="100" t="e">
        <f>(#REF!+D1459)/(#REF!*D1459)*(#REF!+E1459)/(#REF!*E1459)*(#REF!+F1459)/(#REF!*F1459)*3</f>
        <v>#REF!</v>
      </c>
    </row>
    <row r="1460" spans="4:10" x14ac:dyDescent="0.25">
      <c r="D1460" s="67"/>
      <c r="E1460" s="67"/>
      <c r="F1460" s="67"/>
      <c r="G1460"/>
      <c r="I1460" s="100" t="e">
        <f>(#REF!*D1460)/(#REF!+D1460)*(#REF!*E1460)/(#REF!+E1460)*(#REF!*F1460)/(#REF!+F1460)/2</f>
        <v>#REF!</v>
      </c>
      <c r="J1460" s="100" t="e">
        <f>(#REF!+D1460)/(#REF!*D1460)*(#REF!+E1460)/(#REF!*E1460)*(#REF!+F1460)/(#REF!*F1460)*3</f>
        <v>#REF!</v>
      </c>
    </row>
    <row r="1461" spans="4:10" x14ac:dyDescent="0.25">
      <c r="D1461" s="67"/>
      <c r="E1461" s="67"/>
      <c r="F1461" s="67"/>
      <c r="G1461"/>
      <c r="I1461" s="100" t="e">
        <f>(#REF!*D1461)/(#REF!+D1461)*(#REF!*E1461)/(#REF!+E1461)*(#REF!*F1461)/(#REF!+F1461)/2</f>
        <v>#REF!</v>
      </c>
      <c r="J1461" s="100" t="e">
        <f>(#REF!+D1461)/(#REF!*D1461)*(#REF!+E1461)/(#REF!*E1461)*(#REF!+F1461)/(#REF!*F1461)*3</f>
        <v>#REF!</v>
      </c>
    </row>
    <row r="1462" spans="4:10" x14ac:dyDescent="0.25">
      <c r="D1462" s="67"/>
      <c r="E1462" s="67"/>
      <c r="F1462" s="67"/>
      <c r="G1462"/>
      <c r="I1462" s="100" t="e">
        <f>(#REF!*D1462)/(#REF!+D1462)*(#REF!*E1462)/(#REF!+E1462)*(#REF!*F1462)/(#REF!+F1462)/2</f>
        <v>#REF!</v>
      </c>
      <c r="J1462" s="100" t="e">
        <f>(#REF!+D1462)/(#REF!*D1462)*(#REF!+E1462)/(#REF!*E1462)*(#REF!+F1462)/(#REF!*F1462)*3</f>
        <v>#REF!</v>
      </c>
    </row>
    <row r="1463" spans="4:10" x14ac:dyDescent="0.25">
      <c r="D1463" s="67"/>
      <c r="E1463" s="67"/>
      <c r="F1463" s="67"/>
      <c r="G1463"/>
      <c r="I1463" s="100" t="e">
        <f>(#REF!*D1463)/(#REF!+D1463)*(#REF!*E1463)/(#REF!+E1463)*(#REF!*F1463)/(#REF!+F1463)/2</f>
        <v>#REF!</v>
      </c>
      <c r="J1463" s="100" t="e">
        <f>(#REF!+D1463)/(#REF!*D1463)*(#REF!+E1463)/(#REF!*E1463)*(#REF!+F1463)/(#REF!*F1463)*3</f>
        <v>#REF!</v>
      </c>
    </row>
    <row r="1464" spans="4:10" x14ac:dyDescent="0.25">
      <c r="D1464" s="67"/>
      <c r="E1464" s="67"/>
      <c r="F1464" s="67"/>
      <c r="G1464"/>
      <c r="I1464" s="100" t="e">
        <f>(#REF!*D1464)/(#REF!+D1464)*(#REF!*E1464)/(#REF!+E1464)*(#REF!*F1464)/(#REF!+F1464)/2</f>
        <v>#REF!</v>
      </c>
      <c r="J1464" s="100" t="e">
        <f>(#REF!+D1464)/(#REF!*D1464)*(#REF!+E1464)/(#REF!*E1464)*(#REF!+F1464)/(#REF!*F1464)*3</f>
        <v>#REF!</v>
      </c>
    </row>
    <row r="1465" spans="4:10" x14ac:dyDescent="0.25">
      <c r="D1465" s="67"/>
      <c r="E1465" s="67"/>
      <c r="F1465" s="67"/>
      <c r="G1465"/>
      <c r="I1465" s="100" t="e">
        <f>(#REF!*D1465)/(#REF!+D1465)*(#REF!*E1465)/(#REF!+E1465)*(#REF!*F1465)/(#REF!+F1465)/2</f>
        <v>#REF!</v>
      </c>
      <c r="J1465" s="100" t="e">
        <f>(#REF!+D1465)/(#REF!*D1465)*(#REF!+E1465)/(#REF!*E1465)*(#REF!+F1465)/(#REF!*F1465)*3</f>
        <v>#REF!</v>
      </c>
    </row>
    <row r="1466" spans="4:10" x14ac:dyDescent="0.25">
      <c r="D1466" s="67"/>
      <c r="E1466" s="67"/>
      <c r="F1466" s="67"/>
      <c r="G1466"/>
      <c r="I1466" s="100" t="e">
        <f>(#REF!*D1466)/(#REF!+D1466)*(#REF!*E1466)/(#REF!+E1466)*(#REF!*F1466)/(#REF!+F1466)/2</f>
        <v>#REF!</v>
      </c>
      <c r="J1466" s="100" t="e">
        <f>(#REF!+D1466)/(#REF!*D1466)*(#REF!+E1466)/(#REF!*E1466)*(#REF!+F1466)/(#REF!*F1466)*3</f>
        <v>#REF!</v>
      </c>
    </row>
    <row r="1467" spans="4:10" x14ac:dyDescent="0.25">
      <c r="D1467" s="67"/>
      <c r="E1467" s="67"/>
      <c r="F1467" s="67"/>
      <c r="G1467"/>
      <c r="I1467" s="100" t="e">
        <f>(#REF!*D1467)/(#REF!+D1467)*(#REF!*E1467)/(#REF!+E1467)*(#REF!*F1467)/(#REF!+F1467)/2</f>
        <v>#REF!</v>
      </c>
      <c r="J1467" s="100" t="e">
        <f>(#REF!+D1467)/(#REF!*D1467)*(#REF!+E1467)/(#REF!*E1467)*(#REF!+F1467)/(#REF!*F1467)*3</f>
        <v>#REF!</v>
      </c>
    </row>
    <row r="1468" spans="4:10" x14ac:dyDescent="0.25">
      <c r="D1468" s="67"/>
      <c r="E1468" s="67"/>
      <c r="F1468" s="67"/>
      <c r="G1468"/>
      <c r="I1468" s="100" t="e">
        <f>(#REF!*D1468)/(#REF!+D1468)*(#REF!*E1468)/(#REF!+E1468)*(#REF!*F1468)/(#REF!+F1468)/2</f>
        <v>#REF!</v>
      </c>
      <c r="J1468" s="100" t="e">
        <f>(#REF!+D1468)/(#REF!*D1468)*(#REF!+E1468)/(#REF!*E1468)*(#REF!+F1468)/(#REF!*F1468)*3</f>
        <v>#REF!</v>
      </c>
    </row>
    <row r="1469" spans="4:10" x14ac:dyDescent="0.25">
      <c r="D1469" s="67"/>
      <c r="E1469" s="67"/>
      <c r="F1469" s="67"/>
      <c r="G1469"/>
      <c r="I1469" s="100" t="e">
        <f>(#REF!*D1469)/(#REF!+D1469)*(#REF!*E1469)/(#REF!+E1469)*(#REF!*F1469)/(#REF!+F1469)/2</f>
        <v>#REF!</v>
      </c>
      <c r="J1469" s="100" t="e">
        <f>(#REF!+D1469)/(#REF!*D1469)*(#REF!+E1469)/(#REF!*E1469)*(#REF!+F1469)/(#REF!*F1469)*3</f>
        <v>#REF!</v>
      </c>
    </row>
    <row r="1470" spans="4:10" x14ac:dyDescent="0.25">
      <c r="D1470" s="67"/>
      <c r="E1470" s="67"/>
      <c r="F1470" s="67"/>
      <c r="G1470"/>
      <c r="I1470" s="100" t="e">
        <f>(#REF!*D1470)/(#REF!+D1470)*(#REF!*E1470)/(#REF!+E1470)*(#REF!*F1470)/(#REF!+F1470)/2</f>
        <v>#REF!</v>
      </c>
      <c r="J1470" s="100" t="e">
        <f>(#REF!+D1470)/(#REF!*D1470)*(#REF!+E1470)/(#REF!*E1470)*(#REF!+F1470)/(#REF!*F1470)*3</f>
        <v>#REF!</v>
      </c>
    </row>
    <row r="1471" spans="4:10" x14ac:dyDescent="0.25">
      <c r="D1471" s="67"/>
      <c r="E1471" s="67"/>
      <c r="F1471" s="67"/>
      <c r="G1471"/>
      <c r="I1471" s="100" t="e">
        <f>(#REF!*D1471)/(#REF!+D1471)*(#REF!*E1471)/(#REF!+E1471)*(#REF!*F1471)/(#REF!+F1471)/2</f>
        <v>#REF!</v>
      </c>
      <c r="J1471" s="100" t="e">
        <f>(#REF!+D1471)/(#REF!*D1471)*(#REF!+E1471)/(#REF!*E1471)*(#REF!+F1471)/(#REF!*F1471)*3</f>
        <v>#REF!</v>
      </c>
    </row>
    <row r="1472" spans="4:10" x14ac:dyDescent="0.25">
      <c r="D1472" s="67"/>
      <c r="E1472" s="67"/>
      <c r="F1472" s="67"/>
      <c r="G1472"/>
      <c r="I1472" s="100" t="e">
        <f>(#REF!*D1472)/(#REF!+D1472)*(#REF!*E1472)/(#REF!+E1472)*(#REF!*F1472)/(#REF!+F1472)/2</f>
        <v>#REF!</v>
      </c>
      <c r="J1472" s="100" t="e">
        <f>(#REF!+D1472)/(#REF!*D1472)*(#REF!+E1472)/(#REF!*E1472)*(#REF!+F1472)/(#REF!*F1472)*3</f>
        <v>#REF!</v>
      </c>
    </row>
    <row r="1473" spans="4:10" x14ac:dyDescent="0.25">
      <c r="D1473" s="67"/>
      <c r="E1473" s="67"/>
      <c r="F1473" s="67"/>
      <c r="G1473"/>
      <c r="I1473" s="100" t="e">
        <f>(#REF!*D1473)/(#REF!+D1473)*(#REF!*E1473)/(#REF!+E1473)*(#REF!*F1473)/(#REF!+F1473)/2</f>
        <v>#REF!</v>
      </c>
      <c r="J1473" s="100" t="e">
        <f>(#REF!+D1473)/(#REF!*D1473)*(#REF!+E1473)/(#REF!*E1473)*(#REF!+F1473)/(#REF!*F1473)*3</f>
        <v>#REF!</v>
      </c>
    </row>
    <row r="1474" spans="4:10" x14ac:dyDescent="0.25">
      <c r="D1474" s="67"/>
      <c r="E1474" s="67"/>
      <c r="F1474" s="67"/>
      <c r="G1474"/>
      <c r="I1474" s="100" t="e">
        <f>(#REF!*D1474)/(#REF!+D1474)*(#REF!*E1474)/(#REF!+E1474)*(#REF!*F1474)/(#REF!+F1474)/2</f>
        <v>#REF!</v>
      </c>
      <c r="J1474" s="100" t="e">
        <f>(#REF!+D1474)/(#REF!*D1474)*(#REF!+E1474)/(#REF!*E1474)*(#REF!+F1474)/(#REF!*F1474)*3</f>
        <v>#REF!</v>
      </c>
    </row>
    <row r="1475" spans="4:10" x14ac:dyDescent="0.25">
      <c r="D1475" s="67"/>
      <c r="E1475" s="67"/>
      <c r="F1475" s="67"/>
      <c r="G1475"/>
      <c r="I1475" s="100" t="e">
        <f>(#REF!*D1475)/(#REF!+D1475)*(#REF!*E1475)/(#REF!+E1475)*(#REF!*F1475)/(#REF!+F1475)/2</f>
        <v>#REF!</v>
      </c>
      <c r="J1475" s="100" t="e">
        <f>(#REF!+D1475)/(#REF!*D1475)*(#REF!+E1475)/(#REF!*E1475)*(#REF!+F1475)/(#REF!*F1475)*3</f>
        <v>#REF!</v>
      </c>
    </row>
    <row r="1476" spans="4:10" x14ac:dyDescent="0.25">
      <c r="D1476" s="67"/>
      <c r="E1476" s="67"/>
      <c r="F1476" s="67"/>
      <c r="G1476"/>
      <c r="I1476" s="100" t="e">
        <f>(#REF!*D1476)/(#REF!+D1476)*(#REF!*E1476)/(#REF!+E1476)*(#REF!*F1476)/(#REF!+F1476)/2</f>
        <v>#REF!</v>
      </c>
      <c r="J1476" s="100" t="e">
        <f>(#REF!+D1476)/(#REF!*D1476)*(#REF!+E1476)/(#REF!*E1476)*(#REF!+F1476)/(#REF!*F1476)*3</f>
        <v>#REF!</v>
      </c>
    </row>
    <row r="1477" spans="4:10" x14ac:dyDescent="0.25">
      <c r="D1477" s="67"/>
      <c r="E1477" s="67"/>
      <c r="F1477" s="67"/>
      <c r="G1477"/>
      <c r="I1477" s="100" t="e">
        <f>(#REF!*D1477)/(#REF!+D1477)*(#REF!*E1477)/(#REF!+E1477)*(#REF!*F1477)/(#REF!+F1477)/2</f>
        <v>#REF!</v>
      </c>
      <c r="J1477" s="100" t="e">
        <f>(#REF!+D1477)/(#REF!*D1477)*(#REF!+E1477)/(#REF!*E1477)*(#REF!+F1477)/(#REF!*F1477)*3</f>
        <v>#REF!</v>
      </c>
    </row>
    <row r="1478" spans="4:10" x14ac:dyDescent="0.25">
      <c r="D1478" s="67"/>
      <c r="E1478" s="67"/>
      <c r="F1478" s="67"/>
      <c r="G1478"/>
      <c r="I1478" s="100" t="e">
        <f>(#REF!*D1478)/(#REF!+D1478)*(#REF!*E1478)/(#REF!+E1478)*(#REF!*F1478)/(#REF!+F1478)/2</f>
        <v>#REF!</v>
      </c>
      <c r="J1478" s="100" t="e">
        <f>(#REF!+D1478)/(#REF!*D1478)*(#REF!+E1478)/(#REF!*E1478)*(#REF!+F1478)/(#REF!*F1478)*3</f>
        <v>#REF!</v>
      </c>
    </row>
    <row r="1479" spans="4:10" x14ac:dyDescent="0.25">
      <c r="D1479" s="67"/>
      <c r="E1479" s="67"/>
      <c r="F1479" s="67"/>
      <c r="G1479"/>
      <c r="I1479" s="100" t="e">
        <f>(#REF!*D1479)/(#REF!+D1479)*(#REF!*E1479)/(#REF!+E1479)*(#REF!*F1479)/(#REF!+F1479)/2</f>
        <v>#REF!</v>
      </c>
      <c r="J1479" s="100" t="e">
        <f>(#REF!+D1479)/(#REF!*D1479)*(#REF!+E1479)/(#REF!*E1479)*(#REF!+F1479)/(#REF!*F1479)*3</f>
        <v>#REF!</v>
      </c>
    </row>
    <row r="1480" spans="4:10" x14ac:dyDescent="0.25">
      <c r="D1480" s="67"/>
      <c r="E1480" s="67"/>
      <c r="F1480" s="67"/>
      <c r="G1480"/>
      <c r="I1480" s="100" t="e">
        <f>(#REF!*D1480)/(#REF!+D1480)*(#REF!*E1480)/(#REF!+E1480)*(#REF!*F1480)/(#REF!+F1480)/2</f>
        <v>#REF!</v>
      </c>
      <c r="J1480" s="100" t="e">
        <f>(#REF!+D1480)/(#REF!*D1480)*(#REF!+E1480)/(#REF!*E1480)*(#REF!+F1480)/(#REF!*F1480)*3</f>
        <v>#REF!</v>
      </c>
    </row>
    <row r="1481" spans="4:10" x14ac:dyDescent="0.25">
      <c r="D1481" s="67"/>
      <c r="E1481" s="67"/>
      <c r="F1481" s="67"/>
      <c r="G1481"/>
      <c r="I1481" s="100" t="e">
        <f>(#REF!*D1481)/(#REF!+D1481)*(#REF!*E1481)/(#REF!+E1481)*(#REF!*F1481)/(#REF!+F1481)/2</f>
        <v>#REF!</v>
      </c>
      <c r="J1481" s="100" t="e">
        <f>(#REF!+D1481)/(#REF!*D1481)*(#REF!+E1481)/(#REF!*E1481)*(#REF!+F1481)/(#REF!*F1481)*3</f>
        <v>#REF!</v>
      </c>
    </row>
    <row r="1482" spans="4:10" x14ac:dyDescent="0.25">
      <c r="D1482" s="67"/>
      <c r="E1482" s="67"/>
      <c r="F1482" s="67"/>
      <c r="G1482"/>
      <c r="I1482" s="100" t="e">
        <f>(#REF!*D1482)/(#REF!+D1482)*(#REF!*E1482)/(#REF!+E1482)*(#REF!*F1482)/(#REF!+F1482)/2</f>
        <v>#REF!</v>
      </c>
      <c r="J1482" s="100" t="e">
        <f>(#REF!+D1482)/(#REF!*D1482)*(#REF!+E1482)/(#REF!*E1482)*(#REF!+F1482)/(#REF!*F1482)*3</f>
        <v>#REF!</v>
      </c>
    </row>
    <row r="1483" spans="4:10" x14ac:dyDescent="0.25">
      <c r="D1483" s="67"/>
      <c r="E1483" s="67"/>
      <c r="F1483" s="67"/>
      <c r="G1483"/>
      <c r="I1483" s="100" t="e">
        <f>(#REF!*D1483)/(#REF!+D1483)*(#REF!*E1483)/(#REF!+E1483)*(#REF!*F1483)/(#REF!+F1483)/2</f>
        <v>#REF!</v>
      </c>
      <c r="J1483" s="100" t="e">
        <f>(#REF!+D1483)/(#REF!*D1483)*(#REF!+E1483)/(#REF!*E1483)*(#REF!+F1483)/(#REF!*F1483)*3</f>
        <v>#REF!</v>
      </c>
    </row>
    <row r="1484" spans="4:10" x14ac:dyDescent="0.25">
      <c r="D1484" s="67"/>
      <c r="E1484" s="67"/>
      <c r="F1484" s="67"/>
      <c r="G1484"/>
      <c r="I1484" s="100" t="e">
        <f>(#REF!*D1484)/(#REF!+D1484)*(#REF!*E1484)/(#REF!+E1484)*(#REF!*F1484)/(#REF!+F1484)/2</f>
        <v>#REF!</v>
      </c>
      <c r="J1484" s="100" t="e">
        <f>(#REF!+D1484)/(#REF!*D1484)*(#REF!+E1484)/(#REF!*E1484)*(#REF!+F1484)/(#REF!*F1484)*3</f>
        <v>#REF!</v>
      </c>
    </row>
    <row r="1485" spans="4:10" x14ac:dyDescent="0.25">
      <c r="D1485" s="67"/>
      <c r="E1485" s="67"/>
      <c r="F1485" s="67"/>
      <c r="G1485"/>
      <c r="I1485" s="100" t="e">
        <f>(#REF!*D1485)/(#REF!+D1485)*(#REF!*E1485)/(#REF!+E1485)*(#REF!*F1485)/(#REF!+F1485)/2</f>
        <v>#REF!</v>
      </c>
      <c r="J1485" s="100" t="e">
        <f>(#REF!+D1485)/(#REF!*D1485)*(#REF!+E1485)/(#REF!*E1485)*(#REF!+F1485)/(#REF!*F1485)*3</f>
        <v>#REF!</v>
      </c>
    </row>
    <row r="1486" spans="4:10" x14ac:dyDescent="0.25">
      <c r="D1486" s="67"/>
      <c r="E1486" s="67"/>
      <c r="F1486" s="67"/>
      <c r="G1486"/>
      <c r="I1486" s="100" t="e">
        <f>(#REF!*D1486)/(#REF!+D1486)*(#REF!*E1486)/(#REF!+E1486)*(#REF!*F1486)/(#REF!+F1486)/2</f>
        <v>#REF!</v>
      </c>
      <c r="J1486" s="100" t="e">
        <f>(#REF!+D1486)/(#REF!*D1486)*(#REF!+E1486)/(#REF!*E1486)*(#REF!+F1486)/(#REF!*F1486)*3</f>
        <v>#REF!</v>
      </c>
    </row>
    <row r="1487" spans="4:10" x14ac:dyDescent="0.25">
      <c r="D1487" s="67"/>
      <c r="E1487" s="67"/>
      <c r="F1487" s="67"/>
      <c r="G1487"/>
      <c r="I1487" s="100" t="e">
        <f>(#REF!*D1487)/(#REF!+D1487)*(#REF!*E1487)/(#REF!+E1487)*(#REF!*F1487)/(#REF!+F1487)/2</f>
        <v>#REF!</v>
      </c>
      <c r="J1487" s="100" t="e">
        <f>(#REF!+D1487)/(#REF!*D1487)*(#REF!+E1487)/(#REF!*E1487)*(#REF!+F1487)/(#REF!*F1487)*3</f>
        <v>#REF!</v>
      </c>
    </row>
    <row r="1488" spans="4:10" x14ac:dyDescent="0.25">
      <c r="D1488" s="67"/>
      <c r="E1488" s="67"/>
      <c r="F1488" s="67"/>
      <c r="G1488"/>
      <c r="I1488" s="100" t="e">
        <f>(#REF!*D1488)/(#REF!+D1488)*(#REF!*E1488)/(#REF!+E1488)*(#REF!*F1488)/(#REF!+F1488)/2</f>
        <v>#REF!</v>
      </c>
      <c r="J1488" s="100" t="e">
        <f>(#REF!+D1488)/(#REF!*D1488)*(#REF!+E1488)/(#REF!*E1488)*(#REF!+F1488)/(#REF!*F1488)*3</f>
        <v>#REF!</v>
      </c>
    </row>
    <row r="1489" spans="4:10" x14ac:dyDescent="0.25">
      <c r="D1489" s="67"/>
      <c r="E1489" s="67"/>
      <c r="F1489" s="67"/>
      <c r="G1489"/>
      <c r="I1489" s="100" t="e">
        <f>(#REF!*D1489)/(#REF!+D1489)*(#REF!*E1489)/(#REF!+E1489)*(#REF!*F1489)/(#REF!+F1489)/2</f>
        <v>#REF!</v>
      </c>
      <c r="J1489" s="100" t="e">
        <f>(#REF!+D1489)/(#REF!*D1489)*(#REF!+E1489)/(#REF!*E1489)*(#REF!+F1489)/(#REF!*F1489)*3</f>
        <v>#REF!</v>
      </c>
    </row>
    <row r="1490" spans="4:10" x14ac:dyDescent="0.25">
      <c r="D1490" s="67"/>
      <c r="E1490" s="67"/>
      <c r="F1490" s="67"/>
      <c r="G1490"/>
      <c r="I1490" s="100" t="e">
        <f>(#REF!*D1490)/(#REF!+D1490)*(#REF!*E1490)/(#REF!+E1490)*(#REF!*F1490)/(#REF!+F1490)/2</f>
        <v>#REF!</v>
      </c>
      <c r="J1490" s="100" t="e">
        <f>(#REF!+D1490)/(#REF!*D1490)*(#REF!+E1490)/(#REF!*E1490)*(#REF!+F1490)/(#REF!*F1490)*3</f>
        <v>#REF!</v>
      </c>
    </row>
    <row r="1491" spans="4:10" x14ac:dyDescent="0.25">
      <c r="D1491" s="67"/>
      <c r="E1491" s="67"/>
      <c r="F1491" s="67"/>
      <c r="G1491"/>
      <c r="I1491" s="100" t="e">
        <f>(#REF!*D1491)/(#REF!+D1491)*(#REF!*E1491)/(#REF!+E1491)*(#REF!*F1491)/(#REF!+F1491)/2</f>
        <v>#REF!</v>
      </c>
      <c r="J1491" s="100" t="e">
        <f>(#REF!+D1491)/(#REF!*D1491)*(#REF!+E1491)/(#REF!*E1491)*(#REF!+F1491)/(#REF!*F1491)*3</f>
        <v>#REF!</v>
      </c>
    </row>
    <row r="1492" spans="4:10" x14ac:dyDescent="0.25">
      <c r="D1492" s="67"/>
      <c r="E1492" s="67"/>
      <c r="F1492" s="67"/>
      <c r="G1492"/>
      <c r="I1492" s="100" t="e">
        <f>(#REF!*D1492)/(#REF!+D1492)*(#REF!*E1492)/(#REF!+E1492)*(#REF!*F1492)/(#REF!+F1492)/2</f>
        <v>#REF!</v>
      </c>
      <c r="J1492" s="100" t="e">
        <f>(#REF!+D1492)/(#REF!*D1492)*(#REF!+E1492)/(#REF!*E1492)*(#REF!+F1492)/(#REF!*F1492)*3</f>
        <v>#REF!</v>
      </c>
    </row>
    <row r="1493" spans="4:10" x14ac:dyDescent="0.25">
      <c r="D1493" s="67"/>
      <c r="E1493" s="67"/>
      <c r="F1493" s="67"/>
      <c r="G1493"/>
      <c r="I1493" s="100" t="e">
        <f>(#REF!*D1493)/(#REF!+D1493)*(#REF!*E1493)/(#REF!+E1493)*(#REF!*F1493)/(#REF!+F1493)/2</f>
        <v>#REF!</v>
      </c>
      <c r="J1493" s="100" t="e">
        <f>(#REF!+D1493)/(#REF!*D1493)*(#REF!+E1493)/(#REF!*E1493)*(#REF!+F1493)/(#REF!*F1493)*3</f>
        <v>#REF!</v>
      </c>
    </row>
    <row r="1494" spans="4:10" x14ac:dyDescent="0.25">
      <c r="D1494" s="67"/>
      <c r="E1494" s="67"/>
      <c r="F1494" s="67"/>
      <c r="G1494"/>
      <c r="I1494" s="100" t="e">
        <f>(#REF!*D1494)/(#REF!+D1494)*(#REF!*E1494)/(#REF!+E1494)*(#REF!*F1494)/(#REF!+F1494)/2</f>
        <v>#REF!</v>
      </c>
      <c r="J1494" s="100" t="e">
        <f>(#REF!+D1494)/(#REF!*D1494)*(#REF!+E1494)/(#REF!*E1494)*(#REF!+F1494)/(#REF!*F1494)*3</f>
        <v>#REF!</v>
      </c>
    </row>
    <row r="1495" spans="4:10" x14ac:dyDescent="0.25">
      <c r="D1495" s="67"/>
      <c r="E1495" s="67"/>
      <c r="F1495" s="67"/>
      <c r="G1495"/>
      <c r="I1495" s="100" t="e">
        <f>(#REF!*D1495)/(#REF!+D1495)*(#REF!*E1495)/(#REF!+E1495)*(#REF!*F1495)/(#REF!+F1495)/2</f>
        <v>#REF!</v>
      </c>
      <c r="J1495" s="100" t="e">
        <f>(#REF!+D1495)/(#REF!*D1495)*(#REF!+E1495)/(#REF!*E1495)*(#REF!+F1495)/(#REF!*F1495)*3</f>
        <v>#REF!</v>
      </c>
    </row>
    <row r="1496" spans="4:10" x14ac:dyDescent="0.25">
      <c r="D1496" s="67"/>
      <c r="E1496" s="67"/>
      <c r="F1496" s="67"/>
      <c r="G1496"/>
      <c r="I1496" s="100" t="e">
        <f>(#REF!*D1496)/(#REF!+D1496)*(#REF!*E1496)/(#REF!+E1496)*(#REF!*F1496)/(#REF!+F1496)/2</f>
        <v>#REF!</v>
      </c>
      <c r="J1496" s="100" t="e">
        <f>(#REF!+D1496)/(#REF!*D1496)*(#REF!+E1496)/(#REF!*E1496)*(#REF!+F1496)/(#REF!*F1496)*3</f>
        <v>#REF!</v>
      </c>
    </row>
    <row r="1497" spans="4:10" x14ac:dyDescent="0.25">
      <c r="D1497" s="67"/>
      <c r="E1497" s="67"/>
      <c r="F1497" s="67"/>
      <c r="G1497"/>
      <c r="I1497" s="100" t="e">
        <f>(#REF!*D1497)/(#REF!+D1497)*(#REF!*E1497)/(#REF!+E1497)*(#REF!*F1497)/(#REF!+F1497)/2</f>
        <v>#REF!</v>
      </c>
      <c r="J1497" s="100" t="e">
        <f>(#REF!+D1497)/(#REF!*D1497)*(#REF!+E1497)/(#REF!*E1497)*(#REF!+F1497)/(#REF!*F1497)*3</f>
        <v>#REF!</v>
      </c>
    </row>
    <row r="1498" spans="4:10" x14ac:dyDescent="0.25">
      <c r="D1498" s="67"/>
      <c r="E1498" s="67"/>
      <c r="F1498" s="67"/>
      <c r="G1498"/>
      <c r="I1498" s="100" t="e">
        <f>(#REF!*D1498)/(#REF!+D1498)*(#REF!*E1498)/(#REF!+E1498)*(#REF!*F1498)/(#REF!+F1498)/2</f>
        <v>#REF!</v>
      </c>
      <c r="J1498" s="100" t="e">
        <f>(#REF!+D1498)/(#REF!*D1498)*(#REF!+E1498)/(#REF!*E1498)*(#REF!+F1498)/(#REF!*F1498)*3</f>
        <v>#REF!</v>
      </c>
    </row>
    <row r="1499" spans="4:10" x14ac:dyDescent="0.25">
      <c r="D1499" s="67"/>
      <c r="E1499" s="67"/>
      <c r="F1499" s="67"/>
      <c r="G1499"/>
      <c r="I1499" s="100" t="e">
        <f>(#REF!*D1499)/(#REF!+D1499)*(#REF!*E1499)/(#REF!+E1499)*(#REF!*F1499)/(#REF!+F1499)/2</f>
        <v>#REF!</v>
      </c>
      <c r="J1499" s="100" t="e">
        <f>(#REF!+D1499)/(#REF!*D1499)*(#REF!+E1499)/(#REF!*E1499)*(#REF!+F1499)/(#REF!*F1499)*3</f>
        <v>#REF!</v>
      </c>
    </row>
    <row r="1500" spans="4:10" x14ac:dyDescent="0.25">
      <c r="D1500" s="67"/>
      <c r="E1500" s="67"/>
      <c r="F1500" s="67"/>
      <c r="G1500"/>
      <c r="I1500" s="100" t="e">
        <f>(#REF!*D1500)/(#REF!+D1500)*(#REF!*E1500)/(#REF!+E1500)*(#REF!*F1500)/(#REF!+F1500)/2</f>
        <v>#REF!</v>
      </c>
      <c r="J1500" s="100" t="e">
        <f>(#REF!+D1500)/(#REF!*D1500)*(#REF!+E1500)/(#REF!*E1500)*(#REF!+F1500)/(#REF!*F1500)*3</f>
        <v>#REF!</v>
      </c>
    </row>
    <row r="1501" spans="4:10" x14ac:dyDescent="0.25">
      <c r="D1501" s="67"/>
      <c r="E1501" s="67"/>
      <c r="F1501" s="67"/>
      <c r="G1501"/>
      <c r="I1501" s="100" t="e">
        <f>(#REF!*D1501)/(#REF!+D1501)*(#REF!*E1501)/(#REF!+E1501)*(#REF!*F1501)/(#REF!+F1501)/2</f>
        <v>#REF!</v>
      </c>
      <c r="J1501" s="100" t="e">
        <f>(#REF!+D1501)/(#REF!*D1501)*(#REF!+E1501)/(#REF!*E1501)*(#REF!+F1501)/(#REF!*F1501)*3</f>
        <v>#REF!</v>
      </c>
    </row>
    <row r="1502" spans="4:10" x14ac:dyDescent="0.25">
      <c r="D1502" s="67"/>
      <c r="E1502" s="67"/>
      <c r="F1502" s="67"/>
      <c r="G1502"/>
      <c r="I1502" s="100" t="e">
        <f>(#REF!*D1502)/(#REF!+D1502)*(#REF!*E1502)/(#REF!+E1502)*(#REF!*F1502)/(#REF!+F1502)/2</f>
        <v>#REF!</v>
      </c>
      <c r="J1502" s="100" t="e">
        <f>(#REF!+D1502)/(#REF!*D1502)*(#REF!+E1502)/(#REF!*E1502)*(#REF!+F1502)/(#REF!*F1502)*3</f>
        <v>#REF!</v>
      </c>
    </row>
    <row r="1503" spans="4:10" x14ac:dyDescent="0.25">
      <c r="D1503" s="67"/>
      <c r="E1503" s="67"/>
      <c r="F1503" s="67"/>
      <c r="G1503"/>
      <c r="I1503" s="100" t="e">
        <f>(#REF!*D1503)/(#REF!+D1503)*(#REF!*E1503)/(#REF!+E1503)*(#REF!*F1503)/(#REF!+F1503)/2</f>
        <v>#REF!</v>
      </c>
      <c r="J1503" s="100" t="e">
        <f>(#REF!+D1503)/(#REF!*D1503)*(#REF!+E1503)/(#REF!*E1503)*(#REF!+F1503)/(#REF!*F1503)*3</f>
        <v>#REF!</v>
      </c>
    </row>
    <row r="1504" spans="4:10" x14ac:dyDescent="0.25">
      <c r="D1504" s="67"/>
      <c r="E1504" s="67"/>
      <c r="F1504" s="67"/>
      <c r="G1504"/>
      <c r="I1504" s="100" t="e">
        <f>(#REF!*D1504)/(#REF!+D1504)*(#REF!*E1504)/(#REF!+E1504)*(#REF!*F1504)/(#REF!+F1504)/2</f>
        <v>#REF!</v>
      </c>
      <c r="J1504" s="100" t="e">
        <f>(#REF!+D1504)/(#REF!*D1504)*(#REF!+E1504)/(#REF!*E1504)*(#REF!+F1504)/(#REF!*F1504)*3</f>
        <v>#REF!</v>
      </c>
    </row>
    <row r="1505" spans="4:10" x14ac:dyDescent="0.25">
      <c r="D1505" s="67"/>
      <c r="E1505" s="67"/>
      <c r="F1505" s="67"/>
      <c r="G1505"/>
      <c r="I1505" s="100" t="e">
        <f>(#REF!*D1505)/(#REF!+D1505)*(#REF!*E1505)/(#REF!+E1505)*(#REF!*F1505)/(#REF!+F1505)/2</f>
        <v>#REF!</v>
      </c>
      <c r="J1505" s="100" t="e">
        <f>(#REF!+D1505)/(#REF!*D1505)*(#REF!+E1505)/(#REF!*E1505)*(#REF!+F1505)/(#REF!*F1505)*3</f>
        <v>#REF!</v>
      </c>
    </row>
    <row r="1506" spans="4:10" x14ac:dyDescent="0.25">
      <c r="D1506" s="67"/>
      <c r="E1506" s="67"/>
      <c r="F1506" s="67"/>
      <c r="G1506"/>
      <c r="I1506" s="100" t="e">
        <f>(#REF!*D1506)/(#REF!+D1506)*(#REF!*E1506)/(#REF!+E1506)*(#REF!*F1506)/(#REF!+F1506)/2</f>
        <v>#REF!</v>
      </c>
      <c r="J1506" s="100" t="e">
        <f>(#REF!+D1506)/(#REF!*D1506)*(#REF!+E1506)/(#REF!*E1506)*(#REF!+F1506)/(#REF!*F1506)*3</f>
        <v>#REF!</v>
      </c>
    </row>
    <row r="1507" spans="4:10" x14ac:dyDescent="0.25">
      <c r="D1507" s="67"/>
      <c r="E1507" s="67"/>
      <c r="F1507" s="67"/>
      <c r="G1507"/>
      <c r="I1507" s="100" t="e">
        <f>(#REF!*D1507)/(#REF!+D1507)*(#REF!*E1507)/(#REF!+E1507)*(#REF!*F1507)/(#REF!+F1507)/2</f>
        <v>#REF!</v>
      </c>
      <c r="J1507" s="100" t="e">
        <f>(#REF!+D1507)/(#REF!*D1507)*(#REF!+E1507)/(#REF!*E1507)*(#REF!+F1507)/(#REF!*F1507)*3</f>
        <v>#REF!</v>
      </c>
    </row>
    <row r="1508" spans="4:10" x14ac:dyDescent="0.25">
      <c r="D1508" s="67"/>
      <c r="E1508" s="67"/>
      <c r="F1508" s="67"/>
      <c r="G1508"/>
      <c r="I1508" s="100" t="e">
        <f>(#REF!*D1508)/(#REF!+D1508)*(#REF!*E1508)/(#REF!+E1508)*(#REF!*F1508)/(#REF!+F1508)/2</f>
        <v>#REF!</v>
      </c>
      <c r="J1508" s="100" t="e">
        <f>(#REF!+D1508)/(#REF!*D1508)*(#REF!+E1508)/(#REF!*E1508)*(#REF!+F1508)/(#REF!*F1508)*3</f>
        <v>#REF!</v>
      </c>
    </row>
    <row r="1509" spans="4:10" x14ac:dyDescent="0.25">
      <c r="D1509" s="67"/>
      <c r="E1509" s="67"/>
      <c r="F1509" s="67"/>
      <c r="G1509"/>
      <c r="I1509" s="100" t="e">
        <f>(#REF!*D1509)/(#REF!+D1509)*(#REF!*E1509)/(#REF!+E1509)*(#REF!*F1509)/(#REF!+F1509)/2</f>
        <v>#REF!</v>
      </c>
      <c r="J1509" s="100" t="e">
        <f>(#REF!+D1509)/(#REF!*D1509)*(#REF!+E1509)/(#REF!*E1509)*(#REF!+F1509)/(#REF!*F1509)*3</f>
        <v>#REF!</v>
      </c>
    </row>
    <row r="1510" spans="4:10" x14ac:dyDescent="0.25">
      <c r="D1510" s="67"/>
      <c r="E1510" s="67"/>
      <c r="F1510" s="67"/>
      <c r="G1510"/>
      <c r="I1510" s="100" t="e">
        <f>(#REF!*D1510)/(#REF!+D1510)*(#REF!*E1510)/(#REF!+E1510)*(#REF!*F1510)/(#REF!+F1510)/2</f>
        <v>#REF!</v>
      </c>
      <c r="J1510" s="100" t="e">
        <f>(#REF!+D1510)/(#REF!*D1510)*(#REF!+E1510)/(#REF!*E1510)*(#REF!+F1510)/(#REF!*F1510)*3</f>
        <v>#REF!</v>
      </c>
    </row>
    <row r="1511" spans="4:10" x14ac:dyDescent="0.25">
      <c r="D1511" s="67"/>
      <c r="E1511" s="67"/>
      <c r="F1511" s="67"/>
      <c r="G1511"/>
      <c r="I1511" s="100" t="e">
        <f>(#REF!*D1511)/(#REF!+D1511)*(#REF!*E1511)/(#REF!+E1511)*(#REF!*F1511)/(#REF!+F1511)/2</f>
        <v>#REF!</v>
      </c>
      <c r="J1511" s="100" t="e">
        <f>(#REF!+D1511)/(#REF!*D1511)*(#REF!+E1511)/(#REF!*E1511)*(#REF!+F1511)/(#REF!*F1511)*3</f>
        <v>#REF!</v>
      </c>
    </row>
    <row r="1512" spans="4:10" x14ac:dyDescent="0.25">
      <c r="D1512" s="67"/>
      <c r="E1512" s="67"/>
      <c r="F1512" s="67"/>
      <c r="G1512"/>
      <c r="I1512" s="100" t="e">
        <f>(#REF!*D1512)/(#REF!+D1512)*(#REF!*E1512)/(#REF!+E1512)*(#REF!*F1512)/(#REF!+F1512)/2</f>
        <v>#REF!</v>
      </c>
      <c r="J1512" s="100" t="e">
        <f>(#REF!+D1512)/(#REF!*D1512)*(#REF!+E1512)/(#REF!*E1512)*(#REF!+F1512)/(#REF!*F1512)*3</f>
        <v>#REF!</v>
      </c>
    </row>
    <row r="1513" spans="4:10" x14ac:dyDescent="0.25">
      <c r="D1513" s="67"/>
      <c r="E1513" s="67"/>
      <c r="F1513" s="67"/>
      <c r="G1513"/>
      <c r="I1513" s="100" t="e">
        <f>(#REF!*D1513)/(#REF!+D1513)*(#REF!*E1513)/(#REF!+E1513)*(#REF!*F1513)/(#REF!+F1513)/2</f>
        <v>#REF!</v>
      </c>
      <c r="J1513" s="100" t="e">
        <f>(#REF!+D1513)/(#REF!*D1513)*(#REF!+E1513)/(#REF!*E1513)*(#REF!+F1513)/(#REF!*F1513)*3</f>
        <v>#REF!</v>
      </c>
    </row>
    <row r="1514" spans="4:10" x14ac:dyDescent="0.25">
      <c r="D1514" s="67"/>
      <c r="E1514" s="67"/>
      <c r="F1514" s="67"/>
      <c r="G1514"/>
      <c r="I1514" s="100" t="e">
        <f>(#REF!*D1514)/(#REF!+D1514)*(#REF!*E1514)/(#REF!+E1514)*(#REF!*F1514)/(#REF!+F1514)/2</f>
        <v>#REF!</v>
      </c>
      <c r="J1514" s="100" t="e">
        <f>(#REF!+D1514)/(#REF!*D1514)*(#REF!+E1514)/(#REF!*E1514)*(#REF!+F1514)/(#REF!*F1514)*3</f>
        <v>#REF!</v>
      </c>
    </row>
    <row r="1515" spans="4:10" x14ac:dyDescent="0.25">
      <c r="D1515" s="67"/>
      <c r="E1515" s="67"/>
      <c r="F1515" s="67"/>
      <c r="G1515"/>
      <c r="I1515" s="100" t="e">
        <f>(#REF!*D1515)/(#REF!+D1515)*(#REF!*E1515)/(#REF!+E1515)*(#REF!*F1515)/(#REF!+F1515)/2</f>
        <v>#REF!</v>
      </c>
      <c r="J1515" s="100" t="e">
        <f>(#REF!+D1515)/(#REF!*D1515)*(#REF!+E1515)/(#REF!*E1515)*(#REF!+F1515)/(#REF!*F1515)*3</f>
        <v>#REF!</v>
      </c>
    </row>
    <row r="1516" spans="4:10" x14ac:dyDescent="0.25">
      <c r="D1516" s="67"/>
      <c r="E1516" s="67"/>
      <c r="F1516" s="67"/>
      <c r="G1516"/>
      <c r="I1516" s="100" t="e">
        <f>(#REF!*D1516)/(#REF!+D1516)*(#REF!*E1516)/(#REF!+E1516)*(#REF!*F1516)/(#REF!+F1516)/2</f>
        <v>#REF!</v>
      </c>
      <c r="J1516" s="100" t="e">
        <f>(#REF!+D1516)/(#REF!*D1516)*(#REF!+E1516)/(#REF!*E1516)*(#REF!+F1516)/(#REF!*F1516)*3</f>
        <v>#REF!</v>
      </c>
    </row>
    <row r="1517" spans="4:10" x14ac:dyDescent="0.25">
      <c r="D1517" s="67"/>
      <c r="E1517" s="67"/>
      <c r="F1517" s="67"/>
      <c r="G1517"/>
      <c r="I1517" s="100" t="e">
        <f>(#REF!*D1517)/(#REF!+D1517)*(#REF!*E1517)/(#REF!+E1517)*(#REF!*F1517)/(#REF!+F1517)/2</f>
        <v>#REF!</v>
      </c>
      <c r="J1517" s="100" t="e">
        <f>(#REF!+D1517)/(#REF!*D1517)*(#REF!+E1517)/(#REF!*E1517)*(#REF!+F1517)/(#REF!*F1517)*3</f>
        <v>#REF!</v>
      </c>
    </row>
    <row r="1518" spans="4:10" x14ac:dyDescent="0.25">
      <c r="D1518" s="67"/>
      <c r="E1518" s="67"/>
      <c r="F1518" s="67"/>
      <c r="G1518"/>
      <c r="I1518" s="100" t="e">
        <f>(#REF!*D1518)/(#REF!+D1518)*(#REF!*E1518)/(#REF!+E1518)*(#REF!*F1518)/(#REF!+F1518)/2</f>
        <v>#REF!</v>
      </c>
      <c r="J1518" s="100" t="e">
        <f>(#REF!+D1518)/(#REF!*D1518)*(#REF!+E1518)/(#REF!*E1518)*(#REF!+F1518)/(#REF!*F1518)*3</f>
        <v>#REF!</v>
      </c>
    </row>
    <row r="1519" spans="4:10" x14ac:dyDescent="0.25">
      <c r="D1519" s="67"/>
      <c r="E1519" s="67"/>
      <c r="F1519" s="67"/>
      <c r="G1519"/>
      <c r="I1519" s="100" t="e">
        <f>(#REF!*D1519)/(#REF!+D1519)*(#REF!*E1519)/(#REF!+E1519)*(#REF!*F1519)/(#REF!+F1519)/2</f>
        <v>#REF!</v>
      </c>
      <c r="J1519" s="100" t="e">
        <f>(#REF!+D1519)/(#REF!*D1519)*(#REF!+E1519)/(#REF!*E1519)*(#REF!+F1519)/(#REF!*F1519)*3</f>
        <v>#REF!</v>
      </c>
    </row>
    <row r="1520" spans="4:10" x14ac:dyDescent="0.25">
      <c r="D1520" s="67"/>
      <c r="E1520" s="67"/>
      <c r="F1520" s="67"/>
      <c r="G1520"/>
      <c r="I1520" s="100" t="e">
        <f>(#REF!*D1520)/(#REF!+D1520)*(#REF!*E1520)/(#REF!+E1520)*(#REF!*F1520)/(#REF!+F1520)/2</f>
        <v>#REF!</v>
      </c>
      <c r="J1520" s="100" t="e">
        <f>(#REF!+D1520)/(#REF!*D1520)*(#REF!+E1520)/(#REF!*E1520)*(#REF!+F1520)/(#REF!*F1520)*3</f>
        <v>#REF!</v>
      </c>
    </row>
    <row r="1521" spans="4:10" x14ac:dyDescent="0.25">
      <c r="D1521" s="67"/>
      <c r="E1521" s="67"/>
      <c r="F1521" s="67"/>
      <c r="G1521"/>
      <c r="I1521" s="100" t="e">
        <f>(#REF!*D1521)/(#REF!+D1521)*(#REF!*E1521)/(#REF!+E1521)*(#REF!*F1521)/(#REF!+F1521)/2</f>
        <v>#REF!</v>
      </c>
      <c r="J1521" s="100" t="e">
        <f>(#REF!+D1521)/(#REF!*D1521)*(#REF!+E1521)/(#REF!*E1521)*(#REF!+F1521)/(#REF!*F1521)*3</f>
        <v>#REF!</v>
      </c>
    </row>
    <row r="1522" spans="4:10" x14ac:dyDescent="0.25">
      <c r="D1522" s="67"/>
      <c r="E1522" s="67"/>
      <c r="F1522" s="67"/>
      <c r="G1522"/>
      <c r="I1522" s="100" t="e">
        <f>(#REF!*D1522)/(#REF!+D1522)*(#REF!*E1522)/(#REF!+E1522)*(#REF!*F1522)/(#REF!+F1522)/2</f>
        <v>#REF!</v>
      </c>
      <c r="J1522" s="100" t="e">
        <f>(#REF!+D1522)/(#REF!*D1522)*(#REF!+E1522)/(#REF!*E1522)*(#REF!+F1522)/(#REF!*F1522)*3</f>
        <v>#REF!</v>
      </c>
    </row>
    <row r="1523" spans="4:10" x14ac:dyDescent="0.25">
      <c r="D1523" s="67"/>
      <c r="E1523" s="67"/>
      <c r="F1523" s="67"/>
      <c r="G1523"/>
      <c r="I1523" s="100" t="e">
        <f>(#REF!*D1523)/(#REF!+D1523)*(#REF!*E1523)/(#REF!+E1523)*(#REF!*F1523)/(#REF!+F1523)/2</f>
        <v>#REF!</v>
      </c>
      <c r="J1523" s="100" t="e">
        <f>(#REF!+D1523)/(#REF!*D1523)*(#REF!+E1523)/(#REF!*E1523)*(#REF!+F1523)/(#REF!*F1523)*3</f>
        <v>#REF!</v>
      </c>
    </row>
    <row r="1524" spans="4:10" x14ac:dyDescent="0.25">
      <c r="D1524" s="67"/>
      <c r="E1524" s="67"/>
      <c r="F1524" s="67"/>
      <c r="G1524"/>
      <c r="I1524" s="100" t="e">
        <f>(#REF!*D1524)/(#REF!+D1524)*(#REF!*E1524)/(#REF!+E1524)*(#REF!*F1524)/(#REF!+F1524)/2</f>
        <v>#REF!</v>
      </c>
      <c r="J1524" s="100" t="e">
        <f>(#REF!+D1524)/(#REF!*D1524)*(#REF!+E1524)/(#REF!*E1524)*(#REF!+F1524)/(#REF!*F1524)*3</f>
        <v>#REF!</v>
      </c>
    </row>
    <row r="1525" spans="4:10" x14ac:dyDescent="0.25">
      <c r="D1525" s="67"/>
      <c r="E1525" s="67"/>
      <c r="F1525" s="67"/>
      <c r="G1525"/>
      <c r="I1525" s="100" t="e">
        <f>(#REF!*D1525)/(#REF!+D1525)*(#REF!*E1525)/(#REF!+E1525)*(#REF!*F1525)/(#REF!+F1525)/2</f>
        <v>#REF!</v>
      </c>
      <c r="J1525" s="100" t="e">
        <f>(#REF!+D1525)/(#REF!*D1525)*(#REF!+E1525)/(#REF!*E1525)*(#REF!+F1525)/(#REF!*F1525)*3</f>
        <v>#REF!</v>
      </c>
    </row>
    <row r="1526" spans="4:10" x14ac:dyDescent="0.25">
      <c r="D1526" s="67"/>
      <c r="E1526" s="67"/>
      <c r="F1526" s="67"/>
      <c r="G1526"/>
      <c r="I1526" s="100" t="e">
        <f>(#REF!*D1526)/(#REF!+D1526)*(#REF!*E1526)/(#REF!+E1526)*(#REF!*F1526)/(#REF!+F1526)/2</f>
        <v>#REF!</v>
      </c>
      <c r="J1526" s="100" t="e">
        <f>(#REF!+D1526)/(#REF!*D1526)*(#REF!+E1526)/(#REF!*E1526)*(#REF!+F1526)/(#REF!*F1526)*3</f>
        <v>#REF!</v>
      </c>
    </row>
    <row r="1527" spans="4:10" x14ac:dyDescent="0.25">
      <c r="D1527" s="67"/>
      <c r="E1527" s="67"/>
      <c r="F1527" s="67"/>
      <c r="G1527"/>
      <c r="I1527" s="100" t="e">
        <f>(#REF!*D1527)/(#REF!+D1527)*(#REF!*E1527)/(#REF!+E1527)*(#REF!*F1527)/(#REF!+F1527)/2</f>
        <v>#REF!</v>
      </c>
      <c r="J1527" s="100" t="e">
        <f>(#REF!+D1527)/(#REF!*D1527)*(#REF!+E1527)/(#REF!*E1527)*(#REF!+F1527)/(#REF!*F1527)*3</f>
        <v>#REF!</v>
      </c>
    </row>
    <row r="1528" spans="4:10" x14ac:dyDescent="0.25">
      <c r="D1528" s="67"/>
      <c r="E1528" s="67"/>
      <c r="F1528" s="67"/>
      <c r="G1528"/>
      <c r="I1528" s="100" t="e">
        <f>(#REF!*D1528)/(#REF!+D1528)*(#REF!*E1528)/(#REF!+E1528)*(#REF!*F1528)/(#REF!+F1528)/2</f>
        <v>#REF!</v>
      </c>
      <c r="J1528" s="100" t="e">
        <f>(#REF!+D1528)/(#REF!*D1528)*(#REF!+E1528)/(#REF!*E1528)*(#REF!+F1528)/(#REF!*F1528)*3</f>
        <v>#REF!</v>
      </c>
    </row>
    <row r="1529" spans="4:10" x14ac:dyDescent="0.25">
      <c r="D1529" s="67"/>
      <c r="E1529" s="67"/>
      <c r="F1529" s="67"/>
      <c r="G1529"/>
      <c r="I1529" s="100" t="e">
        <f>(#REF!*D1529)/(#REF!+D1529)*(#REF!*E1529)/(#REF!+E1529)*(#REF!*F1529)/(#REF!+F1529)/2</f>
        <v>#REF!</v>
      </c>
      <c r="J1529" s="100" t="e">
        <f>(#REF!+D1529)/(#REF!*D1529)*(#REF!+E1529)/(#REF!*E1529)*(#REF!+F1529)/(#REF!*F1529)*3</f>
        <v>#REF!</v>
      </c>
    </row>
    <row r="1530" spans="4:10" x14ac:dyDescent="0.25">
      <c r="D1530" s="67"/>
      <c r="E1530" s="67"/>
      <c r="F1530" s="67"/>
      <c r="G1530"/>
      <c r="I1530" s="100" t="e">
        <f>(#REF!*D1530)/(#REF!+D1530)*(#REF!*E1530)/(#REF!+E1530)*(#REF!*F1530)/(#REF!+F1530)/2</f>
        <v>#REF!</v>
      </c>
      <c r="J1530" s="100" t="e">
        <f>(#REF!+D1530)/(#REF!*D1530)*(#REF!+E1530)/(#REF!*E1530)*(#REF!+F1530)/(#REF!*F1530)*3</f>
        <v>#REF!</v>
      </c>
    </row>
    <row r="1531" spans="4:10" x14ac:dyDescent="0.25">
      <c r="D1531" s="67"/>
      <c r="E1531" s="67"/>
      <c r="F1531" s="67"/>
      <c r="G1531"/>
      <c r="I1531" s="100" t="e">
        <f>(#REF!*D1531)/(#REF!+D1531)*(#REF!*E1531)/(#REF!+E1531)*(#REF!*F1531)/(#REF!+F1531)/2</f>
        <v>#REF!</v>
      </c>
      <c r="J1531" s="100" t="e">
        <f>(#REF!+D1531)/(#REF!*D1531)*(#REF!+E1531)/(#REF!*E1531)*(#REF!+F1531)/(#REF!*F1531)*3</f>
        <v>#REF!</v>
      </c>
    </row>
    <row r="1532" spans="4:10" x14ac:dyDescent="0.25">
      <c r="D1532" s="67"/>
      <c r="E1532" s="67"/>
      <c r="F1532" s="67"/>
      <c r="G1532"/>
      <c r="I1532" s="100" t="e">
        <f>(#REF!*D1532)/(#REF!+D1532)*(#REF!*E1532)/(#REF!+E1532)*(#REF!*F1532)/(#REF!+F1532)/2</f>
        <v>#REF!</v>
      </c>
      <c r="J1532" s="100" t="e">
        <f>(#REF!+D1532)/(#REF!*D1532)*(#REF!+E1532)/(#REF!*E1532)*(#REF!+F1532)/(#REF!*F1532)*3</f>
        <v>#REF!</v>
      </c>
    </row>
    <row r="1533" spans="4:10" x14ac:dyDescent="0.25">
      <c r="D1533" s="67"/>
      <c r="E1533" s="67"/>
      <c r="F1533" s="67"/>
      <c r="G1533"/>
      <c r="I1533" s="100" t="e">
        <f>(#REF!*D1533)/(#REF!+D1533)*(#REF!*E1533)/(#REF!+E1533)*(#REF!*F1533)/(#REF!+F1533)/2</f>
        <v>#REF!</v>
      </c>
      <c r="J1533" s="100" t="e">
        <f>(#REF!+D1533)/(#REF!*D1533)*(#REF!+E1533)/(#REF!*E1533)*(#REF!+F1533)/(#REF!*F1533)*3</f>
        <v>#REF!</v>
      </c>
    </row>
    <row r="1534" spans="4:10" x14ac:dyDescent="0.25">
      <c r="D1534" s="67"/>
      <c r="E1534" s="67"/>
      <c r="F1534" s="67"/>
      <c r="G1534"/>
      <c r="I1534" s="100" t="e">
        <f>(#REF!*D1534)/(#REF!+D1534)*(#REF!*E1534)/(#REF!+E1534)*(#REF!*F1534)/(#REF!+F1534)/2</f>
        <v>#REF!</v>
      </c>
      <c r="J1534" s="100" t="e">
        <f>(#REF!+D1534)/(#REF!*D1534)*(#REF!+E1534)/(#REF!*E1534)*(#REF!+F1534)/(#REF!*F1534)*3</f>
        <v>#REF!</v>
      </c>
    </row>
    <row r="1535" spans="4:10" x14ac:dyDescent="0.25">
      <c r="D1535" s="67"/>
      <c r="E1535" s="67"/>
      <c r="F1535" s="67"/>
      <c r="G1535"/>
      <c r="I1535" s="100" t="e">
        <f>(#REF!*D1535)/(#REF!+D1535)*(#REF!*E1535)/(#REF!+E1535)*(#REF!*F1535)/(#REF!+F1535)/2</f>
        <v>#REF!</v>
      </c>
      <c r="J1535" s="100" t="e">
        <f>(#REF!+D1535)/(#REF!*D1535)*(#REF!+E1535)/(#REF!*E1535)*(#REF!+F1535)/(#REF!*F1535)*3</f>
        <v>#REF!</v>
      </c>
    </row>
    <row r="1536" spans="4:10" x14ac:dyDescent="0.25">
      <c r="D1536" s="67"/>
      <c r="E1536" s="67"/>
      <c r="F1536" s="67"/>
      <c r="G1536"/>
      <c r="I1536" s="100" t="e">
        <f>(#REF!*D1536)/(#REF!+D1536)*(#REF!*E1536)/(#REF!+E1536)*(#REF!*F1536)/(#REF!+F1536)/2</f>
        <v>#REF!</v>
      </c>
      <c r="J1536" s="100" t="e">
        <f>(#REF!+D1536)/(#REF!*D1536)*(#REF!+E1536)/(#REF!*E1536)*(#REF!+F1536)/(#REF!*F1536)*3</f>
        <v>#REF!</v>
      </c>
    </row>
    <row r="1537" spans="4:10" x14ac:dyDescent="0.25">
      <c r="D1537" s="67"/>
      <c r="E1537" s="67"/>
      <c r="F1537" s="67"/>
      <c r="G1537"/>
      <c r="I1537" s="100" t="e">
        <f>(#REF!*D1537)/(#REF!+D1537)*(#REF!*E1537)/(#REF!+E1537)*(#REF!*F1537)/(#REF!+F1537)/2</f>
        <v>#REF!</v>
      </c>
      <c r="J1537" s="100" t="e">
        <f>(#REF!+D1537)/(#REF!*D1537)*(#REF!+E1537)/(#REF!*E1537)*(#REF!+F1537)/(#REF!*F1537)*3</f>
        <v>#REF!</v>
      </c>
    </row>
    <row r="1538" spans="4:10" x14ac:dyDescent="0.25">
      <c r="D1538" s="67"/>
      <c r="E1538" s="67"/>
      <c r="F1538" s="67"/>
      <c r="G1538"/>
      <c r="I1538" s="100" t="e">
        <f>(#REF!*D1538)/(#REF!+D1538)*(#REF!*E1538)/(#REF!+E1538)*(#REF!*F1538)/(#REF!+F1538)/2</f>
        <v>#REF!</v>
      </c>
      <c r="J1538" s="100" t="e">
        <f>(#REF!+D1538)/(#REF!*D1538)*(#REF!+E1538)/(#REF!*E1538)*(#REF!+F1538)/(#REF!*F1538)*3</f>
        <v>#REF!</v>
      </c>
    </row>
    <row r="1539" spans="4:10" x14ac:dyDescent="0.25">
      <c r="D1539" s="67"/>
      <c r="E1539" s="67"/>
      <c r="F1539" s="67"/>
      <c r="G1539"/>
      <c r="I1539" s="100" t="e">
        <f>(#REF!*D1539)/(#REF!+D1539)*(#REF!*E1539)/(#REF!+E1539)*(#REF!*F1539)/(#REF!+F1539)/2</f>
        <v>#REF!</v>
      </c>
      <c r="J1539" s="100" t="e">
        <f>(#REF!+D1539)/(#REF!*D1539)*(#REF!+E1539)/(#REF!*E1539)*(#REF!+F1539)/(#REF!*F1539)*3</f>
        <v>#REF!</v>
      </c>
    </row>
    <row r="1540" spans="4:10" x14ac:dyDescent="0.25">
      <c r="D1540" s="67"/>
      <c r="E1540" s="67"/>
      <c r="F1540" s="67"/>
      <c r="G1540"/>
      <c r="I1540" s="100" t="e">
        <f>(#REF!*D1540)/(#REF!+D1540)*(#REF!*E1540)/(#REF!+E1540)*(#REF!*F1540)/(#REF!+F1540)/2</f>
        <v>#REF!</v>
      </c>
      <c r="J1540" s="100" t="e">
        <f>(#REF!+D1540)/(#REF!*D1540)*(#REF!+E1540)/(#REF!*E1540)*(#REF!+F1540)/(#REF!*F1540)*3</f>
        <v>#REF!</v>
      </c>
    </row>
    <row r="1541" spans="4:10" x14ac:dyDescent="0.25">
      <c r="D1541" s="67"/>
      <c r="E1541" s="67"/>
      <c r="F1541" s="67"/>
      <c r="G1541"/>
      <c r="I1541" s="100" t="e">
        <f>(#REF!*D1541)/(#REF!+D1541)*(#REF!*E1541)/(#REF!+E1541)*(#REF!*F1541)/(#REF!+F1541)/2</f>
        <v>#REF!</v>
      </c>
      <c r="J1541" s="100" t="e">
        <f>(#REF!+D1541)/(#REF!*D1541)*(#REF!+E1541)/(#REF!*E1541)*(#REF!+F1541)/(#REF!*F1541)*3</f>
        <v>#REF!</v>
      </c>
    </row>
    <row r="1542" spans="4:10" x14ac:dyDescent="0.25">
      <c r="D1542" s="67"/>
      <c r="E1542" s="67"/>
      <c r="F1542" s="67"/>
      <c r="G1542"/>
      <c r="I1542" s="100" t="e">
        <f>(#REF!*D1542)/(#REF!+D1542)*(#REF!*E1542)/(#REF!+E1542)*(#REF!*F1542)/(#REF!+F1542)/2</f>
        <v>#REF!</v>
      </c>
      <c r="J1542" s="100" t="e">
        <f>(#REF!+D1542)/(#REF!*D1542)*(#REF!+E1542)/(#REF!*E1542)*(#REF!+F1542)/(#REF!*F1542)*3</f>
        <v>#REF!</v>
      </c>
    </row>
    <row r="1543" spans="4:10" x14ac:dyDescent="0.25">
      <c r="D1543" s="67"/>
      <c r="E1543" s="67"/>
      <c r="F1543" s="67"/>
      <c r="G1543"/>
      <c r="I1543" s="100" t="e">
        <f>(#REF!*D1543)/(#REF!+D1543)*(#REF!*E1543)/(#REF!+E1543)*(#REF!*F1543)/(#REF!+F1543)/2</f>
        <v>#REF!</v>
      </c>
      <c r="J1543" s="100" t="e">
        <f>(#REF!+D1543)/(#REF!*D1543)*(#REF!+E1543)/(#REF!*E1543)*(#REF!+F1543)/(#REF!*F1543)*3</f>
        <v>#REF!</v>
      </c>
    </row>
    <row r="1544" spans="4:10" x14ac:dyDescent="0.25">
      <c r="D1544" s="67"/>
      <c r="E1544" s="67"/>
      <c r="F1544" s="67"/>
      <c r="G1544"/>
      <c r="I1544" s="100" t="e">
        <f>(#REF!*D1544)/(#REF!+D1544)*(#REF!*E1544)/(#REF!+E1544)*(#REF!*F1544)/(#REF!+F1544)/2</f>
        <v>#REF!</v>
      </c>
      <c r="J1544" s="100" t="e">
        <f>(#REF!+D1544)/(#REF!*D1544)*(#REF!+E1544)/(#REF!*E1544)*(#REF!+F1544)/(#REF!*F1544)*3</f>
        <v>#REF!</v>
      </c>
    </row>
    <row r="1545" spans="4:10" x14ac:dyDescent="0.25">
      <c r="D1545" s="67"/>
      <c r="E1545" s="67"/>
      <c r="F1545" s="67"/>
      <c r="G1545"/>
      <c r="I1545" s="100" t="e">
        <f>(#REF!*D1545)/(#REF!+D1545)*(#REF!*E1545)/(#REF!+E1545)*(#REF!*F1545)/(#REF!+F1545)/2</f>
        <v>#REF!</v>
      </c>
      <c r="J1545" s="100" t="e">
        <f>(#REF!+D1545)/(#REF!*D1545)*(#REF!+E1545)/(#REF!*E1545)*(#REF!+F1545)/(#REF!*F1545)*3</f>
        <v>#REF!</v>
      </c>
    </row>
    <row r="1546" spans="4:10" x14ac:dyDescent="0.25">
      <c r="D1546" s="67"/>
      <c r="E1546" s="67"/>
      <c r="F1546" s="67"/>
      <c r="G1546"/>
      <c r="I1546" s="100" t="e">
        <f>(#REF!*D1546)/(#REF!+D1546)*(#REF!*E1546)/(#REF!+E1546)*(#REF!*F1546)/(#REF!+F1546)/2</f>
        <v>#REF!</v>
      </c>
      <c r="J1546" s="100" t="e">
        <f>(#REF!+D1546)/(#REF!*D1546)*(#REF!+E1546)/(#REF!*E1546)*(#REF!+F1546)/(#REF!*F1546)*3</f>
        <v>#REF!</v>
      </c>
    </row>
    <row r="1547" spans="4:10" x14ac:dyDescent="0.25">
      <c r="D1547" s="67"/>
      <c r="E1547" s="67"/>
      <c r="F1547" s="67"/>
      <c r="G1547"/>
      <c r="I1547" s="100" t="e">
        <f>(#REF!*D1547)/(#REF!+D1547)*(#REF!*E1547)/(#REF!+E1547)*(#REF!*F1547)/(#REF!+F1547)/2</f>
        <v>#REF!</v>
      </c>
      <c r="J1547" s="100" t="e">
        <f>(#REF!+D1547)/(#REF!*D1547)*(#REF!+E1547)/(#REF!*E1547)*(#REF!+F1547)/(#REF!*F1547)*3</f>
        <v>#REF!</v>
      </c>
    </row>
    <row r="1548" spans="4:10" x14ac:dyDescent="0.25">
      <c r="D1548" s="67"/>
      <c r="E1548" s="67"/>
      <c r="F1548" s="67"/>
      <c r="G1548"/>
      <c r="I1548" s="100" t="e">
        <f>(#REF!*D1548)/(#REF!+D1548)*(#REF!*E1548)/(#REF!+E1548)*(#REF!*F1548)/(#REF!+F1548)/2</f>
        <v>#REF!</v>
      </c>
      <c r="J1548" s="100" t="e">
        <f>(#REF!+D1548)/(#REF!*D1548)*(#REF!+E1548)/(#REF!*E1548)*(#REF!+F1548)/(#REF!*F1548)*3</f>
        <v>#REF!</v>
      </c>
    </row>
    <row r="1549" spans="4:10" x14ac:dyDescent="0.25">
      <c r="D1549" s="67"/>
      <c r="E1549" s="67"/>
      <c r="F1549" s="67"/>
      <c r="G1549"/>
      <c r="I1549" s="100" t="e">
        <f>(#REF!*D1549)/(#REF!+D1549)*(#REF!*E1549)/(#REF!+E1549)*(#REF!*F1549)/(#REF!+F1549)/2</f>
        <v>#REF!</v>
      </c>
      <c r="J1549" s="100" t="e">
        <f>(#REF!+D1549)/(#REF!*D1549)*(#REF!+E1549)/(#REF!*E1549)*(#REF!+F1549)/(#REF!*F1549)*3</f>
        <v>#REF!</v>
      </c>
    </row>
    <row r="1550" spans="4:10" x14ac:dyDescent="0.25">
      <c r="D1550" s="67"/>
      <c r="E1550" s="67"/>
      <c r="F1550" s="67"/>
      <c r="G1550"/>
      <c r="I1550" s="100" t="e">
        <f>(#REF!*D1550)/(#REF!+D1550)*(#REF!*E1550)/(#REF!+E1550)*(#REF!*F1550)/(#REF!+F1550)/2</f>
        <v>#REF!</v>
      </c>
      <c r="J1550" s="100" t="e">
        <f>(#REF!+D1550)/(#REF!*D1550)*(#REF!+E1550)/(#REF!*E1550)*(#REF!+F1550)/(#REF!*F1550)*3</f>
        <v>#REF!</v>
      </c>
    </row>
    <row r="1551" spans="4:10" x14ac:dyDescent="0.25">
      <c r="D1551" s="67"/>
      <c r="E1551" s="67"/>
      <c r="F1551" s="67"/>
      <c r="G1551"/>
      <c r="I1551" s="100" t="e">
        <f>(#REF!*D1551)/(#REF!+D1551)*(#REF!*E1551)/(#REF!+E1551)*(#REF!*F1551)/(#REF!+F1551)/2</f>
        <v>#REF!</v>
      </c>
      <c r="J1551" s="100" t="e">
        <f>(#REF!+D1551)/(#REF!*D1551)*(#REF!+E1551)/(#REF!*E1551)*(#REF!+F1551)/(#REF!*F1551)*3</f>
        <v>#REF!</v>
      </c>
    </row>
    <row r="1552" spans="4:10" x14ac:dyDescent="0.25">
      <c r="D1552" s="67"/>
      <c r="E1552" s="67"/>
      <c r="F1552" s="67"/>
      <c r="G1552"/>
      <c r="I1552" s="100" t="e">
        <f>(#REF!*D1552)/(#REF!+D1552)*(#REF!*E1552)/(#REF!+E1552)*(#REF!*F1552)/(#REF!+F1552)/2</f>
        <v>#REF!</v>
      </c>
      <c r="J1552" s="100" t="e">
        <f>(#REF!+D1552)/(#REF!*D1552)*(#REF!+E1552)/(#REF!*E1552)*(#REF!+F1552)/(#REF!*F1552)*3</f>
        <v>#REF!</v>
      </c>
    </row>
    <row r="1553" spans="4:10" x14ac:dyDescent="0.25">
      <c r="D1553" s="67"/>
      <c r="E1553" s="67"/>
      <c r="F1553" s="67"/>
      <c r="G1553"/>
      <c r="I1553" s="100" t="e">
        <f>(#REF!*D1553)/(#REF!+D1553)*(#REF!*E1553)/(#REF!+E1553)*(#REF!*F1553)/(#REF!+F1553)/2</f>
        <v>#REF!</v>
      </c>
      <c r="J1553" s="100" t="e">
        <f>(#REF!+D1553)/(#REF!*D1553)*(#REF!+E1553)/(#REF!*E1553)*(#REF!+F1553)/(#REF!*F1553)*3</f>
        <v>#REF!</v>
      </c>
    </row>
    <row r="1554" spans="4:10" x14ac:dyDescent="0.25">
      <c r="D1554" s="67"/>
      <c r="E1554" s="67"/>
      <c r="F1554" s="67"/>
      <c r="G1554"/>
      <c r="I1554" s="100" t="e">
        <f>(#REF!*D1554)/(#REF!+D1554)*(#REF!*E1554)/(#REF!+E1554)*(#REF!*F1554)/(#REF!+F1554)/2</f>
        <v>#REF!</v>
      </c>
      <c r="J1554" s="100" t="e">
        <f>(#REF!+D1554)/(#REF!*D1554)*(#REF!+E1554)/(#REF!*E1554)*(#REF!+F1554)/(#REF!*F1554)*3</f>
        <v>#REF!</v>
      </c>
    </row>
    <row r="1555" spans="4:10" x14ac:dyDescent="0.25">
      <c r="D1555" s="67"/>
      <c r="E1555" s="67"/>
      <c r="F1555" s="67"/>
      <c r="G1555"/>
      <c r="I1555" s="100" t="e">
        <f>(#REF!*D1555)/(#REF!+D1555)*(#REF!*E1555)/(#REF!+E1555)*(#REF!*F1555)/(#REF!+F1555)/2</f>
        <v>#REF!</v>
      </c>
      <c r="J1555" s="100" t="e">
        <f>(#REF!+D1555)/(#REF!*D1555)*(#REF!+E1555)/(#REF!*E1555)*(#REF!+F1555)/(#REF!*F1555)*3</f>
        <v>#REF!</v>
      </c>
    </row>
    <row r="1556" spans="4:10" x14ac:dyDescent="0.25">
      <c r="D1556" s="67"/>
      <c r="E1556" s="67"/>
      <c r="F1556" s="67"/>
      <c r="G1556"/>
      <c r="I1556" s="100" t="e">
        <f>(#REF!*D1556)/(#REF!+D1556)*(#REF!*E1556)/(#REF!+E1556)*(#REF!*F1556)/(#REF!+F1556)/2</f>
        <v>#REF!</v>
      </c>
      <c r="J1556" s="100" t="e">
        <f>(#REF!+D1556)/(#REF!*D1556)*(#REF!+E1556)/(#REF!*E1556)*(#REF!+F1556)/(#REF!*F1556)*3</f>
        <v>#REF!</v>
      </c>
    </row>
    <row r="1557" spans="4:10" x14ac:dyDescent="0.25">
      <c r="D1557" s="67"/>
      <c r="E1557" s="67"/>
      <c r="F1557" s="67"/>
      <c r="G1557"/>
      <c r="I1557" s="100" t="e">
        <f>(#REF!*D1557)/(#REF!+D1557)*(#REF!*E1557)/(#REF!+E1557)*(#REF!*F1557)/(#REF!+F1557)/2</f>
        <v>#REF!</v>
      </c>
      <c r="J1557" s="100" t="e">
        <f>(#REF!+D1557)/(#REF!*D1557)*(#REF!+E1557)/(#REF!*E1557)*(#REF!+F1557)/(#REF!*F1557)*3</f>
        <v>#REF!</v>
      </c>
    </row>
    <row r="1558" spans="4:10" x14ac:dyDescent="0.25">
      <c r="D1558" s="67"/>
      <c r="E1558" s="67"/>
      <c r="F1558" s="67"/>
      <c r="G1558"/>
      <c r="I1558" s="100" t="e">
        <f>(#REF!*D1558)/(#REF!+D1558)*(#REF!*E1558)/(#REF!+E1558)*(#REF!*F1558)/(#REF!+F1558)/2</f>
        <v>#REF!</v>
      </c>
      <c r="J1558" s="100" t="e">
        <f>(#REF!+D1558)/(#REF!*D1558)*(#REF!+E1558)/(#REF!*E1558)*(#REF!+F1558)/(#REF!*F1558)*3</f>
        <v>#REF!</v>
      </c>
    </row>
    <row r="1559" spans="4:10" x14ac:dyDescent="0.25">
      <c r="D1559" s="67"/>
      <c r="E1559" s="67"/>
      <c r="F1559" s="67"/>
      <c r="G1559"/>
      <c r="I1559" s="100" t="e">
        <f>(#REF!*D1559)/(#REF!+D1559)*(#REF!*E1559)/(#REF!+E1559)*(#REF!*F1559)/(#REF!+F1559)/2</f>
        <v>#REF!</v>
      </c>
      <c r="J1559" s="100" t="e">
        <f>(#REF!+D1559)/(#REF!*D1559)*(#REF!+E1559)/(#REF!*E1559)*(#REF!+F1559)/(#REF!*F1559)*3</f>
        <v>#REF!</v>
      </c>
    </row>
    <row r="1560" spans="4:10" x14ac:dyDescent="0.25">
      <c r="D1560" s="67"/>
      <c r="E1560" s="67"/>
      <c r="F1560" s="67"/>
      <c r="G1560"/>
      <c r="I1560" s="100" t="e">
        <f>(#REF!*D1560)/(#REF!+D1560)*(#REF!*E1560)/(#REF!+E1560)*(#REF!*F1560)/(#REF!+F1560)/2</f>
        <v>#REF!</v>
      </c>
      <c r="J1560" s="100" t="e">
        <f>(#REF!+D1560)/(#REF!*D1560)*(#REF!+E1560)/(#REF!*E1560)*(#REF!+F1560)/(#REF!*F1560)*3</f>
        <v>#REF!</v>
      </c>
    </row>
    <row r="1561" spans="4:10" x14ac:dyDescent="0.25">
      <c r="D1561" s="67"/>
      <c r="E1561" s="67"/>
      <c r="F1561" s="67"/>
      <c r="G1561"/>
      <c r="I1561" s="100" t="e">
        <f>(#REF!*D1561)/(#REF!+D1561)*(#REF!*E1561)/(#REF!+E1561)*(#REF!*F1561)/(#REF!+F1561)/2</f>
        <v>#REF!</v>
      </c>
      <c r="J1561" s="100" t="e">
        <f>(#REF!+D1561)/(#REF!*D1561)*(#REF!+E1561)/(#REF!*E1561)*(#REF!+F1561)/(#REF!*F1561)*3</f>
        <v>#REF!</v>
      </c>
    </row>
    <row r="1562" spans="4:10" x14ac:dyDescent="0.25">
      <c r="D1562" s="67"/>
      <c r="E1562" s="67"/>
      <c r="F1562" s="67"/>
      <c r="G1562"/>
      <c r="I1562" s="100" t="e">
        <f>(#REF!*D1562)/(#REF!+D1562)*(#REF!*E1562)/(#REF!+E1562)*(#REF!*F1562)/(#REF!+F1562)/2</f>
        <v>#REF!</v>
      </c>
      <c r="J1562" s="100" t="e">
        <f>(#REF!+D1562)/(#REF!*D1562)*(#REF!+E1562)/(#REF!*E1562)*(#REF!+F1562)/(#REF!*F1562)*3</f>
        <v>#REF!</v>
      </c>
    </row>
    <row r="1563" spans="4:10" x14ac:dyDescent="0.25">
      <c r="D1563" s="67"/>
      <c r="E1563" s="67"/>
      <c r="F1563" s="67"/>
      <c r="G1563"/>
      <c r="I1563" s="100" t="e">
        <f>(#REF!*D1563)/(#REF!+D1563)*(#REF!*E1563)/(#REF!+E1563)*(#REF!*F1563)/(#REF!+F1563)/2</f>
        <v>#REF!</v>
      </c>
      <c r="J1563" s="100" t="e">
        <f>(#REF!+D1563)/(#REF!*D1563)*(#REF!+E1563)/(#REF!*E1563)*(#REF!+F1563)/(#REF!*F1563)*3</f>
        <v>#REF!</v>
      </c>
    </row>
    <row r="1564" spans="4:10" x14ac:dyDescent="0.25">
      <c r="D1564" s="67"/>
      <c r="E1564" s="67"/>
      <c r="F1564" s="67"/>
      <c r="G1564"/>
      <c r="I1564" s="100" t="e">
        <f>(#REF!*D1564)/(#REF!+D1564)*(#REF!*E1564)/(#REF!+E1564)*(#REF!*F1564)/(#REF!+F1564)/2</f>
        <v>#REF!</v>
      </c>
      <c r="J1564" s="100" t="e">
        <f>(#REF!+D1564)/(#REF!*D1564)*(#REF!+E1564)/(#REF!*E1564)*(#REF!+F1564)/(#REF!*F1564)*3</f>
        <v>#REF!</v>
      </c>
    </row>
    <row r="1565" spans="4:10" x14ac:dyDescent="0.25">
      <c r="D1565" s="67"/>
      <c r="E1565" s="67"/>
      <c r="F1565" s="67"/>
      <c r="G1565"/>
      <c r="I1565" s="100" t="e">
        <f>(#REF!*D1565)/(#REF!+D1565)*(#REF!*E1565)/(#REF!+E1565)*(#REF!*F1565)/(#REF!+F1565)/2</f>
        <v>#REF!</v>
      </c>
      <c r="J1565" s="100" t="e">
        <f>(#REF!+D1565)/(#REF!*D1565)*(#REF!+E1565)/(#REF!*E1565)*(#REF!+F1565)/(#REF!*F1565)*3</f>
        <v>#REF!</v>
      </c>
    </row>
    <row r="1566" spans="4:10" x14ac:dyDescent="0.25">
      <c r="D1566" s="67"/>
      <c r="E1566" s="67"/>
      <c r="F1566" s="67"/>
      <c r="G1566"/>
      <c r="I1566" s="100" t="e">
        <f>(#REF!*D1566)/(#REF!+D1566)*(#REF!*E1566)/(#REF!+E1566)*(#REF!*F1566)/(#REF!+F1566)/2</f>
        <v>#REF!</v>
      </c>
      <c r="J1566" s="100" t="e">
        <f>(#REF!+D1566)/(#REF!*D1566)*(#REF!+E1566)/(#REF!*E1566)*(#REF!+F1566)/(#REF!*F1566)*3</f>
        <v>#REF!</v>
      </c>
    </row>
    <row r="1567" spans="4:10" x14ac:dyDescent="0.25">
      <c r="D1567" s="67"/>
      <c r="E1567" s="67"/>
      <c r="F1567" s="67"/>
      <c r="G1567"/>
      <c r="I1567" s="100" t="e">
        <f>(#REF!*D1567)/(#REF!+D1567)*(#REF!*E1567)/(#REF!+E1567)*(#REF!*F1567)/(#REF!+F1567)/2</f>
        <v>#REF!</v>
      </c>
      <c r="J1567" s="100" t="e">
        <f>(#REF!+D1567)/(#REF!*D1567)*(#REF!+E1567)/(#REF!*E1567)*(#REF!+F1567)/(#REF!*F1567)*3</f>
        <v>#REF!</v>
      </c>
    </row>
    <row r="1568" spans="4:10" x14ac:dyDescent="0.25">
      <c r="D1568" s="67"/>
      <c r="E1568" s="67"/>
      <c r="F1568" s="67"/>
      <c r="G1568"/>
      <c r="I1568" s="100" t="e">
        <f>(#REF!*D1568)/(#REF!+D1568)*(#REF!*E1568)/(#REF!+E1568)*(#REF!*F1568)/(#REF!+F1568)/2</f>
        <v>#REF!</v>
      </c>
      <c r="J1568" s="100" t="e">
        <f>(#REF!+D1568)/(#REF!*D1568)*(#REF!+E1568)/(#REF!*E1568)*(#REF!+F1568)/(#REF!*F1568)*3</f>
        <v>#REF!</v>
      </c>
    </row>
    <row r="1569" spans="4:10" x14ac:dyDescent="0.25">
      <c r="D1569" s="67"/>
      <c r="E1569" s="67"/>
      <c r="F1569" s="67"/>
      <c r="G1569"/>
      <c r="I1569" s="100" t="e">
        <f>(#REF!*D1569)/(#REF!+D1569)*(#REF!*E1569)/(#REF!+E1569)*(#REF!*F1569)/(#REF!+F1569)/2</f>
        <v>#REF!</v>
      </c>
      <c r="J1569" s="100" t="e">
        <f>(#REF!+D1569)/(#REF!*D1569)*(#REF!+E1569)/(#REF!*E1569)*(#REF!+F1569)/(#REF!*F1569)*3</f>
        <v>#REF!</v>
      </c>
    </row>
    <row r="1570" spans="4:10" x14ac:dyDescent="0.25">
      <c r="D1570" s="67"/>
      <c r="E1570" s="67"/>
      <c r="F1570" s="67"/>
      <c r="G1570"/>
      <c r="I1570" s="100" t="e">
        <f>(#REF!*D1570)/(#REF!+D1570)*(#REF!*E1570)/(#REF!+E1570)*(#REF!*F1570)/(#REF!+F1570)/2</f>
        <v>#REF!</v>
      </c>
      <c r="J1570" s="100" t="e">
        <f>(#REF!+D1570)/(#REF!*D1570)*(#REF!+E1570)/(#REF!*E1570)*(#REF!+F1570)/(#REF!*F1570)*3</f>
        <v>#REF!</v>
      </c>
    </row>
    <row r="1571" spans="4:10" x14ac:dyDescent="0.25">
      <c r="D1571" s="67"/>
      <c r="E1571" s="67"/>
      <c r="F1571" s="67"/>
      <c r="G1571"/>
      <c r="I1571" s="100" t="e">
        <f>(#REF!*D1571)/(#REF!+D1571)*(#REF!*E1571)/(#REF!+E1571)*(#REF!*F1571)/(#REF!+F1571)/2</f>
        <v>#REF!</v>
      </c>
      <c r="J1571" s="100" t="e">
        <f>(#REF!+D1571)/(#REF!*D1571)*(#REF!+E1571)/(#REF!*E1571)*(#REF!+F1571)/(#REF!*F1571)*3</f>
        <v>#REF!</v>
      </c>
    </row>
    <row r="1572" spans="4:10" x14ac:dyDescent="0.25">
      <c r="D1572" s="67"/>
      <c r="E1572" s="67"/>
      <c r="F1572" s="67"/>
      <c r="G1572"/>
      <c r="I1572" s="100" t="e">
        <f>(#REF!*D1572)/(#REF!+D1572)*(#REF!*E1572)/(#REF!+E1572)*(#REF!*F1572)/(#REF!+F1572)/2</f>
        <v>#REF!</v>
      </c>
      <c r="J1572" s="100" t="e">
        <f>(#REF!+D1572)/(#REF!*D1572)*(#REF!+E1572)/(#REF!*E1572)*(#REF!+F1572)/(#REF!*F1572)*3</f>
        <v>#REF!</v>
      </c>
    </row>
    <row r="1573" spans="4:10" x14ac:dyDescent="0.25">
      <c r="D1573" s="67"/>
      <c r="E1573" s="67"/>
      <c r="F1573" s="67"/>
      <c r="G1573"/>
      <c r="I1573" s="100" t="e">
        <f>(#REF!*D1573)/(#REF!+D1573)*(#REF!*E1573)/(#REF!+E1573)*(#REF!*F1573)/(#REF!+F1573)/2</f>
        <v>#REF!</v>
      </c>
      <c r="J1573" s="100" t="e">
        <f>(#REF!+D1573)/(#REF!*D1573)*(#REF!+E1573)/(#REF!*E1573)*(#REF!+F1573)/(#REF!*F1573)*3</f>
        <v>#REF!</v>
      </c>
    </row>
    <row r="1574" spans="4:10" x14ac:dyDescent="0.25">
      <c r="D1574" s="67"/>
      <c r="E1574" s="67"/>
      <c r="F1574" s="67"/>
      <c r="G1574"/>
      <c r="I1574" s="100" t="e">
        <f>(#REF!*D1574)/(#REF!+D1574)*(#REF!*E1574)/(#REF!+E1574)*(#REF!*F1574)/(#REF!+F1574)/2</f>
        <v>#REF!</v>
      </c>
      <c r="J1574" s="100" t="e">
        <f>(#REF!+D1574)/(#REF!*D1574)*(#REF!+E1574)/(#REF!*E1574)*(#REF!+F1574)/(#REF!*F1574)*3</f>
        <v>#REF!</v>
      </c>
    </row>
    <row r="1575" spans="4:10" x14ac:dyDescent="0.25">
      <c r="D1575" s="67"/>
      <c r="E1575" s="67"/>
      <c r="F1575" s="67"/>
      <c r="G1575"/>
      <c r="I1575" s="100" t="e">
        <f>(#REF!*D1575)/(#REF!+D1575)*(#REF!*E1575)/(#REF!+E1575)*(#REF!*F1575)/(#REF!+F1575)/2</f>
        <v>#REF!</v>
      </c>
      <c r="J1575" s="100" t="e">
        <f>(#REF!+D1575)/(#REF!*D1575)*(#REF!+E1575)/(#REF!*E1575)*(#REF!+F1575)/(#REF!*F1575)*3</f>
        <v>#REF!</v>
      </c>
    </row>
    <row r="1576" spans="4:10" x14ac:dyDescent="0.25">
      <c r="D1576" s="67"/>
      <c r="E1576" s="67"/>
      <c r="F1576" s="67"/>
      <c r="G1576"/>
      <c r="I1576" s="100" t="e">
        <f>(#REF!*D1576)/(#REF!+D1576)*(#REF!*E1576)/(#REF!+E1576)*(#REF!*F1576)/(#REF!+F1576)/2</f>
        <v>#REF!</v>
      </c>
      <c r="J1576" s="100" t="e">
        <f>(#REF!+D1576)/(#REF!*D1576)*(#REF!+E1576)/(#REF!*E1576)*(#REF!+F1576)/(#REF!*F1576)*3</f>
        <v>#REF!</v>
      </c>
    </row>
    <row r="1577" spans="4:10" x14ac:dyDescent="0.25">
      <c r="D1577" s="67"/>
      <c r="E1577" s="67"/>
      <c r="F1577" s="67"/>
      <c r="G1577"/>
      <c r="I1577" s="100" t="e">
        <f>(#REF!*D1577)/(#REF!+D1577)*(#REF!*E1577)/(#REF!+E1577)*(#REF!*F1577)/(#REF!+F1577)/2</f>
        <v>#REF!</v>
      </c>
      <c r="J1577" s="100" t="e">
        <f>(#REF!+D1577)/(#REF!*D1577)*(#REF!+E1577)/(#REF!*E1577)*(#REF!+F1577)/(#REF!*F1577)*3</f>
        <v>#REF!</v>
      </c>
    </row>
    <row r="1578" spans="4:10" x14ac:dyDescent="0.25">
      <c r="D1578" s="67"/>
      <c r="E1578" s="67"/>
      <c r="F1578" s="67"/>
      <c r="G1578"/>
      <c r="I1578" s="100" t="e">
        <f>(#REF!*D1578)/(#REF!+D1578)*(#REF!*E1578)/(#REF!+E1578)*(#REF!*F1578)/(#REF!+F1578)/2</f>
        <v>#REF!</v>
      </c>
      <c r="J1578" s="100" t="e">
        <f>(#REF!+D1578)/(#REF!*D1578)*(#REF!+E1578)/(#REF!*E1578)*(#REF!+F1578)/(#REF!*F1578)*3</f>
        <v>#REF!</v>
      </c>
    </row>
    <row r="1579" spans="4:10" x14ac:dyDescent="0.25">
      <c r="D1579" s="67"/>
      <c r="E1579" s="67"/>
      <c r="F1579" s="67"/>
      <c r="G1579"/>
      <c r="I1579" s="100" t="e">
        <f>(#REF!*D1579)/(#REF!+D1579)*(#REF!*E1579)/(#REF!+E1579)*(#REF!*F1579)/(#REF!+F1579)/2</f>
        <v>#REF!</v>
      </c>
      <c r="J1579" s="100" t="e">
        <f>(#REF!+D1579)/(#REF!*D1579)*(#REF!+E1579)/(#REF!*E1579)*(#REF!+F1579)/(#REF!*F1579)*3</f>
        <v>#REF!</v>
      </c>
    </row>
    <row r="1580" spans="4:10" x14ac:dyDescent="0.25">
      <c r="D1580" s="67"/>
      <c r="E1580" s="67"/>
      <c r="F1580" s="67"/>
      <c r="G1580"/>
      <c r="I1580" s="100" t="e">
        <f>(#REF!*D1580)/(#REF!+D1580)*(#REF!*E1580)/(#REF!+E1580)*(#REF!*F1580)/(#REF!+F1580)/2</f>
        <v>#REF!</v>
      </c>
      <c r="J1580" s="100" t="e">
        <f>(#REF!+D1580)/(#REF!*D1580)*(#REF!+E1580)/(#REF!*E1580)*(#REF!+F1580)/(#REF!*F1580)*3</f>
        <v>#REF!</v>
      </c>
    </row>
    <row r="1581" spans="4:10" x14ac:dyDescent="0.25">
      <c r="D1581" s="67"/>
      <c r="E1581" s="67"/>
      <c r="F1581" s="67"/>
      <c r="G1581"/>
      <c r="I1581" s="100" t="e">
        <f>(#REF!*D1581)/(#REF!+D1581)*(#REF!*E1581)/(#REF!+E1581)*(#REF!*F1581)/(#REF!+F1581)/2</f>
        <v>#REF!</v>
      </c>
      <c r="J1581" s="100" t="e">
        <f>(#REF!+D1581)/(#REF!*D1581)*(#REF!+E1581)/(#REF!*E1581)*(#REF!+F1581)/(#REF!*F1581)*3</f>
        <v>#REF!</v>
      </c>
    </row>
    <row r="1582" spans="4:10" x14ac:dyDescent="0.25">
      <c r="D1582" s="67"/>
      <c r="E1582" s="67"/>
      <c r="F1582" s="67"/>
      <c r="G1582"/>
      <c r="I1582" s="100" t="e">
        <f>(#REF!*D1582)/(#REF!+D1582)*(#REF!*E1582)/(#REF!+E1582)*(#REF!*F1582)/(#REF!+F1582)/2</f>
        <v>#REF!</v>
      </c>
      <c r="J1582" s="100" t="e">
        <f>(#REF!+D1582)/(#REF!*D1582)*(#REF!+E1582)/(#REF!*E1582)*(#REF!+F1582)/(#REF!*F1582)*3</f>
        <v>#REF!</v>
      </c>
    </row>
    <row r="1583" spans="4:10" x14ac:dyDescent="0.25">
      <c r="D1583" s="67"/>
      <c r="E1583" s="67"/>
      <c r="F1583" s="67"/>
      <c r="G1583"/>
      <c r="I1583" s="100" t="e">
        <f>(#REF!*D1583)/(#REF!+D1583)*(#REF!*E1583)/(#REF!+E1583)*(#REF!*F1583)/(#REF!+F1583)/2</f>
        <v>#REF!</v>
      </c>
      <c r="J1583" s="100" t="e">
        <f>(#REF!+D1583)/(#REF!*D1583)*(#REF!+E1583)/(#REF!*E1583)*(#REF!+F1583)/(#REF!*F1583)*3</f>
        <v>#REF!</v>
      </c>
    </row>
    <row r="1584" spans="4:10" x14ac:dyDescent="0.25">
      <c r="D1584" s="67"/>
      <c r="E1584" s="67"/>
      <c r="F1584" s="67"/>
      <c r="G1584"/>
      <c r="I1584" s="100" t="e">
        <f>(#REF!*D1584)/(#REF!+D1584)*(#REF!*E1584)/(#REF!+E1584)*(#REF!*F1584)/(#REF!+F1584)/2</f>
        <v>#REF!</v>
      </c>
      <c r="J1584" s="100" t="e">
        <f>(#REF!+D1584)/(#REF!*D1584)*(#REF!+E1584)/(#REF!*E1584)*(#REF!+F1584)/(#REF!*F1584)*3</f>
        <v>#REF!</v>
      </c>
    </row>
    <row r="1585" spans="4:10" x14ac:dyDescent="0.25">
      <c r="D1585" s="67"/>
      <c r="E1585" s="67"/>
      <c r="F1585" s="67"/>
      <c r="G1585"/>
      <c r="I1585" s="100" t="e">
        <f>(#REF!*D1585)/(#REF!+D1585)*(#REF!*E1585)/(#REF!+E1585)*(#REF!*F1585)/(#REF!+F1585)/2</f>
        <v>#REF!</v>
      </c>
      <c r="J1585" s="100" t="e">
        <f>(#REF!+D1585)/(#REF!*D1585)*(#REF!+E1585)/(#REF!*E1585)*(#REF!+F1585)/(#REF!*F1585)*3</f>
        <v>#REF!</v>
      </c>
    </row>
    <row r="1586" spans="4:10" x14ac:dyDescent="0.25">
      <c r="D1586" s="67"/>
      <c r="E1586" s="67"/>
      <c r="F1586" s="67"/>
      <c r="G1586"/>
      <c r="I1586" s="100" t="e">
        <f>(#REF!*D1586)/(#REF!+D1586)*(#REF!*E1586)/(#REF!+E1586)*(#REF!*F1586)/(#REF!+F1586)/2</f>
        <v>#REF!</v>
      </c>
      <c r="J1586" s="100" t="e">
        <f>(#REF!+D1586)/(#REF!*D1586)*(#REF!+E1586)/(#REF!*E1586)*(#REF!+F1586)/(#REF!*F1586)*3</f>
        <v>#REF!</v>
      </c>
    </row>
    <row r="1587" spans="4:10" x14ac:dyDescent="0.25">
      <c r="D1587" s="67"/>
      <c r="E1587" s="67"/>
      <c r="F1587" s="67"/>
      <c r="G1587"/>
      <c r="I1587" s="100" t="e">
        <f>(#REF!*D1587)/(#REF!+D1587)*(#REF!*E1587)/(#REF!+E1587)*(#REF!*F1587)/(#REF!+F1587)/2</f>
        <v>#REF!</v>
      </c>
      <c r="J1587" s="100" t="e">
        <f>(#REF!+D1587)/(#REF!*D1587)*(#REF!+E1587)/(#REF!*E1587)*(#REF!+F1587)/(#REF!*F1587)*3</f>
        <v>#REF!</v>
      </c>
    </row>
    <row r="1588" spans="4:10" x14ac:dyDescent="0.25">
      <c r="D1588" s="67"/>
      <c r="E1588" s="67"/>
      <c r="F1588" s="67"/>
      <c r="G1588"/>
      <c r="I1588" s="100" t="e">
        <f>(#REF!*D1588)/(#REF!+D1588)*(#REF!*E1588)/(#REF!+E1588)*(#REF!*F1588)/(#REF!+F1588)/2</f>
        <v>#REF!</v>
      </c>
      <c r="J1588" s="100" t="e">
        <f>(#REF!+D1588)/(#REF!*D1588)*(#REF!+E1588)/(#REF!*E1588)*(#REF!+F1588)/(#REF!*F1588)*3</f>
        <v>#REF!</v>
      </c>
    </row>
    <row r="1589" spans="4:10" x14ac:dyDescent="0.25">
      <c r="D1589" s="67"/>
      <c r="E1589" s="67"/>
      <c r="F1589" s="67"/>
      <c r="G1589"/>
      <c r="I1589" s="100" t="e">
        <f>(#REF!*D1589)/(#REF!+D1589)*(#REF!*E1589)/(#REF!+E1589)*(#REF!*F1589)/(#REF!+F1589)/2</f>
        <v>#REF!</v>
      </c>
      <c r="J1589" s="100" t="e">
        <f>(#REF!+D1589)/(#REF!*D1589)*(#REF!+E1589)/(#REF!*E1589)*(#REF!+F1589)/(#REF!*F1589)*3</f>
        <v>#REF!</v>
      </c>
    </row>
    <row r="1590" spans="4:10" x14ac:dyDescent="0.25">
      <c r="D1590" s="67"/>
      <c r="E1590" s="67"/>
      <c r="F1590" s="67"/>
      <c r="G1590"/>
      <c r="I1590" s="100" t="e">
        <f>(#REF!*D1590)/(#REF!+D1590)*(#REF!*E1590)/(#REF!+E1590)*(#REF!*F1590)/(#REF!+F1590)/2</f>
        <v>#REF!</v>
      </c>
      <c r="J1590" s="100" t="e">
        <f>(#REF!+D1590)/(#REF!*D1590)*(#REF!+E1590)/(#REF!*E1590)*(#REF!+F1590)/(#REF!*F1590)*3</f>
        <v>#REF!</v>
      </c>
    </row>
    <row r="1591" spans="4:10" x14ac:dyDescent="0.25">
      <c r="D1591" s="67"/>
      <c r="E1591" s="67"/>
      <c r="F1591" s="67"/>
      <c r="G1591"/>
      <c r="I1591" s="100" t="e">
        <f>(#REF!*D1591)/(#REF!+D1591)*(#REF!*E1591)/(#REF!+E1591)*(#REF!*F1591)/(#REF!+F1591)/2</f>
        <v>#REF!</v>
      </c>
      <c r="J1591" s="100" t="e">
        <f>(#REF!+D1591)/(#REF!*D1591)*(#REF!+E1591)/(#REF!*E1591)*(#REF!+F1591)/(#REF!*F1591)*3</f>
        <v>#REF!</v>
      </c>
    </row>
    <row r="1592" spans="4:10" x14ac:dyDescent="0.25">
      <c r="D1592" s="67"/>
      <c r="E1592" s="67"/>
      <c r="F1592" s="67"/>
      <c r="G1592"/>
      <c r="I1592" s="100" t="e">
        <f>(#REF!*D1592)/(#REF!+D1592)*(#REF!*E1592)/(#REF!+E1592)*(#REF!*F1592)/(#REF!+F1592)/2</f>
        <v>#REF!</v>
      </c>
      <c r="J1592" s="100" t="e">
        <f>(#REF!+D1592)/(#REF!*D1592)*(#REF!+E1592)/(#REF!*E1592)*(#REF!+F1592)/(#REF!*F1592)*3</f>
        <v>#REF!</v>
      </c>
    </row>
    <row r="1593" spans="4:10" x14ac:dyDescent="0.25">
      <c r="D1593" s="67"/>
      <c r="E1593" s="67"/>
      <c r="F1593" s="67"/>
      <c r="G1593"/>
      <c r="I1593" s="100" t="e">
        <f>(#REF!*D1593)/(#REF!+D1593)*(#REF!*E1593)/(#REF!+E1593)*(#REF!*F1593)/(#REF!+F1593)/2</f>
        <v>#REF!</v>
      </c>
      <c r="J1593" s="100" t="e">
        <f>(#REF!+D1593)/(#REF!*D1593)*(#REF!+E1593)/(#REF!*E1593)*(#REF!+F1593)/(#REF!*F1593)*3</f>
        <v>#REF!</v>
      </c>
    </row>
    <row r="1594" spans="4:10" x14ac:dyDescent="0.25">
      <c r="D1594" s="67"/>
      <c r="E1594" s="67"/>
      <c r="F1594" s="67"/>
      <c r="G1594"/>
      <c r="I1594" s="100" t="e">
        <f>(#REF!*D1594)/(#REF!+D1594)*(#REF!*E1594)/(#REF!+E1594)*(#REF!*F1594)/(#REF!+F1594)/2</f>
        <v>#REF!</v>
      </c>
      <c r="J1594" s="100" t="e">
        <f>(#REF!+D1594)/(#REF!*D1594)*(#REF!+E1594)/(#REF!*E1594)*(#REF!+F1594)/(#REF!*F1594)*3</f>
        <v>#REF!</v>
      </c>
    </row>
    <row r="1595" spans="4:10" x14ac:dyDescent="0.25">
      <c r="D1595" s="67"/>
      <c r="E1595" s="67"/>
      <c r="F1595" s="67"/>
      <c r="G1595"/>
      <c r="I1595" s="100" t="e">
        <f>(#REF!*D1595)/(#REF!+D1595)*(#REF!*E1595)/(#REF!+E1595)*(#REF!*F1595)/(#REF!+F1595)/2</f>
        <v>#REF!</v>
      </c>
      <c r="J1595" s="100" t="e">
        <f>(#REF!+D1595)/(#REF!*D1595)*(#REF!+E1595)/(#REF!*E1595)*(#REF!+F1595)/(#REF!*F1595)*3</f>
        <v>#REF!</v>
      </c>
    </row>
    <row r="1596" spans="4:10" x14ac:dyDescent="0.25">
      <c r="D1596" s="67"/>
      <c r="E1596" s="67"/>
      <c r="F1596" s="67"/>
      <c r="G1596"/>
      <c r="I1596" s="100" t="e">
        <f>(#REF!*D1596)/(#REF!+D1596)*(#REF!*E1596)/(#REF!+E1596)*(#REF!*F1596)/(#REF!+F1596)/2</f>
        <v>#REF!</v>
      </c>
      <c r="J1596" s="100" t="e">
        <f>(#REF!+D1596)/(#REF!*D1596)*(#REF!+E1596)/(#REF!*E1596)*(#REF!+F1596)/(#REF!*F1596)*3</f>
        <v>#REF!</v>
      </c>
    </row>
    <row r="1597" spans="4:10" x14ac:dyDescent="0.25">
      <c r="D1597" s="67"/>
      <c r="E1597" s="67"/>
      <c r="F1597" s="67"/>
      <c r="G1597"/>
      <c r="I1597" s="100" t="e">
        <f>(#REF!*D1597)/(#REF!+D1597)*(#REF!*E1597)/(#REF!+E1597)*(#REF!*F1597)/(#REF!+F1597)/2</f>
        <v>#REF!</v>
      </c>
      <c r="J1597" s="100" t="e">
        <f>(#REF!+D1597)/(#REF!*D1597)*(#REF!+E1597)/(#REF!*E1597)*(#REF!+F1597)/(#REF!*F1597)*3</f>
        <v>#REF!</v>
      </c>
    </row>
    <row r="1598" spans="4:10" x14ac:dyDescent="0.25">
      <c r="D1598" s="67"/>
      <c r="E1598" s="67"/>
      <c r="F1598" s="67"/>
      <c r="G1598"/>
      <c r="I1598" s="100" t="e">
        <f>(#REF!*D1598)/(#REF!+D1598)*(#REF!*E1598)/(#REF!+E1598)*(#REF!*F1598)/(#REF!+F1598)/2</f>
        <v>#REF!</v>
      </c>
      <c r="J1598" s="100" t="e">
        <f>(#REF!+D1598)/(#REF!*D1598)*(#REF!+E1598)/(#REF!*E1598)*(#REF!+F1598)/(#REF!*F1598)*3</f>
        <v>#REF!</v>
      </c>
    </row>
    <row r="1599" spans="4:10" x14ac:dyDescent="0.25">
      <c r="D1599" s="67"/>
      <c r="E1599" s="67"/>
      <c r="F1599" s="67"/>
      <c r="G1599"/>
      <c r="I1599" s="100" t="e">
        <f>(#REF!*D1599)/(#REF!+D1599)*(#REF!*E1599)/(#REF!+E1599)*(#REF!*F1599)/(#REF!+F1599)/2</f>
        <v>#REF!</v>
      </c>
      <c r="J1599" s="100" t="e">
        <f>(#REF!+D1599)/(#REF!*D1599)*(#REF!+E1599)/(#REF!*E1599)*(#REF!+F1599)/(#REF!*F1599)*3</f>
        <v>#REF!</v>
      </c>
    </row>
    <row r="1600" spans="4:10" x14ac:dyDescent="0.25">
      <c r="D1600" s="67"/>
      <c r="E1600" s="67"/>
      <c r="F1600" s="67"/>
      <c r="G1600"/>
      <c r="I1600" s="100" t="e">
        <f>(#REF!*D1600)/(#REF!+D1600)*(#REF!*E1600)/(#REF!+E1600)*(#REF!*F1600)/(#REF!+F1600)/2</f>
        <v>#REF!</v>
      </c>
      <c r="J1600" s="100" t="e">
        <f>(#REF!+D1600)/(#REF!*D1600)*(#REF!+E1600)/(#REF!*E1600)*(#REF!+F1600)/(#REF!*F1600)*3</f>
        <v>#REF!</v>
      </c>
    </row>
    <row r="1601" spans="4:10" x14ac:dyDescent="0.25">
      <c r="D1601" s="67"/>
      <c r="E1601" s="67"/>
      <c r="F1601" s="67"/>
      <c r="G1601"/>
      <c r="I1601" s="100" t="e">
        <f>(#REF!*D1601)/(#REF!+D1601)*(#REF!*E1601)/(#REF!+E1601)*(#REF!*F1601)/(#REF!+F1601)/2</f>
        <v>#REF!</v>
      </c>
      <c r="J1601" s="100" t="e">
        <f>(#REF!+D1601)/(#REF!*D1601)*(#REF!+E1601)/(#REF!*E1601)*(#REF!+F1601)/(#REF!*F1601)*3</f>
        <v>#REF!</v>
      </c>
    </row>
    <row r="1602" spans="4:10" x14ac:dyDescent="0.25">
      <c r="D1602" s="67"/>
      <c r="E1602" s="67"/>
      <c r="F1602" s="67"/>
      <c r="G1602"/>
      <c r="I1602" s="100" t="e">
        <f>(#REF!*D1602)/(#REF!+D1602)*(#REF!*E1602)/(#REF!+E1602)*(#REF!*F1602)/(#REF!+F1602)/2</f>
        <v>#REF!</v>
      </c>
      <c r="J1602" s="100" t="e">
        <f>(#REF!+D1602)/(#REF!*D1602)*(#REF!+E1602)/(#REF!*E1602)*(#REF!+F1602)/(#REF!*F1602)*3</f>
        <v>#REF!</v>
      </c>
    </row>
    <row r="1603" spans="4:10" x14ac:dyDescent="0.25">
      <c r="D1603" s="67"/>
      <c r="E1603" s="67"/>
      <c r="F1603" s="67"/>
      <c r="G1603"/>
      <c r="I1603" s="100" t="e">
        <f>(#REF!*D1603)/(#REF!+D1603)*(#REF!*E1603)/(#REF!+E1603)*(#REF!*F1603)/(#REF!+F1603)/2</f>
        <v>#REF!</v>
      </c>
      <c r="J1603" s="100" t="e">
        <f>(#REF!+D1603)/(#REF!*D1603)*(#REF!+E1603)/(#REF!*E1603)*(#REF!+F1603)/(#REF!*F1603)*3</f>
        <v>#REF!</v>
      </c>
    </row>
    <row r="1604" spans="4:10" x14ac:dyDescent="0.25">
      <c r="D1604" s="67"/>
      <c r="E1604" s="67"/>
      <c r="F1604" s="67"/>
      <c r="G1604"/>
      <c r="I1604" s="100" t="e">
        <f>(#REF!*D1604)/(#REF!+D1604)*(#REF!*E1604)/(#REF!+E1604)*(#REF!*F1604)/(#REF!+F1604)/2</f>
        <v>#REF!</v>
      </c>
      <c r="J1604" s="100" t="e">
        <f>(#REF!+D1604)/(#REF!*D1604)*(#REF!+E1604)/(#REF!*E1604)*(#REF!+F1604)/(#REF!*F1604)*3</f>
        <v>#REF!</v>
      </c>
    </row>
    <row r="1605" spans="4:10" x14ac:dyDescent="0.25">
      <c r="D1605" s="67"/>
      <c r="E1605" s="67"/>
      <c r="F1605" s="67"/>
      <c r="G1605"/>
      <c r="I1605" s="100" t="e">
        <f>(#REF!*D1605)/(#REF!+D1605)*(#REF!*E1605)/(#REF!+E1605)*(#REF!*F1605)/(#REF!+F1605)/2</f>
        <v>#REF!</v>
      </c>
      <c r="J1605" s="100" t="e">
        <f>(#REF!+D1605)/(#REF!*D1605)*(#REF!+E1605)/(#REF!*E1605)*(#REF!+F1605)/(#REF!*F1605)*3</f>
        <v>#REF!</v>
      </c>
    </row>
    <row r="1606" spans="4:10" x14ac:dyDescent="0.25">
      <c r="D1606" s="67"/>
      <c r="E1606" s="67"/>
      <c r="F1606" s="67"/>
      <c r="G1606"/>
      <c r="I1606" s="100" t="e">
        <f>(#REF!*D1606)/(#REF!+D1606)*(#REF!*E1606)/(#REF!+E1606)*(#REF!*F1606)/(#REF!+F1606)/2</f>
        <v>#REF!</v>
      </c>
      <c r="J1606" s="100" t="e">
        <f>(#REF!+D1606)/(#REF!*D1606)*(#REF!+E1606)/(#REF!*E1606)*(#REF!+F1606)/(#REF!*F1606)*3</f>
        <v>#REF!</v>
      </c>
    </row>
    <row r="1607" spans="4:10" x14ac:dyDescent="0.25">
      <c r="D1607" s="67"/>
      <c r="E1607" s="67"/>
      <c r="F1607" s="67"/>
      <c r="G1607"/>
      <c r="I1607" s="100" t="e">
        <f>(#REF!*D1607)/(#REF!+D1607)*(#REF!*E1607)/(#REF!+E1607)*(#REF!*F1607)/(#REF!+F1607)/2</f>
        <v>#REF!</v>
      </c>
      <c r="J1607" s="100" t="e">
        <f>(#REF!+D1607)/(#REF!*D1607)*(#REF!+E1607)/(#REF!*E1607)*(#REF!+F1607)/(#REF!*F1607)*3</f>
        <v>#REF!</v>
      </c>
    </row>
    <row r="1608" spans="4:10" x14ac:dyDescent="0.25">
      <c r="D1608" s="67"/>
      <c r="E1608" s="67"/>
      <c r="F1608" s="67"/>
      <c r="G1608"/>
      <c r="I1608" s="100" t="e">
        <f>(#REF!*D1608)/(#REF!+D1608)*(#REF!*E1608)/(#REF!+E1608)*(#REF!*F1608)/(#REF!+F1608)/2</f>
        <v>#REF!</v>
      </c>
      <c r="J1608" s="100" t="e">
        <f>(#REF!+D1608)/(#REF!*D1608)*(#REF!+E1608)/(#REF!*E1608)*(#REF!+F1608)/(#REF!*F1608)*3</f>
        <v>#REF!</v>
      </c>
    </row>
    <row r="1609" spans="4:10" x14ac:dyDescent="0.25">
      <c r="D1609" s="67"/>
      <c r="E1609" s="67"/>
      <c r="F1609" s="67"/>
      <c r="G1609"/>
      <c r="I1609" s="100" t="e">
        <f>(#REF!*D1609)/(#REF!+D1609)*(#REF!*E1609)/(#REF!+E1609)*(#REF!*F1609)/(#REF!+F1609)/2</f>
        <v>#REF!</v>
      </c>
      <c r="J1609" s="100" t="e">
        <f>(#REF!+D1609)/(#REF!*D1609)*(#REF!+E1609)/(#REF!*E1609)*(#REF!+F1609)/(#REF!*F1609)*3</f>
        <v>#REF!</v>
      </c>
    </row>
    <row r="1610" spans="4:10" x14ac:dyDescent="0.25">
      <c r="D1610" s="67"/>
      <c r="E1610" s="67"/>
      <c r="F1610" s="67"/>
      <c r="G1610"/>
      <c r="I1610" s="100" t="e">
        <f>(#REF!*D1610)/(#REF!+D1610)*(#REF!*E1610)/(#REF!+E1610)*(#REF!*F1610)/(#REF!+F1610)/2</f>
        <v>#REF!</v>
      </c>
      <c r="J1610" s="100" t="e">
        <f>(#REF!+D1610)/(#REF!*D1610)*(#REF!+E1610)/(#REF!*E1610)*(#REF!+F1610)/(#REF!*F1610)*3</f>
        <v>#REF!</v>
      </c>
    </row>
    <row r="1611" spans="4:10" x14ac:dyDescent="0.25">
      <c r="D1611" s="67"/>
      <c r="E1611" s="67"/>
      <c r="F1611" s="67"/>
      <c r="G1611"/>
      <c r="I1611" s="100" t="e">
        <f>(#REF!*D1611)/(#REF!+D1611)*(#REF!*E1611)/(#REF!+E1611)*(#REF!*F1611)/(#REF!+F1611)/2</f>
        <v>#REF!</v>
      </c>
      <c r="J1611" s="100" t="e">
        <f>(#REF!+D1611)/(#REF!*D1611)*(#REF!+E1611)/(#REF!*E1611)*(#REF!+F1611)/(#REF!*F1611)*3</f>
        <v>#REF!</v>
      </c>
    </row>
    <row r="1612" spans="4:10" x14ac:dyDescent="0.25">
      <c r="D1612" s="67"/>
      <c r="E1612" s="67"/>
      <c r="F1612" s="67"/>
      <c r="G1612"/>
      <c r="I1612" s="100" t="e">
        <f>(#REF!*D1612)/(#REF!+D1612)*(#REF!*E1612)/(#REF!+E1612)*(#REF!*F1612)/(#REF!+F1612)/2</f>
        <v>#REF!</v>
      </c>
      <c r="J1612" s="100" t="e">
        <f>(#REF!+D1612)/(#REF!*D1612)*(#REF!+E1612)/(#REF!*E1612)*(#REF!+F1612)/(#REF!*F1612)*3</f>
        <v>#REF!</v>
      </c>
    </row>
    <row r="1613" spans="4:10" x14ac:dyDescent="0.25">
      <c r="D1613" s="67"/>
      <c r="E1613" s="67"/>
      <c r="F1613" s="67"/>
      <c r="G1613"/>
      <c r="I1613" s="100" t="e">
        <f>(#REF!*D1613)/(#REF!+D1613)*(#REF!*E1613)/(#REF!+E1613)*(#REF!*F1613)/(#REF!+F1613)/2</f>
        <v>#REF!</v>
      </c>
      <c r="J1613" s="100" t="e">
        <f>(#REF!+D1613)/(#REF!*D1613)*(#REF!+E1613)/(#REF!*E1613)*(#REF!+F1613)/(#REF!*F1613)*3</f>
        <v>#REF!</v>
      </c>
    </row>
    <row r="1614" spans="4:10" x14ac:dyDescent="0.25">
      <c r="D1614" s="67"/>
      <c r="E1614" s="67"/>
      <c r="F1614" s="67"/>
      <c r="G1614"/>
      <c r="I1614" s="100" t="e">
        <f>(#REF!*D1614)/(#REF!+D1614)*(#REF!*E1614)/(#REF!+E1614)*(#REF!*F1614)/(#REF!+F1614)/2</f>
        <v>#REF!</v>
      </c>
      <c r="J1614" s="100" t="e">
        <f>(#REF!+D1614)/(#REF!*D1614)*(#REF!+E1614)/(#REF!*E1614)*(#REF!+F1614)/(#REF!*F1614)*3</f>
        <v>#REF!</v>
      </c>
    </row>
    <row r="1615" spans="4:10" x14ac:dyDescent="0.25">
      <c r="D1615" s="67"/>
      <c r="E1615" s="67"/>
      <c r="F1615" s="67"/>
      <c r="G1615"/>
      <c r="I1615" s="100" t="e">
        <f>(#REF!*D1615)/(#REF!+D1615)*(#REF!*E1615)/(#REF!+E1615)*(#REF!*F1615)/(#REF!+F1615)/2</f>
        <v>#REF!</v>
      </c>
      <c r="J1615" s="100" t="e">
        <f>(#REF!+D1615)/(#REF!*D1615)*(#REF!+E1615)/(#REF!*E1615)*(#REF!+F1615)/(#REF!*F1615)*3</f>
        <v>#REF!</v>
      </c>
    </row>
    <row r="1616" spans="4:10" x14ac:dyDescent="0.25">
      <c r="D1616" s="67"/>
      <c r="E1616" s="67"/>
      <c r="F1616" s="67"/>
      <c r="G1616"/>
      <c r="I1616" s="100" t="e">
        <f>(#REF!*D1616)/(#REF!+D1616)*(#REF!*E1616)/(#REF!+E1616)*(#REF!*F1616)/(#REF!+F1616)/2</f>
        <v>#REF!</v>
      </c>
      <c r="J1616" s="100" t="e">
        <f>(#REF!+D1616)/(#REF!*D1616)*(#REF!+E1616)/(#REF!*E1616)*(#REF!+F1616)/(#REF!*F1616)*3</f>
        <v>#REF!</v>
      </c>
    </row>
    <row r="1617" spans="4:10" x14ac:dyDescent="0.25">
      <c r="D1617" s="67"/>
      <c r="E1617" s="67"/>
      <c r="F1617" s="67"/>
      <c r="G1617"/>
      <c r="I1617" s="100" t="e">
        <f>(#REF!*D1617)/(#REF!+D1617)*(#REF!*E1617)/(#REF!+E1617)*(#REF!*F1617)/(#REF!+F1617)/2</f>
        <v>#REF!</v>
      </c>
      <c r="J1617" s="100" t="e">
        <f>(#REF!+D1617)/(#REF!*D1617)*(#REF!+E1617)/(#REF!*E1617)*(#REF!+F1617)/(#REF!*F1617)*3</f>
        <v>#REF!</v>
      </c>
    </row>
    <row r="1618" spans="4:10" x14ac:dyDescent="0.25">
      <c r="D1618" s="67"/>
      <c r="E1618" s="67"/>
      <c r="F1618" s="67"/>
      <c r="G1618"/>
      <c r="I1618" s="100" t="e">
        <f>(#REF!*D1618)/(#REF!+D1618)*(#REF!*E1618)/(#REF!+E1618)*(#REF!*F1618)/(#REF!+F1618)/2</f>
        <v>#REF!</v>
      </c>
      <c r="J1618" s="100" t="e">
        <f>(#REF!+D1618)/(#REF!*D1618)*(#REF!+E1618)/(#REF!*E1618)*(#REF!+F1618)/(#REF!*F1618)*3</f>
        <v>#REF!</v>
      </c>
    </row>
    <row r="1619" spans="4:10" x14ac:dyDescent="0.25">
      <c r="D1619" s="67"/>
      <c r="E1619" s="67"/>
      <c r="F1619" s="67"/>
      <c r="G1619"/>
      <c r="I1619" s="100" t="e">
        <f>(#REF!*D1619)/(#REF!+D1619)*(#REF!*E1619)/(#REF!+E1619)*(#REF!*F1619)/(#REF!+F1619)/2</f>
        <v>#REF!</v>
      </c>
      <c r="J1619" s="100" t="e">
        <f>(#REF!+D1619)/(#REF!*D1619)*(#REF!+E1619)/(#REF!*E1619)*(#REF!+F1619)/(#REF!*F1619)*3</f>
        <v>#REF!</v>
      </c>
    </row>
    <row r="1620" spans="4:10" x14ac:dyDescent="0.25">
      <c r="D1620" s="67"/>
      <c r="E1620" s="67"/>
      <c r="F1620" s="67"/>
      <c r="G1620"/>
      <c r="I1620" s="100" t="e">
        <f>(#REF!*D1620)/(#REF!+D1620)*(#REF!*E1620)/(#REF!+E1620)*(#REF!*F1620)/(#REF!+F1620)/2</f>
        <v>#REF!</v>
      </c>
      <c r="J1620" s="100" t="e">
        <f>(#REF!+D1620)/(#REF!*D1620)*(#REF!+E1620)/(#REF!*E1620)*(#REF!+F1620)/(#REF!*F1620)*3</f>
        <v>#REF!</v>
      </c>
    </row>
    <row r="1621" spans="4:10" x14ac:dyDescent="0.25">
      <c r="D1621" s="67"/>
      <c r="E1621" s="67"/>
      <c r="F1621" s="67"/>
      <c r="G1621"/>
      <c r="I1621" s="100" t="e">
        <f>(#REF!*D1621)/(#REF!+D1621)*(#REF!*E1621)/(#REF!+E1621)*(#REF!*F1621)/(#REF!+F1621)/2</f>
        <v>#REF!</v>
      </c>
      <c r="J1621" s="100" t="e">
        <f>(#REF!+D1621)/(#REF!*D1621)*(#REF!+E1621)/(#REF!*E1621)*(#REF!+F1621)/(#REF!*F1621)*3</f>
        <v>#REF!</v>
      </c>
    </row>
    <row r="1622" spans="4:10" x14ac:dyDescent="0.25">
      <c r="D1622" s="67"/>
      <c r="E1622" s="67"/>
      <c r="F1622" s="67"/>
      <c r="G1622"/>
      <c r="I1622" s="100" t="e">
        <f>(#REF!*D1622)/(#REF!+D1622)*(#REF!*E1622)/(#REF!+E1622)*(#REF!*F1622)/(#REF!+F1622)/2</f>
        <v>#REF!</v>
      </c>
      <c r="J1622" s="100" t="e">
        <f>(#REF!+D1622)/(#REF!*D1622)*(#REF!+E1622)/(#REF!*E1622)*(#REF!+F1622)/(#REF!*F1622)*3</f>
        <v>#REF!</v>
      </c>
    </row>
    <row r="1623" spans="4:10" x14ac:dyDescent="0.25">
      <c r="D1623" s="67"/>
      <c r="E1623" s="67"/>
      <c r="F1623" s="67"/>
      <c r="G1623"/>
      <c r="I1623" s="100" t="e">
        <f>(#REF!*D1623)/(#REF!+D1623)*(#REF!*E1623)/(#REF!+E1623)*(#REF!*F1623)/(#REF!+F1623)/2</f>
        <v>#REF!</v>
      </c>
      <c r="J1623" s="100" t="e">
        <f>(#REF!+D1623)/(#REF!*D1623)*(#REF!+E1623)/(#REF!*E1623)*(#REF!+F1623)/(#REF!*F1623)*3</f>
        <v>#REF!</v>
      </c>
    </row>
    <row r="1624" spans="4:10" x14ac:dyDescent="0.25">
      <c r="D1624" s="67"/>
      <c r="E1624" s="67"/>
      <c r="F1624" s="67"/>
      <c r="G1624"/>
      <c r="I1624" s="100" t="e">
        <f>(#REF!*D1624)/(#REF!+D1624)*(#REF!*E1624)/(#REF!+E1624)*(#REF!*F1624)/(#REF!+F1624)/2</f>
        <v>#REF!</v>
      </c>
      <c r="J1624" s="100" t="e">
        <f>(#REF!+D1624)/(#REF!*D1624)*(#REF!+E1624)/(#REF!*E1624)*(#REF!+F1624)/(#REF!*F1624)*3</f>
        <v>#REF!</v>
      </c>
    </row>
    <row r="1625" spans="4:10" x14ac:dyDescent="0.25">
      <c r="D1625" s="67"/>
      <c r="E1625" s="67"/>
      <c r="F1625" s="67"/>
      <c r="G1625"/>
      <c r="I1625" s="100" t="e">
        <f>(#REF!*D1625)/(#REF!+D1625)*(#REF!*E1625)/(#REF!+E1625)*(#REF!*F1625)/(#REF!+F1625)/2</f>
        <v>#REF!</v>
      </c>
      <c r="J1625" s="100" t="e">
        <f>(#REF!+D1625)/(#REF!*D1625)*(#REF!+E1625)/(#REF!*E1625)*(#REF!+F1625)/(#REF!*F1625)*3</f>
        <v>#REF!</v>
      </c>
    </row>
    <row r="1626" spans="4:10" x14ac:dyDescent="0.25">
      <c r="D1626" s="67"/>
      <c r="E1626" s="67"/>
      <c r="F1626" s="67"/>
      <c r="G1626"/>
      <c r="I1626" s="100" t="e">
        <f>(#REF!*D1626)/(#REF!+D1626)*(#REF!*E1626)/(#REF!+E1626)*(#REF!*F1626)/(#REF!+F1626)/2</f>
        <v>#REF!</v>
      </c>
      <c r="J1626" s="100" t="e">
        <f>(#REF!+D1626)/(#REF!*D1626)*(#REF!+E1626)/(#REF!*E1626)*(#REF!+F1626)/(#REF!*F1626)*3</f>
        <v>#REF!</v>
      </c>
    </row>
    <row r="1627" spans="4:10" x14ac:dyDescent="0.25">
      <c r="D1627" s="67"/>
      <c r="E1627" s="67"/>
      <c r="F1627" s="67"/>
      <c r="G1627"/>
      <c r="I1627" s="100" t="e">
        <f>(#REF!*D1627)/(#REF!+D1627)*(#REF!*E1627)/(#REF!+E1627)*(#REF!*F1627)/(#REF!+F1627)/2</f>
        <v>#REF!</v>
      </c>
      <c r="J1627" s="100" t="e">
        <f>(#REF!+D1627)/(#REF!*D1627)*(#REF!+E1627)/(#REF!*E1627)*(#REF!+F1627)/(#REF!*F1627)*3</f>
        <v>#REF!</v>
      </c>
    </row>
    <row r="1628" spans="4:10" x14ac:dyDescent="0.25">
      <c r="D1628" s="67"/>
      <c r="E1628" s="67"/>
      <c r="F1628" s="67"/>
      <c r="G1628"/>
      <c r="I1628" s="100" t="e">
        <f>(#REF!*D1628)/(#REF!+D1628)*(#REF!*E1628)/(#REF!+E1628)*(#REF!*F1628)/(#REF!+F1628)/2</f>
        <v>#REF!</v>
      </c>
      <c r="J1628" s="100" t="e">
        <f>(#REF!+D1628)/(#REF!*D1628)*(#REF!+E1628)/(#REF!*E1628)*(#REF!+F1628)/(#REF!*F1628)*3</f>
        <v>#REF!</v>
      </c>
    </row>
    <row r="1629" spans="4:10" x14ac:dyDescent="0.25">
      <c r="D1629" s="67"/>
      <c r="E1629" s="67"/>
      <c r="F1629" s="67"/>
      <c r="G1629"/>
      <c r="I1629" s="100" t="e">
        <f>(#REF!*D1629)/(#REF!+D1629)*(#REF!*E1629)/(#REF!+E1629)*(#REF!*F1629)/(#REF!+F1629)/2</f>
        <v>#REF!</v>
      </c>
      <c r="J1629" s="100" t="e">
        <f>(#REF!+D1629)/(#REF!*D1629)*(#REF!+E1629)/(#REF!*E1629)*(#REF!+F1629)/(#REF!*F1629)*3</f>
        <v>#REF!</v>
      </c>
    </row>
    <row r="1630" spans="4:10" x14ac:dyDescent="0.25">
      <c r="D1630" s="67"/>
      <c r="E1630" s="67"/>
      <c r="F1630" s="67"/>
      <c r="G1630"/>
      <c r="I1630" s="100" t="e">
        <f>(#REF!*D1630)/(#REF!+D1630)*(#REF!*E1630)/(#REF!+E1630)*(#REF!*F1630)/(#REF!+F1630)/2</f>
        <v>#REF!</v>
      </c>
      <c r="J1630" s="100" t="e">
        <f>(#REF!+D1630)/(#REF!*D1630)*(#REF!+E1630)/(#REF!*E1630)*(#REF!+F1630)/(#REF!*F1630)*3</f>
        <v>#REF!</v>
      </c>
    </row>
    <row r="1631" spans="4:10" x14ac:dyDescent="0.25">
      <c r="D1631" s="67"/>
      <c r="E1631" s="67"/>
      <c r="F1631" s="67"/>
      <c r="G1631"/>
      <c r="I1631" s="100" t="e">
        <f>(#REF!*D1631)/(#REF!+D1631)*(#REF!*E1631)/(#REF!+E1631)*(#REF!*F1631)/(#REF!+F1631)/2</f>
        <v>#REF!</v>
      </c>
      <c r="J1631" s="100" t="e">
        <f>(#REF!+D1631)/(#REF!*D1631)*(#REF!+E1631)/(#REF!*E1631)*(#REF!+F1631)/(#REF!*F1631)*3</f>
        <v>#REF!</v>
      </c>
    </row>
    <row r="1632" spans="4:10" x14ac:dyDescent="0.25">
      <c r="D1632" s="67"/>
      <c r="E1632" s="67"/>
      <c r="F1632" s="67"/>
      <c r="G1632"/>
      <c r="I1632" s="100" t="e">
        <f>(#REF!*D1632)/(#REF!+D1632)*(#REF!*E1632)/(#REF!+E1632)*(#REF!*F1632)/(#REF!+F1632)/2</f>
        <v>#REF!</v>
      </c>
      <c r="J1632" s="100" t="e">
        <f>(#REF!+D1632)/(#REF!*D1632)*(#REF!+E1632)/(#REF!*E1632)*(#REF!+F1632)/(#REF!*F1632)*3</f>
        <v>#REF!</v>
      </c>
    </row>
    <row r="1633" spans="4:10" x14ac:dyDescent="0.25">
      <c r="D1633" s="67"/>
      <c r="E1633" s="67"/>
      <c r="F1633" s="67"/>
      <c r="G1633"/>
      <c r="I1633" s="100" t="e">
        <f>(#REF!*D1633)/(#REF!+D1633)*(#REF!*E1633)/(#REF!+E1633)*(#REF!*F1633)/(#REF!+F1633)/2</f>
        <v>#REF!</v>
      </c>
      <c r="J1633" s="100" t="e">
        <f>(#REF!+D1633)/(#REF!*D1633)*(#REF!+E1633)/(#REF!*E1633)*(#REF!+F1633)/(#REF!*F1633)*3</f>
        <v>#REF!</v>
      </c>
    </row>
    <row r="1634" spans="4:10" x14ac:dyDescent="0.25">
      <c r="D1634" s="67"/>
      <c r="E1634" s="67"/>
      <c r="F1634" s="67"/>
      <c r="G1634"/>
      <c r="I1634" s="100" t="e">
        <f>(#REF!*D1634)/(#REF!+D1634)*(#REF!*E1634)/(#REF!+E1634)*(#REF!*F1634)/(#REF!+F1634)/2</f>
        <v>#REF!</v>
      </c>
      <c r="J1634" s="100" t="e">
        <f>(#REF!+D1634)/(#REF!*D1634)*(#REF!+E1634)/(#REF!*E1634)*(#REF!+F1634)/(#REF!*F1634)*3</f>
        <v>#REF!</v>
      </c>
    </row>
    <row r="1635" spans="4:10" x14ac:dyDescent="0.25">
      <c r="D1635" s="67"/>
      <c r="E1635" s="67"/>
      <c r="F1635" s="67"/>
      <c r="G1635"/>
    </row>
    <row r="1636" spans="4:10" x14ac:dyDescent="0.25">
      <c r="D1636" s="67"/>
      <c r="E1636" s="67"/>
      <c r="F1636" s="67"/>
      <c r="G1636"/>
    </row>
    <row r="1637" spans="4:10" x14ac:dyDescent="0.25">
      <c r="D1637" s="67"/>
      <c r="E1637" s="67"/>
      <c r="F1637" s="67"/>
      <c r="G1637"/>
    </row>
    <row r="1638" spans="4:10" x14ac:dyDescent="0.25">
      <c r="D1638" s="67"/>
      <c r="E1638" s="67"/>
      <c r="F1638" s="67"/>
      <c r="G1638"/>
    </row>
    <row r="1639" spans="4:10" x14ac:dyDescent="0.25">
      <c r="D1639" s="67"/>
      <c r="E1639" s="67"/>
      <c r="F1639" s="67"/>
      <c r="G1639"/>
    </row>
    <row r="1640" spans="4:10" x14ac:dyDescent="0.25">
      <c r="D1640" s="67"/>
      <c r="E1640" s="67"/>
      <c r="F1640" s="67"/>
      <c r="G1640"/>
    </row>
    <row r="1641" spans="4:10" x14ac:dyDescent="0.25">
      <c r="D1641" s="67"/>
      <c r="E1641" s="67"/>
      <c r="F1641" s="67"/>
      <c r="G1641"/>
    </row>
    <row r="1642" spans="4:10" x14ac:dyDescent="0.25">
      <c r="D1642" s="67"/>
      <c r="E1642" s="67"/>
      <c r="F1642" s="67"/>
      <c r="G1642"/>
    </row>
    <row r="1643" spans="4:10" x14ac:dyDescent="0.25">
      <c r="D1643" s="67"/>
      <c r="E1643" s="67"/>
      <c r="F1643" s="67"/>
      <c r="G1643"/>
    </row>
    <row r="1644" spans="4:10" x14ac:dyDescent="0.25">
      <c r="D1644" s="67"/>
      <c r="E1644" s="67"/>
      <c r="F1644" s="67"/>
      <c r="G1644"/>
    </row>
    <row r="1645" spans="4:10" x14ac:dyDescent="0.25">
      <c r="D1645" s="67"/>
      <c r="E1645" s="67"/>
      <c r="F1645" s="67"/>
      <c r="G1645"/>
    </row>
    <row r="1646" spans="4:10" x14ac:dyDescent="0.25">
      <c r="D1646" s="67"/>
      <c r="E1646" s="67"/>
      <c r="F1646" s="67"/>
      <c r="G1646"/>
    </row>
    <row r="1647" spans="4:10" x14ac:dyDescent="0.25">
      <c r="D1647" s="67"/>
      <c r="E1647" s="67"/>
      <c r="F1647" s="67"/>
      <c r="G1647"/>
    </row>
    <row r="1648" spans="4:10" x14ac:dyDescent="0.25">
      <c r="D1648" s="67"/>
      <c r="E1648" s="67"/>
      <c r="F1648" s="67"/>
      <c r="G1648"/>
    </row>
    <row r="1649" spans="4:10" x14ac:dyDescent="0.25">
      <c r="D1649" s="67"/>
      <c r="E1649" s="67"/>
      <c r="F1649" s="67"/>
      <c r="G1649"/>
      <c r="I1649"/>
      <c r="J1649"/>
    </row>
    <row r="1650" spans="4:10" x14ac:dyDescent="0.25">
      <c r="D1650" s="67"/>
      <c r="E1650" s="67"/>
      <c r="F1650" s="67"/>
      <c r="G1650"/>
      <c r="I1650"/>
      <c r="J1650"/>
    </row>
    <row r="1651" spans="4:10" x14ac:dyDescent="0.25">
      <c r="D1651" s="67"/>
      <c r="E1651" s="67"/>
      <c r="F1651" s="67"/>
      <c r="G1651"/>
      <c r="I1651"/>
      <c r="J1651"/>
    </row>
    <row r="1652" spans="4:10" x14ac:dyDescent="0.25">
      <c r="D1652" s="67"/>
      <c r="E1652" s="67"/>
      <c r="F1652" s="67"/>
      <c r="G1652"/>
      <c r="I1652"/>
      <c r="J1652"/>
    </row>
    <row r="1653" spans="4:10" x14ac:dyDescent="0.25">
      <c r="D1653" s="67"/>
      <c r="E1653" s="67"/>
      <c r="F1653" s="67"/>
      <c r="G1653"/>
      <c r="I1653"/>
      <c r="J1653"/>
    </row>
    <row r="1654" spans="4:10" x14ac:dyDescent="0.25">
      <c r="D1654" s="67"/>
      <c r="E1654" s="67"/>
      <c r="F1654" s="67"/>
      <c r="G1654"/>
      <c r="I1654"/>
      <c r="J1654"/>
    </row>
    <row r="1655" spans="4:10" x14ac:dyDescent="0.25">
      <c r="D1655" s="67"/>
      <c r="E1655" s="67"/>
      <c r="F1655" s="67"/>
      <c r="G1655"/>
      <c r="I1655"/>
      <c r="J1655"/>
    </row>
    <row r="1656" spans="4:10" x14ac:dyDescent="0.25">
      <c r="D1656" s="67"/>
      <c r="E1656" s="67"/>
      <c r="F1656" s="67"/>
      <c r="G1656"/>
      <c r="I1656"/>
      <c r="J1656"/>
    </row>
    <row r="1657" spans="4:10" x14ac:dyDescent="0.25">
      <c r="D1657" s="67"/>
      <c r="E1657" s="67"/>
      <c r="F1657" s="67"/>
      <c r="G1657"/>
      <c r="I1657"/>
      <c r="J1657"/>
    </row>
    <row r="1658" spans="4:10" x14ac:dyDescent="0.25">
      <c r="D1658" s="67"/>
      <c r="E1658" s="67"/>
      <c r="F1658" s="67"/>
      <c r="G1658"/>
      <c r="I1658"/>
      <c r="J1658"/>
    </row>
    <row r="1659" spans="4:10" x14ac:dyDescent="0.25">
      <c r="D1659" s="67"/>
      <c r="E1659" s="67"/>
      <c r="F1659" s="67"/>
      <c r="G1659"/>
      <c r="I1659"/>
      <c r="J1659"/>
    </row>
    <row r="1660" spans="4:10" x14ac:dyDescent="0.25">
      <c r="D1660" s="67"/>
      <c r="E1660" s="67"/>
      <c r="F1660" s="67"/>
      <c r="G1660"/>
      <c r="I1660"/>
      <c r="J1660"/>
    </row>
    <row r="1661" spans="4:10" x14ac:dyDescent="0.25">
      <c r="D1661" s="67"/>
      <c r="E1661" s="67"/>
      <c r="F1661" s="67"/>
      <c r="G1661"/>
      <c r="I1661"/>
      <c r="J1661"/>
    </row>
    <row r="1662" spans="4:10" x14ac:dyDescent="0.25">
      <c r="D1662" s="67"/>
      <c r="E1662" s="67"/>
      <c r="F1662" s="67"/>
      <c r="G1662"/>
      <c r="I1662"/>
      <c r="J1662"/>
    </row>
    <row r="1663" spans="4:10" x14ac:dyDescent="0.25">
      <c r="D1663" s="67"/>
      <c r="E1663" s="67"/>
      <c r="F1663" s="67"/>
      <c r="G1663"/>
      <c r="I1663"/>
      <c r="J1663"/>
    </row>
    <row r="1664" spans="4:10" x14ac:dyDescent="0.25">
      <c r="D1664" s="67"/>
      <c r="E1664" s="67"/>
      <c r="F1664" s="67"/>
      <c r="G1664"/>
      <c r="I1664"/>
      <c r="J1664"/>
    </row>
    <row r="1665" spans="4:10" x14ac:dyDescent="0.25">
      <c r="D1665" s="67"/>
      <c r="E1665" s="67"/>
      <c r="F1665" s="67"/>
      <c r="G1665"/>
      <c r="I1665"/>
      <c r="J1665"/>
    </row>
    <row r="1666" spans="4:10" x14ac:dyDescent="0.25">
      <c r="D1666" s="67"/>
      <c r="E1666" s="67"/>
      <c r="F1666" s="67"/>
      <c r="G1666"/>
      <c r="I1666"/>
      <c r="J1666"/>
    </row>
    <row r="1667" spans="4:10" x14ac:dyDescent="0.25">
      <c r="D1667" s="67"/>
      <c r="E1667" s="67"/>
      <c r="F1667" s="67"/>
      <c r="G1667"/>
      <c r="I1667"/>
      <c r="J1667"/>
    </row>
    <row r="1668" spans="4:10" x14ac:dyDescent="0.25">
      <c r="D1668" s="67"/>
      <c r="E1668" s="67"/>
      <c r="F1668" s="67"/>
      <c r="G1668"/>
      <c r="I1668"/>
      <c r="J1668"/>
    </row>
    <row r="1669" spans="4:10" x14ac:dyDescent="0.25">
      <c r="D1669" s="67"/>
      <c r="E1669" s="67"/>
      <c r="F1669" s="67"/>
      <c r="G1669"/>
      <c r="I1669"/>
      <c r="J1669"/>
    </row>
    <row r="1670" spans="4:10" x14ac:dyDescent="0.25">
      <c r="D1670" s="67"/>
      <c r="E1670" s="67"/>
      <c r="F1670" s="67"/>
      <c r="G1670"/>
      <c r="I1670"/>
      <c r="J1670"/>
    </row>
    <row r="1671" spans="4:10" x14ac:dyDescent="0.25">
      <c r="D1671" s="67"/>
      <c r="E1671" s="67"/>
      <c r="F1671" s="67"/>
      <c r="G1671"/>
      <c r="I1671"/>
      <c r="J1671"/>
    </row>
    <row r="1672" spans="4:10" x14ac:dyDescent="0.25">
      <c r="D1672" s="67"/>
      <c r="E1672" s="67"/>
      <c r="F1672" s="67"/>
      <c r="G1672"/>
      <c r="I1672"/>
      <c r="J1672"/>
    </row>
    <row r="1673" spans="4:10" x14ac:dyDescent="0.25">
      <c r="D1673" s="67"/>
      <c r="E1673" s="67"/>
      <c r="F1673" s="67"/>
      <c r="G1673"/>
      <c r="I1673"/>
      <c r="J1673"/>
    </row>
    <row r="1674" spans="4:10" x14ac:dyDescent="0.25">
      <c r="D1674" s="67"/>
      <c r="E1674" s="67"/>
      <c r="F1674" s="67"/>
      <c r="G1674"/>
      <c r="I1674"/>
      <c r="J1674"/>
    </row>
    <row r="1675" spans="4:10" x14ac:dyDescent="0.25">
      <c r="D1675" s="67"/>
      <c r="E1675" s="67"/>
      <c r="F1675" s="67"/>
      <c r="G1675"/>
      <c r="I1675"/>
      <c r="J1675"/>
    </row>
    <row r="1676" spans="4:10" x14ac:dyDescent="0.25">
      <c r="D1676" s="67"/>
      <c r="E1676" s="67"/>
      <c r="F1676" s="67"/>
      <c r="G1676"/>
      <c r="I1676"/>
      <c r="J1676"/>
    </row>
    <row r="1677" spans="4:10" x14ac:dyDescent="0.25">
      <c r="D1677" s="67"/>
      <c r="E1677" s="67"/>
      <c r="F1677" s="67"/>
      <c r="G1677"/>
      <c r="I1677"/>
      <c r="J1677"/>
    </row>
    <row r="1678" spans="4:10" x14ac:dyDescent="0.25">
      <c r="D1678" s="67"/>
      <c r="E1678" s="67"/>
      <c r="F1678" s="67"/>
      <c r="G1678"/>
      <c r="I1678"/>
      <c r="J1678"/>
    </row>
    <row r="1679" spans="4:10" x14ac:dyDescent="0.25">
      <c r="D1679" s="67"/>
      <c r="E1679" s="67"/>
      <c r="F1679" s="67"/>
      <c r="G1679"/>
      <c r="I1679"/>
      <c r="J1679"/>
    </row>
    <row r="1680" spans="4:10" x14ac:dyDescent="0.25">
      <c r="D1680" s="67"/>
      <c r="E1680" s="67"/>
      <c r="F1680" s="67"/>
      <c r="G1680"/>
      <c r="I1680"/>
      <c r="J1680"/>
    </row>
    <row r="1681" spans="4:10" x14ac:dyDescent="0.25">
      <c r="D1681" s="67"/>
      <c r="E1681" s="67"/>
      <c r="F1681" s="67"/>
      <c r="G1681"/>
      <c r="I1681"/>
      <c r="J1681"/>
    </row>
    <row r="1682" spans="4:10" x14ac:dyDescent="0.25">
      <c r="D1682" s="67"/>
      <c r="E1682" s="67"/>
      <c r="F1682" s="67"/>
      <c r="G1682"/>
      <c r="I1682"/>
      <c r="J1682"/>
    </row>
    <row r="1683" spans="4:10" x14ac:dyDescent="0.25">
      <c r="D1683" s="67"/>
      <c r="E1683" s="67"/>
      <c r="F1683" s="67"/>
      <c r="G1683"/>
      <c r="I1683"/>
      <c r="J1683"/>
    </row>
    <row r="1684" spans="4:10" x14ac:dyDescent="0.25">
      <c r="D1684" s="67"/>
      <c r="E1684" s="67"/>
      <c r="F1684" s="67"/>
      <c r="G1684"/>
      <c r="I1684"/>
      <c r="J1684"/>
    </row>
    <row r="1685" spans="4:10" x14ac:dyDescent="0.25">
      <c r="D1685" s="67"/>
      <c r="E1685" s="67"/>
      <c r="F1685" s="67"/>
      <c r="G1685"/>
      <c r="I1685"/>
      <c r="J1685"/>
    </row>
    <row r="1686" spans="4:10" x14ac:dyDescent="0.25">
      <c r="D1686" s="67"/>
      <c r="E1686" s="67"/>
      <c r="F1686" s="67"/>
      <c r="G1686"/>
      <c r="I1686"/>
      <c r="J1686"/>
    </row>
    <row r="1687" spans="4:10" x14ac:dyDescent="0.25">
      <c r="D1687" s="67"/>
      <c r="E1687" s="67"/>
      <c r="F1687" s="67"/>
      <c r="G1687"/>
      <c r="I1687"/>
      <c r="J1687"/>
    </row>
    <row r="1688" spans="4:10" x14ac:dyDescent="0.25">
      <c r="D1688" s="67"/>
      <c r="E1688" s="67"/>
      <c r="F1688" s="67"/>
      <c r="G1688"/>
      <c r="I1688"/>
      <c r="J1688"/>
    </row>
    <row r="1689" spans="4:10" x14ac:dyDescent="0.25">
      <c r="D1689" s="67"/>
      <c r="E1689" s="67"/>
      <c r="F1689" s="67"/>
      <c r="G1689"/>
      <c r="I1689"/>
      <c r="J1689"/>
    </row>
    <row r="1690" spans="4:10" x14ac:dyDescent="0.25">
      <c r="D1690" s="67"/>
      <c r="E1690" s="67"/>
      <c r="F1690" s="67"/>
      <c r="G1690"/>
      <c r="I1690"/>
      <c r="J1690"/>
    </row>
    <row r="1691" spans="4:10" x14ac:dyDescent="0.25">
      <c r="D1691" s="67"/>
      <c r="E1691" s="67"/>
      <c r="F1691" s="67"/>
      <c r="G1691"/>
      <c r="I1691"/>
      <c r="J1691"/>
    </row>
    <row r="1692" spans="4:10" x14ac:dyDescent="0.25">
      <c r="D1692" s="67"/>
      <c r="E1692" s="67"/>
      <c r="F1692" s="67"/>
      <c r="G1692"/>
      <c r="I1692"/>
      <c r="J1692"/>
    </row>
    <row r="1693" spans="4:10" x14ac:dyDescent="0.25">
      <c r="D1693" s="67"/>
      <c r="E1693" s="67"/>
      <c r="F1693" s="67"/>
      <c r="G1693"/>
      <c r="I1693"/>
      <c r="J1693"/>
    </row>
    <row r="1694" spans="4:10" x14ac:dyDescent="0.25">
      <c r="D1694" s="67"/>
      <c r="E1694" s="67"/>
      <c r="F1694" s="67"/>
      <c r="G1694"/>
      <c r="I1694"/>
      <c r="J1694"/>
    </row>
    <row r="1695" spans="4:10" x14ac:dyDescent="0.25">
      <c r="D1695" s="67"/>
      <c r="E1695" s="67"/>
      <c r="F1695" s="67"/>
      <c r="G1695"/>
      <c r="I1695"/>
      <c r="J1695"/>
    </row>
    <row r="1696" spans="4:10" x14ac:dyDescent="0.25">
      <c r="D1696" s="67"/>
      <c r="E1696" s="67"/>
      <c r="F1696" s="67"/>
      <c r="G1696"/>
      <c r="I1696"/>
      <c r="J1696"/>
    </row>
    <row r="1697" spans="4:10" x14ac:dyDescent="0.25">
      <c r="D1697" s="67"/>
      <c r="E1697" s="67"/>
      <c r="F1697" s="67"/>
      <c r="G1697"/>
      <c r="I1697"/>
      <c r="J1697"/>
    </row>
    <row r="1698" spans="4:10" x14ac:dyDescent="0.25">
      <c r="D1698" s="67"/>
      <c r="E1698" s="67"/>
      <c r="F1698" s="67"/>
      <c r="G1698"/>
      <c r="I1698"/>
      <c r="J1698"/>
    </row>
    <row r="1699" spans="4:10" x14ac:dyDescent="0.25">
      <c r="D1699" s="67"/>
      <c r="E1699" s="67"/>
      <c r="F1699" s="67"/>
      <c r="G1699"/>
      <c r="I1699"/>
      <c r="J1699"/>
    </row>
    <row r="1700" spans="4:10" x14ac:dyDescent="0.25">
      <c r="D1700" s="67"/>
      <c r="E1700" s="67"/>
      <c r="F1700" s="67"/>
      <c r="G1700"/>
      <c r="I1700"/>
      <c r="J1700"/>
    </row>
    <row r="1701" spans="4:10" x14ac:dyDescent="0.25">
      <c r="D1701" s="67"/>
      <c r="E1701" s="67"/>
      <c r="F1701" s="67"/>
      <c r="G1701"/>
      <c r="I1701"/>
      <c r="J1701"/>
    </row>
    <row r="1702" spans="4:10" x14ac:dyDescent="0.25">
      <c r="D1702" s="67"/>
      <c r="E1702" s="67"/>
      <c r="F1702" s="67"/>
      <c r="G1702"/>
      <c r="I1702"/>
      <c r="J1702"/>
    </row>
    <row r="1703" spans="4:10" x14ac:dyDescent="0.25">
      <c r="D1703" s="67"/>
      <c r="E1703" s="67"/>
      <c r="F1703" s="67"/>
      <c r="G1703"/>
      <c r="I1703"/>
      <c r="J1703"/>
    </row>
    <row r="1704" spans="4:10" x14ac:dyDescent="0.25">
      <c r="D1704" s="67"/>
      <c r="E1704" s="67"/>
      <c r="F1704" s="67"/>
      <c r="G1704"/>
      <c r="I1704"/>
      <c r="J1704"/>
    </row>
    <row r="1705" spans="4:10" x14ac:dyDescent="0.25">
      <c r="D1705" s="67"/>
      <c r="E1705" s="67"/>
      <c r="F1705" s="67"/>
      <c r="G1705"/>
      <c r="I1705"/>
      <c r="J1705"/>
    </row>
    <row r="1706" spans="4:10" x14ac:dyDescent="0.25">
      <c r="D1706" s="67"/>
      <c r="E1706" s="67"/>
      <c r="F1706" s="67"/>
      <c r="G1706"/>
      <c r="I1706"/>
      <c r="J1706"/>
    </row>
    <row r="1707" spans="4:10" x14ac:dyDescent="0.25">
      <c r="D1707" s="67"/>
      <c r="E1707" s="67"/>
      <c r="F1707" s="67"/>
      <c r="G1707"/>
      <c r="I1707"/>
      <c r="J1707"/>
    </row>
    <row r="1708" spans="4:10" x14ac:dyDescent="0.25">
      <c r="D1708" s="67"/>
      <c r="E1708" s="67"/>
      <c r="F1708" s="67"/>
      <c r="G1708"/>
      <c r="I1708"/>
      <c r="J1708"/>
    </row>
    <row r="1709" spans="4:10" x14ac:dyDescent="0.25">
      <c r="D1709" s="67"/>
      <c r="E1709" s="67"/>
      <c r="F1709" s="67"/>
      <c r="G1709"/>
      <c r="I1709"/>
      <c r="J1709"/>
    </row>
    <row r="1710" spans="4:10" x14ac:dyDescent="0.25">
      <c r="D1710" s="67"/>
      <c r="E1710" s="67"/>
      <c r="F1710" s="67"/>
      <c r="G1710"/>
      <c r="I1710"/>
      <c r="J1710"/>
    </row>
    <row r="1711" spans="4:10" x14ac:dyDescent="0.25">
      <c r="D1711" s="67"/>
      <c r="E1711" s="67"/>
      <c r="F1711" s="67"/>
      <c r="G1711"/>
      <c r="I1711"/>
      <c r="J1711"/>
    </row>
    <row r="1712" spans="4:10" x14ac:dyDescent="0.25">
      <c r="D1712" s="67"/>
      <c r="E1712" s="67"/>
      <c r="F1712" s="67"/>
      <c r="G1712"/>
      <c r="I1712"/>
      <c r="J1712"/>
    </row>
    <row r="1713" spans="4:10" x14ac:dyDescent="0.25">
      <c r="D1713" s="67"/>
      <c r="E1713" s="67"/>
      <c r="F1713" s="67"/>
      <c r="G1713"/>
      <c r="I1713"/>
      <c r="J1713"/>
    </row>
    <row r="1714" spans="4:10" x14ac:dyDescent="0.25">
      <c r="D1714" s="67"/>
      <c r="E1714" s="67"/>
      <c r="F1714" s="67"/>
      <c r="G1714"/>
      <c r="I1714"/>
      <c r="J1714"/>
    </row>
    <row r="1715" spans="4:10" x14ac:dyDescent="0.25">
      <c r="D1715" s="67"/>
      <c r="E1715" s="67"/>
      <c r="F1715" s="67"/>
      <c r="G1715"/>
      <c r="I1715"/>
      <c r="J1715"/>
    </row>
    <row r="1716" spans="4:10" x14ac:dyDescent="0.25">
      <c r="D1716" s="67"/>
      <c r="E1716" s="67"/>
      <c r="F1716" s="67"/>
      <c r="G1716"/>
      <c r="I1716"/>
      <c r="J1716"/>
    </row>
    <row r="1717" spans="4:10" x14ac:dyDescent="0.25">
      <c r="D1717" s="67"/>
      <c r="E1717" s="67"/>
      <c r="F1717" s="67"/>
      <c r="G1717"/>
      <c r="I1717"/>
      <c r="J1717"/>
    </row>
    <row r="1718" spans="4:10" x14ac:dyDescent="0.25">
      <c r="D1718" s="67"/>
      <c r="E1718" s="67"/>
      <c r="F1718" s="67"/>
      <c r="G1718"/>
      <c r="I1718"/>
      <c r="J1718"/>
    </row>
    <row r="1719" spans="4:10" x14ac:dyDescent="0.25">
      <c r="D1719" s="67"/>
      <c r="E1719" s="67"/>
      <c r="F1719" s="67"/>
      <c r="G1719"/>
      <c r="I1719"/>
      <c r="J1719"/>
    </row>
    <row r="1720" spans="4:10" x14ac:dyDescent="0.25">
      <c r="D1720" s="67"/>
      <c r="E1720" s="67"/>
      <c r="F1720" s="67"/>
      <c r="G1720"/>
      <c r="I1720"/>
      <c r="J1720"/>
    </row>
    <row r="1721" spans="4:10" x14ac:dyDescent="0.25">
      <c r="D1721" s="67"/>
      <c r="E1721" s="67"/>
      <c r="F1721" s="67"/>
      <c r="G1721"/>
      <c r="I1721"/>
      <c r="J1721"/>
    </row>
    <row r="1722" spans="4:10" x14ac:dyDescent="0.25">
      <c r="D1722" s="67"/>
      <c r="E1722" s="67"/>
      <c r="F1722" s="67"/>
      <c r="G1722"/>
      <c r="I1722"/>
      <c r="J1722"/>
    </row>
    <row r="1723" spans="4:10" x14ac:dyDescent="0.25">
      <c r="D1723" s="67"/>
      <c r="E1723" s="67"/>
      <c r="F1723" s="67"/>
      <c r="G1723"/>
      <c r="I1723"/>
      <c r="J1723"/>
    </row>
    <row r="1724" spans="4:10" x14ac:dyDescent="0.25">
      <c r="D1724" s="67"/>
      <c r="E1724" s="67"/>
      <c r="F1724" s="67"/>
      <c r="G1724"/>
      <c r="I1724"/>
      <c r="J1724"/>
    </row>
    <row r="1725" spans="4:10" x14ac:dyDescent="0.25">
      <c r="D1725" s="67"/>
      <c r="E1725" s="67"/>
      <c r="F1725" s="67"/>
      <c r="G1725"/>
      <c r="I1725"/>
      <c r="J1725"/>
    </row>
    <row r="1726" spans="4:10" x14ac:dyDescent="0.25">
      <c r="D1726" s="67"/>
      <c r="E1726" s="67"/>
      <c r="F1726" s="67"/>
      <c r="G1726"/>
      <c r="I1726"/>
      <c r="J1726"/>
    </row>
    <row r="1727" spans="4:10" x14ac:dyDescent="0.25">
      <c r="D1727" s="67"/>
      <c r="E1727" s="67"/>
      <c r="F1727" s="67"/>
      <c r="G1727"/>
      <c r="I1727"/>
      <c r="J1727"/>
    </row>
    <row r="1728" spans="4:10" x14ac:dyDescent="0.25">
      <c r="D1728" s="67"/>
      <c r="E1728" s="67"/>
      <c r="F1728" s="67"/>
      <c r="G1728"/>
      <c r="I1728"/>
      <c r="J1728"/>
    </row>
    <row r="1729" spans="4:10" x14ac:dyDescent="0.25">
      <c r="D1729" s="67"/>
      <c r="E1729" s="67"/>
      <c r="F1729" s="67"/>
      <c r="G1729"/>
      <c r="I1729"/>
      <c r="J1729"/>
    </row>
    <row r="1730" spans="4:10" x14ac:dyDescent="0.25">
      <c r="D1730" s="67"/>
      <c r="E1730" s="67"/>
      <c r="F1730" s="67"/>
      <c r="G1730"/>
      <c r="I1730"/>
      <c r="J1730"/>
    </row>
    <row r="1731" spans="4:10" x14ac:dyDescent="0.25">
      <c r="D1731" s="67"/>
      <c r="E1731" s="67"/>
      <c r="F1731" s="67"/>
      <c r="G1731"/>
      <c r="I1731"/>
      <c r="J1731"/>
    </row>
    <row r="1732" spans="4:10" x14ac:dyDescent="0.25">
      <c r="D1732" s="67"/>
      <c r="E1732" s="67"/>
      <c r="F1732" s="67"/>
      <c r="G1732"/>
      <c r="I1732"/>
      <c r="J1732"/>
    </row>
    <row r="1733" spans="4:10" x14ac:dyDescent="0.25">
      <c r="D1733" s="67"/>
      <c r="E1733" s="67"/>
      <c r="F1733" s="67"/>
      <c r="G1733"/>
      <c r="I1733"/>
      <c r="J1733"/>
    </row>
    <row r="1734" spans="4:10" x14ac:dyDescent="0.25">
      <c r="D1734" s="67"/>
      <c r="E1734" s="67"/>
      <c r="F1734" s="67"/>
      <c r="G1734"/>
      <c r="I1734"/>
      <c r="J1734"/>
    </row>
    <row r="1735" spans="4:10" x14ac:dyDescent="0.25">
      <c r="D1735" s="67"/>
      <c r="E1735" s="67"/>
      <c r="F1735" s="67"/>
      <c r="G1735"/>
      <c r="I1735"/>
      <c r="J1735"/>
    </row>
    <row r="1736" spans="4:10" x14ac:dyDescent="0.25">
      <c r="D1736" s="67"/>
      <c r="E1736" s="67"/>
      <c r="F1736" s="67"/>
      <c r="G1736"/>
      <c r="I1736"/>
      <c r="J1736"/>
    </row>
    <row r="1737" spans="4:10" x14ac:dyDescent="0.25">
      <c r="D1737" s="67"/>
      <c r="E1737" s="67"/>
      <c r="F1737" s="67"/>
      <c r="G1737"/>
      <c r="I1737"/>
      <c r="J1737"/>
    </row>
    <row r="1738" spans="4:10" x14ac:dyDescent="0.25">
      <c r="D1738" s="67"/>
      <c r="E1738" s="67"/>
      <c r="F1738" s="67"/>
      <c r="G1738"/>
      <c r="I1738"/>
      <c r="J1738"/>
    </row>
    <row r="1739" spans="4:10" x14ac:dyDescent="0.25">
      <c r="D1739" s="67"/>
      <c r="E1739" s="67"/>
      <c r="F1739" s="67"/>
      <c r="G1739"/>
      <c r="I1739"/>
      <c r="J1739"/>
    </row>
    <row r="1740" spans="4:10" x14ac:dyDescent="0.25">
      <c r="D1740" s="67"/>
      <c r="E1740" s="67"/>
      <c r="F1740" s="67"/>
      <c r="G1740"/>
      <c r="I1740"/>
      <c r="J1740"/>
    </row>
    <row r="1741" spans="4:10" x14ac:dyDescent="0.25">
      <c r="D1741" s="67"/>
      <c r="E1741" s="67"/>
      <c r="F1741" s="67"/>
      <c r="G1741"/>
      <c r="I1741"/>
      <c r="J1741"/>
    </row>
    <row r="1742" spans="4:10" x14ac:dyDescent="0.25">
      <c r="D1742" s="67"/>
      <c r="E1742" s="67"/>
      <c r="F1742" s="67"/>
      <c r="G1742"/>
      <c r="I1742"/>
      <c r="J1742"/>
    </row>
    <row r="1743" spans="4:10" x14ac:dyDescent="0.25">
      <c r="D1743" s="67"/>
      <c r="E1743" s="67"/>
      <c r="F1743" s="67"/>
      <c r="G1743"/>
      <c r="I1743"/>
      <c r="J1743"/>
    </row>
    <row r="1744" spans="4:10" x14ac:dyDescent="0.25">
      <c r="D1744" s="67"/>
      <c r="E1744" s="67"/>
      <c r="F1744" s="67"/>
      <c r="G1744"/>
      <c r="I1744"/>
      <c r="J1744"/>
    </row>
    <row r="1745" spans="4:10" x14ac:dyDescent="0.25">
      <c r="D1745" s="67"/>
      <c r="E1745" s="67"/>
      <c r="F1745" s="67"/>
      <c r="G1745"/>
      <c r="I1745"/>
      <c r="J1745"/>
    </row>
    <row r="1746" spans="4:10" x14ac:dyDescent="0.25">
      <c r="D1746" s="67"/>
      <c r="E1746" s="67"/>
      <c r="F1746" s="67"/>
      <c r="G1746"/>
      <c r="I1746"/>
      <c r="J1746"/>
    </row>
    <row r="1747" spans="4:10" x14ac:dyDescent="0.25">
      <c r="D1747" s="67"/>
      <c r="E1747" s="67"/>
      <c r="F1747" s="67"/>
      <c r="G1747"/>
      <c r="I1747"/>
      <c r="J1747"/>
    </row>
    <row r="1748" spans="4:10" x14ac:dyDescent="0.25">
      <c r="D1748" s="67"/>
      <c r="E1748" s="67"/>
      <c r="F1748" s="67"/>
      <c r="G1748"/>
      <c r="I1748"/>
      <c r="J1748"/>
    </row>
    <row r="1749" spans="4:10" x14ac:dyDescent="0.25">
      <c r="D1749" s="67"/>
      <c r="E1749" s="67"/>
      <c r="F1749" s="67"/>
      <c r="G1749"/>
      <c r="I1749"/>
      <c r="J1749"/>
    </row>
    <row r="1750" spans="4:10" x14ac:dyDescent="0.25">
      <c r="D1750" s="67"/>
      <c r="E1750" s="67"/>
      <c r="F1750" s="67"/>
      <c r="G1750"/>
      <c r="I1750"/>
      <c r="J1750"/>
    </row>
    <row r="1751" spans="4:10" x14ac:dyDescent="0.25">
      <c r="D1751" s="67"/>
      <c r="E1751" s="67"/>
      <c r="F1751" s="67"/>
      <c r="G1751"/>
      <c r="I1751"/>
      <c r="J1751"/>
    </row>
    <row r="1752" spans="4:10" x14ac:dyDescent="0.25">
      <c r="D1752" s="67"/>
      <c r="E1752" s="67"/>
      <c r="F1752" s="67"/>
      <c r="G1752"/>
      <c r="I1752"/>
      <c r="J1752"/>
    </row>
    <row r="1753" spans="4:10" x14ac:dyDescent="0.25">
      <c r="D1753" s="67"/>
      <c r="E1753" s="67"/>
      <c r="F1753" s="67"/>
      <c r="G1753"/>
      <c r="I1753"/>
      <c r="J1753"/>
    </row>
    <row r="1754" spans="4:10" x14ac:dyDescent="0.25">
      <c r="D1754" s="67"/>
      <c r="E1754" s="67"/>
      <c r="F1754" s="67"/>
      <c r="G1754"/>
      <c r="I1754"/>
      <c r="J1754"/>
    </row>
    <row r="1755" spans="4:10" x14ac:dyDescent="0.25">
      <c r="D1755" s="67"/>
      <c r="E1755" s="67"/>
      <c r="F1755" s="67"/>
      <c r="G1755"/>
      <c r="I1755"/>
      <c r="J1755"/>
    </row>
    <row r="1756" spans="4:10" x14ac:dyDescent="0.25">
      <c r="D1756" s="67"/>
      <c r="E1756" s="67"/>
      <c r="F1756" s="67"/>
      <c r="G1756"/>
      <c r="I1756"/>
      <c r="J1756"/>
    </row>
    <row r="1757" spans="4:10" x14ac:dyDescent="0.25">
      <c r="D1757" s="67"/>
      <c r="E1757" s="67"/>
      <c r="F1757" s="67"/>
      <c r="G1757"/>
      <c r="I1757"/>
      <c r="J1757"/>
    </row>
    <row r="1758" spans="4:10" x14ac:dyDescent="0.25">
      <c r="D1758" s="67"/>
      <c r="E1758" s="67"/>
      <c r="F1758" s="67"/>
      <c r="G1758"/>
      <c r="I1758"/>
      <c r="J1758"/>
    </row>
    <row r="1759" spans="4:10" x14ac:dyDescent="0.25">
      <c r="D1759" s="67"/>
      <c r="E1759" s="67"/>
      <c r="F1759" s="67"/>
      <c r="G1759"/>
      <c r="I1759"/>
      <c r="J1759"/>
    </row>
    <row r="1760" spans="4:10" x14ac:dyDescent="0.25">
      <c r="D1760" s="67"/>
      <c r="E1760" s="67"/>
      <c r="F1760" s="67"/>
      <c r="G1760"/>
      <c r="I1760"/>
      <c r="J1760"/>
    </row>
    <row r="1761" spans="4:10" x14ac:dyDescent="0.25">
      <c r="D1761" s="67"/>
      <c r="E1761" s="67"/>
      <c r="F1761" s="67"/>
      <c r="G1761"/>
      <c r="I1761"/>
      <c r="J1761"/>
    </row>
    <row r="1762" spans="4:10" x14ac:dyDescent="0.25">
      <c r="D1762" s="67"/>
      <c r="E1762" s="67"/>
      <c r="F1762" s="67"/>
      <c r="G1762"/>
      <c r="I1762"/>
      <c r="J1762"/>
    </row>
    <row r="1763" spans="4:10" x14ac:dyDescent="0.25">
      <c r="D1763" s="67"/>
      <c r="E1763" s="67"/>
      <c r="F1763" s="67"/>
      <c r="G1763"/>
      <c r="I1763"/>
      <c r="J1763"/>
    </row>
    <row r="1764" spans="4:10" x14ac:dyDescent="0.25">
      <c r="D1764" s="67"/>
      <c r="E1764" s="67"/>
      <c r="F1764" s="67"/>
      <c r="G1764"/>
      <c r="I1764"/>
      <c r="J1764"/>
    </row>
    <row r="1765" spans="4:10" x14ac:dyDescent="0.25">
      <c r="D1765" s="67"/>
      <c r="E1765" s="67"/>
      <c r="F1765" s="67"/>
      <c r="G1765"/>
      <c r="I1765"/>
      <c r="J1765"/>
    </row>
    <row r="1766" spans="4:10" x14ac:dyDescent="0.25">
      <c r="G1766"/>
      <c r="I1766"/>
      <c r="J1766"/>
    </row>
    <row r="1767" spans="4:10" x14ac:dyDescent="0.25">
      <c r="G1767"/>
      <c r="I1767"/>
      <c r="J1767"/>
    </row>
    <row r="1768" spans="4:10" x14ac:dyDescent="0.25">
      <c r="G1768"/>
      <c r="I1768"/>
      <c r="J1768"/>
    </row>
    <row r="1769" spans="4:10" x14ac:dyDescent="0.25">
      <c r="G1769"/>
      <c r="I1769"/>
      <c r="J1769"/>
    </row>
    <row r="1770" spans="4:10" x14ac:dyDescent="0.25">
      <c r="G1770"/>
      <c r="I1770"/>
      <c r="J1770"/>
    </row>
    <row r="1771" spans="4:10" x14ac:dyDescent="0.25">
      <c r="G1771"/>
      <c r="I1771"/>
      <c r="J1771"/>
    </row>
    <row r="1772" spans="4:10" x14ac:dyDescent="0.25">
      <c r="G1772"/>
      <c r="I1772"/>
      <c r="J1772"/>
    </row>
    <row r="1773" spans="4:10" x14ac:dyDescent="0.25">
      <c r="G1773"/>
      <c r="I1773"/>
      <c r="J1773"/>
    </row>
    <row r="1774" spans="4:10" x14ac:dyDescent="0.25">
      <c r="G1774"/>
      <c r="I1774"/>
      <c r="J1774"/>
    </row>
    <row r="1775" spans="4:10" x14ac:dyDescent="0.25">
      <c r="D1775"/>
      <c r="E1775"/>
      <c r="F1775"/>
      <c r="G1775"/>
      <c r="I1775"/>
      <c r="J1775"/>
    </row>
    <row r="1776" spans="4:10" x14ac:dyDescent="0.25">
      <c r="D1776"/>
      <c r="E1776"/>
      <c r="F1776"/>
      <c r="G1776"/>
      <c r="I1776"/>
      <c r="J1776"/>
    </row>
    <row r="1777" spans="4:10" x14ac:dyDescent="0.25">
      <c r="D1777"/>
      <c r="E1777"/>
      <c r="F1777"/>
      <c r="G1777"/>
      <c r="I1777"/>
      <c r="J1777"/>
    </row>
    <row r="1778" spans="4:10" x14ac:dyDescent="0.25">
      <c r="D1778"/>
      <c r="E1778"/>
      <c r="F1778"/>
      <c r="G1778"/>
      <c r="I1778"/>
      <c r="J1778"/>
    </row>
    <row r="1779" spans="4:10" x14ac:dyDescent="0.25">
      <c r="D1779"/>
      <c r="E1779"/>
      <c r="F1779"/>
      <c r="G1779"/>
      <c r="I1779"/>
      <c r="J1779"/>
    </row>
    <row r="1780" spans="4:10" x14ac:dyDescent="0.25">
      <c r="D1780"/>
      <c r="E1780"/>
      <c r="F1780"/>
      <c r="G1780"/>
      <c r="I1780"/>
      <c r="J1780"/>
    </row>
    <row r="1781" spans="4:10" x14ac:dyDescent="0.25">
      <c r="D1781"/>
      <c r="E1781"/>
      <c r="F1781"/>
      <c r="G1781"/>
      <c r="I1781"/>
      <c r="J1781"/>
    </row>
    <row r="1782" spans="4:10" x14ac:dyDescent="0.25">
      <c r="D1782"/>
      <c r="E1782"/>
      <c r="F1782"/>
      <c r="G1782"/>
      <c r="I1782"/>
      <c r="J1782"/>
    </row>
    <row r="1783" spans="4:10" x14ac:dyDescent="0.25">
      <c r="D1783"/>
      <c r="E1783"/>
      <c r="F1783"/>
      <c r="G1783"/>
      <c r="I1783"/>
      <c r="J1783"/>
    </row>
    <row r="1784" spans="4:10" x14ac:dyDescent="0.25">
      <c r="D1784"/>
      <c r="E1784"/>
      <c r="F1784"/>
      <c r="G1784"/>
      <c r="I1784"/>
      <c r="J1784"/>
    </row>
  </sheetData>
  <sortState ref="B1:L380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opLeftCell="S1" workbookViewId="0">
      <selection activeCell="AE21" sqref="AE21"/>
    </sheetView>
  </sheetViews>
  <sheetFormatPr defaultRowHeight="15" x14ac:dyDescent="0.25"/>
  <cols>
    <col min="1" max="1" width="10.5703125" bestFit="1" customWidth="1"/>
    <col min="2" max="2" width="34.7109375" bestFit="1" customWidth="1"/>
    <col min="3" max="3" width="25.28515625" bestFit="1" customWidth="1"/>
    <col min="4" max="4" width="16.85546875" bestFit="1" customWidth="1"/>
    <col min="5" max="5" width="14.28515625" bestFit="1" customWidth="1"/>
    <col min="6" max="6" width="12.28515625" bestFit="1" customWidth="1"/>
    <col min="7" max="7" width="16.5703125" bestFit="1" customWidth="1"/>
    <col min="8" max="8" width="18" bestFit="1" customWidth="1"/>
    <col min="9" max="9" width="15.140625" style="108" bestFit="1" customWidth="1"/>
    <col min="10" max="10" width="11.5703125" bestFit="1" customWidth="1"/>
    <col min="11" max="11" width="15.140625" bestFit="1" customWidth="1"/>
    <col min="12" max="12" width="13.85546875" bestFit="1" customWidth="1"/>
    <col min="13" max="14" width="13.28515625" bestFit="1" customWidth="1"/>
    <col min="15" max="15" width="34.85546875" bestFit="1" customWidth="1"/>
    <col min="16" max="16" width="13.85546875" bestFit="1" customWidth="1"/>
    <col min="17" max="17" width="16.28515625" bestFit="1" customWidth="1"/>
    <col min="18" max="18" width="13.28515625" bestFit="1" customWidth="1"/>
    <col min="19" max="19" width="13.85546875" bestFit="1" customWidth="1"/>
    <col min="20" max="20" width="14.28515625" bestFit="1" customWidth="1"/>
    <col min="21" max="25" width="13.85546875" bestFit="1" customWidth="1"/>
    <col min="26" max="26" width="14.28515625" bestFit="1" customWidth="1"/>
    <col min="27" max="27" width="13.85546875" bestFit="1" customWidth="1"/>
    <col min="28" max="29" width="14.28515625" bestFit="1" customWidth="1"/>
    <col min="30" max="30" width="13.28515625" bestFit="1" customWidth="1"/>
    <col min="31" max="31" width="11.5703125" bestFit="1" customWidth="1"/>
    <col min="33" max="33" width="11.5703125" bestFit="1" customWidth="1"/>
  </cols>
  <sheetData>
    <row r="1" spans="1:30" ht="15.75" thickBot="1" x14ac:dyDescent="0.3">
      <c r="G1" t="s">
        <v>912</v>
      </c>
      <c r="H1" t="s">
        <v>915</v>
      </c>
    </row>
    <row r="2" spans="1:30" ht="15.75" thickBot="1" x14ac:dyDescent="0.3">
      <c r="A2" s="15" t="s">
        <v>232</v>
      </c>
      <c r="B2" s="3" t="s">
        <v>0</v>
      </c>
      <c r="C2" s="4" t="s">
        <v>201</v>
      </c>
      <c r="D2" s="5" t="s">
        <v>202</v>
      </c>
      <c r="E2" s="5" t="s">
        <v>23</v>
      </c>
      <c r="F2" s="75" t="s">
        <v>232</v>
      </c>
      <c r="G2" s="6" t="s">
        <v>901</v>
      </c>
      <c r="H2" s="6" t="s">
        <v>902</v>
      </c>
      <c r="I2" s="239" t="s">
        <v>899</v>
      </c>
      <c r="J2" s="240"/>
      <c r="K2" s="240"/>
      <c r="L2" s="240"/>
      <c r="M2" s="240"/>
      <c r="N2" s="241"/>
      <c r="O2" s="76"/>
      <c r="P2" s="6" t="s">
        <v>240</v>
      </c>
      <c r="Q2" s="6" t="s">
        <v>241</v>
      </c>
      <c r="R2" s="4" t="s">
        <v>279</v>
      </c>
      <c r="S2" s="4" t="s">
        <v>242</v>
      </c>
      <c r="T2" s="5" t="s">
        <v>243</v>
      </c>
      <c r="U2" s="4" t="s">
        <v>283</v>
      </c>
      <c r="V2" s="5" t="s">
        <v>893</v>
      </c>
      <c r="W2" s="123" t="s">
        <v>894</v>
      </c>
      <c r="X2" s="4" t="s">
        <v>895</v>
      </c>
      <c r="Y2" s="4" t="s">
        <v>309</v>
      </c>
      <c r="Z2" s="6" t="s">
        <v>896</v>
      </c>
      <c r="AA2" s="4" t="s">
        <v>310</v>
      </c>
      <c r="AB2" s="123" t="s">
        <v>897</v>
      </c>
      <c r="AC2" s="5" t="s">
        <v>898</v>
      </c>
      <c r="AD2" s="5" t="s">
        <v>900</v>
      </c>
    </row>
    <row r="3" spans="1:30" x14ac:dyDescent="0.25">
      <c r="A3" s="185"/>
      <c r="B3" s="102" t="s">
        <v>903</v>
      </c>
      <c r="C3" s="113">
        <v>4.87</v>
      </c>
      <c r="D3" s="114">
        <v>4.03</v>
      </c>
      <c r="E3" s="114">
        <v>1.72</v>
      </c>
      <c r="F3" s="119">
        <v>4.87</v>
      </c>
      <c r="G3" s="152">
        <f>((C3+D3+E3)/3+(C3+D3)/2+E3)/5</f>
        <v>1.9420000000000002</v>
      </c>
      <c r="H3" s="153">
        <f>((C3+D3+E3)/3+(D3+E3)/2+C3)/5</f>
        <v>2.2570000000000001</v>
      </c>
      <c r="I3" s="26">
        <f t="shared" ref="I3:I12" si="0">IF(E3=C3,D3,E3)</f>
        <v>1.72</v>
      </c>
      <c r="J3" s="19">
        <f t="shared" ref="J3:J12" si="1">IF(AVERAGE(C3:D3)&gt;(D3+E3)/3,C3,IF(AVERAGE(D3:E3)&lt;1,E3,C3))</f>
        <v>4.87</v>
      </c>
      <c r="K3" s="1">
        <f>IF(E3=C3,D3,E3)</f>
        <v>1.72</v>
      </c>
      <c r="L3" s="7">
        <f>IF(C3&lt;3.55,C3,D3)</f>
        <v>4.03</v>
      </c>
      <c r="M3" s="32">
        <f>C3</f>
        <v>4.87</v>
      </c>
      <c r="N3" s="32">
        <f>E3</f>
        <v>1.72</v>
      </c>
      <c r="O3" s="65" t="str">
        <f t="shared" ref="O3:O12" si="2">B3</f>
        <v>WESTHAM/ MAN CITY</v>
      </c>
      <c r="P3" s="154" t="s">
        <v>202</v>
      </c>
      <c r="Q3" s="154" t="s">
        <v>201</v>
      </c>
      <c r="R3" s="154" t="s">
        <v>201</v>
      </c>
      <c r="S3" s="106" t="s">
        <v>201</v>
      </c>
      <c r="T3" s="106" t="s">
        <v>23</v>
      </c>
      <c r="U3" s="106" t="s">
        <v>202</v>
      </c>
      <c r="V3" s="106" t="s">
        <v>23</v>
      </c>
      <c r="W3" s="109" t="s">
        <v>23</v>
      </c>
      <c r="X3" s="106" t="s">
        <v>201</v>
      </c>
      <c r="Y3" s="106" t="s">
        <v>201</v>
      </c>
      <c r="Z3" s="110" t="s">
        <v>201</v>
      </c>
      <c r="AA3" s="106" t="s">
        <v>201</v>
      </c>
      <c r="AB3" s="109" t="s">
        <v>201</v>
      </c>
      <c r="AC3" s="106" t="s">
        <v>201</v>
      </c>
      <c r="AD3" s="106" t="s">
        <v>201</v>
      </c>
    </row>
    <row r="4" spans="1:30" x14ac:dyDescent="0.25">
      <c r="B4" s="104" t="s">
        <v>904</v>
      </c>
      <c r="C4" s="115">
        <v>2.58</v>
      </c>
      <c r="D4" s="105">
        <v>3.18</v>
      </c>
      <c r="E4" s="105">
        <v>3.04</v>
      </c>
      <c r="F4" s="120">
        <v>3.18</v>
      </c>
      <c r="G4" s="155">
        <f t="shared" ref="G4:G12" si="3">((C4+D4+E4)/3+(C4+D4)/2+E4)/5</f>
        <v>1.7706666666666666</v>
      </c>
      <c r="H4" s="149">
        <f t="shared" ref="H4:H12" si="4">((C4+D4+E4)/3+(D4+E4)/2+C4)/5</f>
        <v>1.724666666666667</v>
      </c>
      <c r="I4" s="26">
        <f t="shared" si="0"/>
        <v>3.04</v>
      </c>
      <c r="J4" s="19">
        <f t="shared" si="1"/>
        <v>2.58</v>
      </c>
      <c r="K4">
        <f>IF(SMALL(C4:E4,1)=C4,D4,E4)</f>
        <v>3.18</v>
      </c>
      <c r="L4" s="7">
        <f>IF(E4&lt;D4,E4,D4)</f>
        <v>3.04</v>
      </c>
      <c r="M4" s="32">
        <f>C4</f>
        <v>2.58</v>
      </c>
      <c r="N4" s="32">
        <f>E4</f>
        <v>3.04</v>
      </c>
      <c r="O4" s="65" t="str">
        <f t="shared" si="2"/>
        <v>LEICISTER/BRENTFORD</v>
      </c>
      <c r="P4" s="111" t="s">
        <v>23</v>
      </c>
      <c r="Q4" s="111" t="s">
        <v>23</v>
      </c>
      <c r="R4" s="111" t="s">
        <v>201</v>
      </c>
      <c r="S4" s="71" t="s">
        <v>201</v>
      </c>
      <c r="T4" s="71" t="s">
        <v>202</v>
      </c>
      <c r="U4" s="71" t="s">
        <v>23</v>
      </c>
      <c r="V4" s="71" t="s">
        <v>202</v>
      </c>
      <c r="W4" s="125" t="s">
        <v>202</v>
      </c>
      <c r="X4" s="71" t="s">
        <v>202</v>
      </c>
      <c r="Y4" s="71" t="s">
        <v>23</v>
      </c>
      <c r="Z4" s="112" t="s">
        <v>23</v>
      </c>
      <c r="AA4" s="71" t="s">
        <v>202</v>
      </c>
      <c r="AB4" s="125" t="s">
        <v>201</v>
      </c>
      <c r="AC4" s="71" t="s">
        <v>201</v>
      </c>
      <c r="AD4" s="71" t="s">
        <v>201</v>
      </c>
    </row>
    <row r="5" spans="1:30" x14ac:dyDescent="0.25">
      <c r="B5" s="102" t="s">
        <v>905</v>
      </c>
      <c r="C5" s="116">
        <v>1.67</v>
      </c>
      <c r="D5" s="103">
        <v>4.04</v>
      </c>
      <c r="E5" s="103">
        <v>5.33</v>
      </c>
      <c r="F5" s="121">
        <v>1.67</v>
      </c>
      <c r="G5" s="155">
        <f t="shared" si="3"/>
        <v>2.3730000000000002</v>
      </c>
      <c r="H5" s="149">
        <f t="shared" si="4"/>
        <v>2.0070000000000001</v>
      </c>
      <c r="I5" s="26">
        <f t="shared" si="0"/>
        <v>5.33</v>
      </c>
      <c r="J5" s="19">
        <f t="shared" si="1"/>
        <v>1.67</v>
      </c>
      <c r="K5" s="1">
        <f>IF(E5=C5,D5,E5)</f>
        <v>5.33</v>
      </c>
      <c r="L5" s="7">
        <f>IF(C5&lt;3.55,C5,D5)</f>
        <v>1.67</v>
      </c>
      <c r="M5" s="32">
        <f>C5</f>
        <v>1.67</v>
      </c>
      <c r="N5" s="32">
        <f>E5</f>
        <v>5.33</v>
      </c>
      <c r="O5" s="65" t="str">
        <f t="shared" si="2"/>
        <v>MAN UNITED/BRIGHTON</v>
      </c>
      <c r="P5" s="110" t="s">
        <v>201</v>
      </c>
      <c r="Q5" s="110" t="s">
        <v>201</v>
      </c>
      <c r="R5" s="110" t="s">
        <v>201</v>
      </c>
      <c r="S5" s="107" t="s">
        <v>23</v>
      </c>
      <c r="T5" s="107" t="s">
        <v>202</v>
      </c>
      <c r="U5" s="107" t="s">
        <v>202</v>
      </c>
      <c r="V5" s="107" t="s">
        <v>23</v>
      </c>
      <c r="W5" s="124" t="s">
        <v>23</v>
      </c>
      <c r="X5" s="107" t="s">
        <v>201</v>
      </c>
      <c r="Y5" s="107" t="s">
        <v>201</v>
      </c>
      <c r="Z5" s="111" t="s">
        <v>201</v>
      </c>
      <c r="AA5" s="107" t="s">
        <v>201</v>
      </c>
      <c r="AB5" s="124" t="s">
        <v>23</v>
      </c>
      <c r="AC5" s="107" t="s">
        <v>23</v>
      </c>
      <c r="AD5" s="107" t="s">
        <v>201</v>
      </c>
    </row>
    <row r="6" spans="1:30" x14ac:dyDescent="0.25">
      <c r="B6" s="104" t="s">
        <v>183</v>
      </c>
      <c r="C6" s="115">
        <v>3.03</v>
      </c>
      <c r="D6" s="105">
        <v>3.41</v>
      </c>
      <c r="E6" s="105">
        <v>2.4300000000000002</v>
      </c>
      <c r="F6" s="120">
        <v>3.03</v>
      </c>
      <c r="G6" s="155">
        <f t="shared" si="3"/>
        <v>1.7213333333333332</v>
      </c>
      <c r="H6" s="149">
        <f t="shared" si="4"/>
        <v>1.7813333333333332</v>
      </c>
      <c r="I6" s="26">
        <f t="shared" si="0"/>
        <v>2.4300000000000002</v>
      </c>
      <c r="J6" s="19">
        <f t="shared" si="1"/>
        <v>3.03</v>
      </c>
      <c r="K6">
        <f>IF(SMALL(C6:E6,1)=C6,D6,E6)</f>
        <v>2.4300000000000002</v>
      </c>
      <c r="L6" s="7">
        <f>IF(C6&lt;D6,E6,D6)</f>
        <v>2.4300000000000002</v>
      </c>
      <c r="M6" s="32">
        <f>C6</f>
        <v>3.03</v>
      </c>
      <c r="N6" s="32">
        <f>E6</f>
        <v>2.4300000000000002</v>
      </c>
      <c r="O6" s="65" t="str">
        <f t="shared" si="2"/>
        <v>EVERTON/CHELSEA</v>
      </c>
      <c r="P6" s="111" t="s">
        <v>201</v>
      </c>
      <c r="Q6" s="111" t="s">
        <v>201</v>
      </c>
      <c r="R6" s="111" t="s">
        <v>201</v>
      </c>
      <c r="S6" s="71" t="s">
        <v>201</v>
      </c>
      <c r="T6" s="71" t="s">
        <v>201</v>
      </c>
      <c r="U6" s="71" t="s">
        <v>201</v>
      </c>
      <c r="V6" s="71" t="s">
        <v>201</v>
      </c>
      <c r="W6" s="125" t="s">
        <v>201</v>
      </c>
      <c r="X6" s="71" t="s">
        <v>201</v>
      </c>
      <c r="Y6" s="71" t="s">
        <v>201</v>
      </c>
      <c r="Z6" s="112" t="s">
        <v>201</v>
      </c>
      <c r="AA6" s="71" t="s">
        <v>201</v>
      </c>
      <c r="AB6" s="125" t="s">
        <v>201</v>
      </c>
      <c r="AC6" s="71" t="s">
        <v>23</v>
      </c>
      <c r="AD6" s="71" t="s">
        <v>201</v>
      </c>
    </row>
    <row r="7" spans="1:30" x14ac:dyDescent="0.25">
      <c r="B7" s="102" t="s">
        <v>906</v>
      </c>
      <c r="C7" s="116">
        <v>2.94</v>
      </c>
      <c r="D7" s="103">
        <v>3.05</v>
      </c>
      <c r="E7" s="103">
        <v>2.74</v>
      </c>
      <c r="F7" s="121">
        <v>2.94</v>
      </c>
      <c r="G7" s="155">
        <f t="shared" si="3"/>
        <v>1.7289999999999999</v>
      </c>
      <c r="H7" s="149">
        <f t="shared" si="4"/>
        <v>1.7489999999999999</v>
      </c>
      <c r="I7" s="26">
        <f t="shared" si="0"/>
        <v>2.74</v>
      </c>
      <c r="J7" s="19">
        <f t="shared" si="1"/>
        <v>2.94</v>
      </c>
      <c r="K7" s="1">
        <f>IF(E7=C7,D7,E7)</f>
        <v>2.74</v>
      </c>
      <c r="L7" s="7">
        <f>IF(C7&lt;3.55,C7,D7)</f>
        <v>2.94</v>
      </c>
      <c r="M7" s="32">
        <f>C7</f>
        <v>2.94</v>
      </c>
      <c r="N7" s="32">
        <f>E7</f>
        <v>2.74</v>
      </c>
      <c r="O7" s="65" t="str">
        <f t="shared" si="2"/>
        <v>BURNE/ASTON VILLA</v>
      </c>
      <c r="P7" s="110" t="s">
        <v>201</v>
      </c>
      <c r="Q7" s="110" t="s">
        <v>23</v>
      </c>
      <c r="R7" s="110" t="s">
        <v>23</v>
      </c>
      <c r="S7" s="106" t="s">
        <v>202</v>
      </c>
      <c r="T7" s="106" t="s">
        <v>201</v>
      </c>
      <c r="U7" s="106" t="s">
        <v>201</v>
      </c>
      <c r="V7" s="106" t="s">
        <v>201</v>
      </c>
      <c r="W7" s="109" t="s">
        <v>23</v>
      </c>
      <c r="X7" s="106" t="s">
        <v>201</v>
      </c>
      <c r="Y7" s="106" t="s">
        <v>202</v>
      </c>
      <c r="Z7" s="110" t="s">
        <v>201</v>
      </c>
      <c r="AA7" s="106" t="s">
        <v>201</v>
      </c>
      <c r="AB7" s="109" t="s">
        <v>202</v>
      </c>
      <c r="AC7" s="106" t="s">
        <v>201</v>
      </c>
      <c r="AD7" s="106" t="s">
        <v>23</v>
      </c>
    </row>
    <row r="8" spans="1:30" x14ac:dyDescent="0.25">
      <c r="B8" s="19" t="s">
        <v>891</v>
      </c>
      <c r="C8" s="117">
        <v>1.2</v>
      </c>
      <c r="D8" s="26">
        <v>7.37</v>
      </c>
      <c r="E8" s="26">
        <v>16.29</v>
      </c>
      <c r="F8" s="120">
        <v>7.37</v>
      </c>
      <c r="G8" s="155">
        <f t="shared" si="3"/>
        <v>5.7723333333333331</v>
      </c>
      <c r="H8" s="149">
        <f t="shared" si="4"/>
        <v>4.2633333333333336</v>
      </c>
      <c r="I8" s="26">
        <f t="shared" si="0"/>
        <v>16.29</v>
      </c>
      <c r="J8" s="19">
        <f t="shared" si="1"/>
        <v>1.2</v>
      </c>
      <c r="K8">
        <f>IF(SMALL(C8:E8,1)=C8,D8,E8)</f>
        <v>7.37</v>
      </c>
      <c r="L8" s="7">
        <f>IF(E8&lt;D8,E8,D8)</f>
        <v>7.37</v>
      </c>
      <c r="M8" s="32">
        <f>D8</f>
        <v>7.37</v>
      </c>
      <c r="N8" s="32">
        <f>C8</f>
        <v>1.2</v>
      </c>
      <c r="O8" s="25" t="str">
        <f t="shared" si="2"/>
        <v>LEEDS WOLVES</v>
      </c>
      <c r="P8" s="112" t="s">
        <v>201</v>
      </c>
      <c r="Q8" s="112" t="s">
        <v>201</v>
      </c>
      <c r="R8" s="112" t="s">
        <v>23</v>
      </c>
      <c r="S8" s="71" t="s">
        <v>202</v>
      </c>
      <c r="T8" s="71" t="s">
        <v>201</v>
      </c>
      <c r="U8" s="71" t="s">
        <v>202</v>
      </c>
      <c r="V8" s="71" t="s">
        <v>201</v>
      </c>
      <c r="W8" s="125" t="s">
        <v>202</v>
      </c>
      <c r="X8" s="71" t="s">
        <v>201</v>
      </c>
      <c r="Y8" s="71" t="s">
        <v>202</v>
      </c>
      <c r="Z8" s="112" t="s">
        <v>201</v>
      </c>
      <c r="AA8" s="71" t="s">
        <v>202</v>
      </c>
      <c r="AB8" s="125" t="s">
        <v>201</v>
      </c>
      <c r="AC8" s="71" t="s">
        <v>201</v>
      </c>
      <c r="AD8" s="71" t="s">
        <v>23</v>
      </c>
    </row>
    <row r="9" spans="1:30" x14ac:dyDescent="0.25">
      <c r="B9" s="19" t="s">
        <v>907</v>
      </c>
      <c r="C9" s="117">
        <v>1.23</v>
      </c>
      <c r="D9" s="26">
        <v>6.69</v>
      </c>
      <c r="E9" s="26">
        <v>13.99</v>
      </c>
      <c r="F9" s="148">
        <v>1.23</v>
      </c>
      <c r="G9" s="155">
        <f t="shared" si="3"/>
        <v>5.0506666666666664</v>
      </c>
      <c r="H9" s="149">
        <f t="shared" si="4"/>
        <v>3.7746666666666671</v>
      </c>
      <c r="I9" s="26">
        <f t="shared" si="0"/>
        <v>13.99</v>
      </c>
      <c r="J9" s="19">
        <f t="shared" si="1"/>
        <v>1.23</v>
      </c>
      <c r="K9" s="1">
        <f>IF(E9=C9,D9,E9)</f>
        <v>13.99</v>
      </c>
      <c r="L9" s="7">
        <f>IF(C9&lt;3.55,C9,D9)</f>
        <v>1.23</v>
      </c>
      <c r="M9" s="32">
        <f>D9</f>
        <v>6.69</v>
      </c>
      <c r="N9" s="32">
        <f>C9</f>
        <v>1.23</v>
      </c>
      <c r="O9" s="65" t="str">
        <f t="shared" si="2"/>
        <v>NEWCASTLE/NOTHINHAM</v>
      </c>
      <c r="P9" s="112" t="s">
        <v>201</v>
      </c>
      <c r="Q9" s="112" t="s">
        <v>202</v>
      </c>
      <c r="R9" s="112" t="s">
        <v>202</v>
      </c>
      <c r="S9" s="107" t="s">
        <v>202</v>
      </c>
      <c r="T9" s="107" t="s">
        <v>201</v>
      </c>
      <c r="U9" s="107" t="s">
        <v>201</v>
      </c>
      <c r="V9" s="107" t="s">
        <v>201</v>
      </c>
      <c r="W9" s="124" t="s">
        <v>201</v>
      </c>
      <c r="X9" s="107" t="s">
        <v>201</v>
      </c>
      <c r="Y9" s="107" t="s">
        <v>201</v>
      </c>
      <c r="Z9" s="111" t="s">
        <v>201</v>
      </c>
      <c r="AA9" s="107" t="s">
        <v>201</v>
      </c>
      <c r="AB9" s="124" t="s">
        <v>23</v>
      </c>
      <c r="AC9" s="107" t="s">
        <v>23</v>
      </c>
      <c r="AD9" s="107" t="s">
        <v>202</v>
      </c>
    </row>
    <row r="10" spans="1:30" x14ac:dyDescent="0.25">
      <c r="B10" s="19" t="s">
        <v>909</v>
      </c>
      <c r="C10" s="117">
        <v>1.64</v>
      </c>
      <c r="D10" s="26">
        <v>3.85</v>
      </c>
      <c r="E10" s="26">
        <v>6.13</v>
      </c>
      <c r="F10" s="118">
        <v>1.64</v>
      </c>
      <c r="G10" s="155">
        <f t="shared" si="3"/>
        <v>2.549666666666667</v>
      </c>
      <c r="H10" s="149">
        <f t="shared" si="4"/>
        <v>2.1006666666666667</v>
      </c>
      <c r="I10" s="26">
        <f t="shared" si="0"/>
        <v>6.13</v>
      </c>
      <c r="J10" s="19">
        <f t="shared" si="1"/>
        <v>1.64</v>
      </c>
      <c r="K10">
        <f>IF(SMALL(C10:E10,1)=C10,D10,E10)</f>
        <v>3.85</v>
      </c>
      <c r="L10" s="7">
        <f>IF(E10&lt;D10,E10,D10)</f>
        <v>3.85</v>
      </c>
      <c r="M10" s="32">
        <f>D10</f>
        <v>3.85</v>
      </c>
      <c r="N10" s="32">
        <f>C10</f>
        <v>1.64</v>
      </c>
      <c r="O10" s="25" t="str">
        <f t="shared" si="2"/>
        <v>TOTEENHAM /SOUTHAMPTON</v>
      </c>
      <c r="P10" s="112" t="s">
        <v>23</v>
      </c>
      <c r="Q10" s="112" t="s">
        <v>201</v>
      </c>
      <c r="R10" s="112" t="s">
        <v>201</v>
      </c>
      <c r="S10" s="71" t="s">
        <v>201</v>
      </c>
      <c r="T10" s="71" t="s">
        <v>201</v>
      </c>
      <c r="U10" s="71" t="s">
        <v>23</v>
      </c>
      <c r="V10" s="71" t="s">
        <v>201</v>
      </c>
      <c r="W10" s="125" t="s">
        <v>201</v>
      </c>
      <c r="X10" s="71" t="s">
        <v>201</v>
      </c>
      <c r="Y10" s="71" t="s">
        <v>23</v>
      </c>
      <c r="Z10" s="112" t="s">
        <v>202</v>
      </c>
      <c r="AA10" s="71" t="s">
        <v>201</v>
      </c>
      <c r="AB10" s="125" t="s">
        <v>201</v>
      </c>
      <c r="AC10" s="71" t="s">
        <v>202</v>
      </c>
      <c r="AD10" s="71" t="s">
        <v>201</v>
      </c>
    </row>
    <row r="11" spans="1:30" x14ac:dyDescent="0.25">
      <c r="B11" s="19" t="s">
        <v>908</v>
      </c>
      <c r="C11" s="117">
        <v>2.29</v>
      </c>
      <c r="D11" s="26">
        <v>3.25</v>
      </c>
      <c r="E11" s="26">
        <v>3.49</v>
      </c>
      <c r="F11" s="118">
        <v>3.49</v>
      </c>
      <c r="G11" s="155">
        <f t="shared" si="3"/>
        <v>1.8539999999999999</v>
      </c>
      <c r="H11" s="149">
        <f t="shared" si="4"/>
        <v>1.7340000000000004</v>
      </c>
      <c r="I11" s="26">
        <f t="shared" si="0"/>
        <v>3.49</v>
      </c>
      <c r="J11" s="19">
        <f t="shared" si="1"/>
        <v>2.29</v>
      </c>
      <c r="K11" s="1">
        <f>IF(E11=C11,D11,E11)</f>
        <v>3.49</v>
      </c>
      <c r="L11" s="7">
        <f>IF(C11&lt;3.55,C11,D11)</f>
        <v>2.29</v>
      </c>
      <c r="M11" s="32">
        <f>D11</f>
        <v>3.25</v>
      </c>
      <c r="N11" s="32">
        <f>C11</f>
        <v>2.29</v>
      </c>
      <c r="O11" s="65" t="str">
        <f t="shared" si="2"/>
        <v>FULHAM LIVERPOOL</v>
      </c>
      <c r="P11" s="112" t="s">
        <v>201</v>
      </c>
      <c r="Q11" s="112" t="s">
        <v>201</v>
      </c>
      <c r="R11" s="112" t="s">
        <v>202</v>
      </c>
      <c r="S11" s="106" t="s">
        <v>201</v>
      </c>
      <c r="T11" s="106" t="s">
        <v>23</v>
      </c>
      <c r="U11" s="106" t="s">
        <v>201</v>
      </c>
      <c r="V11" s="106" t="s">
        <v>201</v>
      </c>
      <c r="W11" s="109" t="s">
        <v>201</v>
      </c>
      <c r="X11" s="106" t="s">
        <v>23</v>
      </c>
      <c r="Y11" s="106" t="s">
        <v>201</v>
      </c>
      <c r="Z11" s="110" t="s">
        <v>201</v>
      </c>
      <c r="AA11" s="106" t="s">
        <v>23</v>
      </c>
      <c r="AB11" s="109" t="s">
        <v>201</v>
      </c>
      <c r="AC11" s="106" t="s">
        <v>23</v>
      </c>
      <c r="AD11" s="106" t="s">
        <v>202</v>
      </c>
    </row>
    <row r="12" spans="1:30" ht="15.75" thickBot="1" x14ac:dyDescent="0.3">
      <c r="B12" s="19" t="s">
        <v>910</v>
      </c>
      <c r="C12" s="117">
        <v>1.58</v>
      </c>
      <c r="D12" s="26">
        <v>4.1900000000000004</v>
      </c>
      <c r="E12" s="26">
        <v>6.14</v>
      </c>
      <c r="F12" s="118">
        <v>4.1900000000000004</v>
      </c>
      <c r="G12" s="156">
        <f t="shared" si="3"/>
        <v>2.5990000000000002</v>
      </c>
      <c r="H12" s="157">
        <f t="shared" si="4"/>
        <v>2.1429999999999998</v>
      </c>
      <c r="I12" s="26">
        <f t="shared" si="0"/>
        <v>6.14</v>
      </c>
      <c r="J12" s="19">
        <f t="shared" si="1"/>
        <v>1.58</v>
      </c>
      <c r="K12">
        <f>IF(SMALL(C12:E12,1)=C12,D12,E12)</f>
        <v>4.1900000000000004</v>
      </c>
      <c r="L12" s="7">
        <f>IF(E12&lt;D12,E12,D12)</f>
        <v>4.1900000000000004</v>
      </c>
      <c r="M12" s="32">
        <f>D12</f>
        <v>4.1900000000000004</v>
      </c>
      <c r="N12" s="32">
        <f>C12</f>
        <v>1.58</v>
      </c>
      <c r="O12" s="27" t="str">
        <f t="shared" si="2"/>
        <v>CRYSTAL PALACE ARESENAL</v>
      </c>
      <c r="P12" s="112" t="s">
        <v>23</v>
      </c>
      <c r="Q12" s="112" t="s">
        <v>201</v>
      </c>
      <c r="R12" s="112" t="s">
        <v>201</v>
      </c>
      <c r="S12" s="71" t="s">
        <v>201</v>
      </c>
      <c r="T12" s="71" t="s">
        <v>23</v>
      </c>
      <c r="U12" s="71" t="s">
        <v>201</v>
      </c>
      <c r="V12" s="71" t="s">
        <v>23</v>
      </c>
      <c r="W12" s="125" t="s">
        <v>23</v>
      </c>
      <c r="X12" s="71" t="s">
        <v>23</v>
      </c>
      <c r="Y12" s="71" t="s">
        <v>202</v>
      </c>
      <c r="Z12" s="112" t="s">
        <v>202</v>
      </c>
      <c r="AA12" s="71" t="s">
        <v>202</v>
      </c>
      <c r="AB12" s="125" t="s">
        <v>201</v>
      </c>
      <c r="AC12" s="71" t="s">
        <v>23</v>
      </c>
      <c r="AD12" s="71" t="s">
        <v>201</v>
      </c>
    </row>
    <row r="13" spans="1:30" ht="15.75" thickBot="1" x14ac:dyDescent="0.3">
      <c r="B13" s="29" t="s">
        <v>911</v>
      </c>
      <c r="C13" s="75"/>
      <c r="D13" s="75"/>
      <c r="E13" s="75"/>
      <c r="F13" s="11"/>
      <c r="G13" s="18">
        <f>PRODUCT(G3:G12)</f>
        <v>8698.4780573113567</v>
      </c>
      <c r="H13" s="53">
        <f>PRODUCT(H3:H12)</f>
        <v>3057.562966215241</v>
      </c>
      <c r="I13" s="5">
        <f t="shared" ref="I13:N13" si="5">PRODUCT(I3:I12)</f>
        <v>5554937.1218147092</v>
      </c>
      <c r="J13" s="5">
        <f t="shared" si="5"/>
        <v>1637.1100405086167</v>
      </c>
      <c r="K13" s="5">
        <f t="shared" si="5"/>
        <v>1126743.3255149645</v>
      </c>
      <c r="L13" s="5">
        <f t="shared" si="5"/>
        <v>48947.615406714256</v>
      </c>
      <c r="M13" s="5">
        <f t="shared" si="5"/>
        <v>483177.62673567818</v>
      </c>
      <c r="N13" s="5">
        <f t="shared" si="5"/>
        <v>1625.2076233102368</v>
      </c>
      <c r="O13" s="65"/>
      <c r="P13" s="4"/>
      <c r="Q13" s="4"/>
      <c r="R13" s="6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6"/>
    </row>
    <row r="14" spans="1:30" ht="15.75" thickBot="1" x14ac:dyDescent="0.3">
      <c r="C14" s="172"/>
      <c r="D14" s="161">
        <f>(PRODUCT(D3:D12)+PRODUCT(C3:C12))/300</f>
        <v>4645.2458518236808</v>
      </c>
      <c r="E14" s="174">
        <f>(PRODUCT(E3:E12)+PRODUCT(D3:D12))/300</f>
        <v>23156.245891071016</v>
      </c>
      <c r="F14" s="188">
        <f>F3*F5*F7*F9*F11</f>
        <v>102.64157350019998</v>
      </c>
      <c r="G14" s="171">
        <f>G13/2</f>
        <v>4349.2390286556783</v>
      </c>
      <c r="H14" s="171">
        <f>H13/2</f>
        <v>1528.7814831076205</v>
      </c>
      <c r="I14" s="193">
        <f>I3*I5*I7*I9*I11</f>
        <v>1226.4486237224</v>
      </c>
      <c r="J14" s="165">
        <f t="shared" ref="I14:L15" si="6">J3*J5*J7*J9*J11</f>
        <v>67.34934192419999</v>
      </c>
      <c r="K14" s="163">
        <f>K3*K5*K7*K9*K11</f>
        <v>1226.4486237224</v>
      </c>
      <c r="L14" s="163">
        <f>L3*L5*L7*L9*L11</f>
        <v>55.732617649800005</v>
      </c>
      <c r="M14" s="170"/>
      <c r="N14" s="164">
        <f>N3*N5*N7*N9*N11</f>
        <v>70.753318240800013</v>
      </c>
      <c r="O14" s="65"/>
      <c r="P14" s="159">
        <f>D3*E4*C5*C6*C7</f>
        <v>182.25735353279998</v>
      </c>
      <c r="Q14" s="158">
        <f>C3*E4*C5*C6*E7</f>
        <v>205.26372563519999</v>
      </c>
      <c r="R14" s="162">
        <f>C3*C4*C5*C6*E7</f>
        <v>174.20408294040001</v>
      </c>
      <c r="S14" s="139">
        <f>C3*E5*D7*D9*C11</f>
        <v>1212.8793715155002</v>
      </c>
      <c r="T14" s="139">
        <f>E3*D5*C7*C9*E11</f>
        <v>87.697594454400004</v>
      </c>
      <c r="U14" s="140">
        <f>D3*D5*C7*C9*C11</f>
        <v>134.82621275760002</v>
      </c>
      <c r="V14" s="139">
        <f>E3*E5*C7*C9*C11</f>
        <v>75.917794024800003</v>
      </c>
      <c r="W14" s="141">
        <f>C3*C5*C7*E9*E11</f>
        <v>1167.4435880225999</v>
      </c>
      <c r="X14" s="139">
        <f>C3*C5*C7*C9*E11</f>
        <v>102.64157350019998</v>
      </c>
      <c r="Y14" s="139">
        <f>C3*C5*D7*C9*C11</f>
        <v>69.869215261499988</v>
      </c>
      <c r="Z14" s="139">
        <f>C3*C5*C7*C9*C11</f>
        <v>67.34934192419999</v>
      </c>
      <c r="AA14" s="139">
        <f>C3*C5*C7*C9*E11</f>
        <v>102.64157350019998</v>
      </c>
      <c r="AB14" s="141">
        <f>C3*E5*D7*E9*C11</f>
        <v>2536.3501356504999</v>
      </c>
      <c r="AC14" s="139">
        <f>C3*E5*C7*E9*E11</f>
        <v>3726.0325294374002</v>
      </c>
      <c r="AD14" s="138">
        <f>C3*C5*E7*D9*D11</f>
        <v>484.51304440500002</v>
      </c>
    </row>
    <row r="15" spans="1:30" ht="15.75" thickBot="1" x14ac:dyDescent="0.3">
      <c r="C15" s="44"/>
      <c r="D15" s="177">
        <f>(C3*D4*C5*D6*C7*D8*C9*D10*C11*D12)/10+(D3*C4*D5*C6*D7*C8*D9*C12)/300</f>
        <v>8699.1591291368131</v>
      </c>
      <c r="E15" s="34">
        <f>(D3*E4*D5*E6*D7*E8*D9*E10*D11*E12)/10+(E3*D4*E5*D6*E7*D8*E9*D12)/300</f>
        <v>489411.00846178574</v>
      </c>
      <c r="F15" s="189">
        <f>F4*F6*F8*F10*F12</f>
        <v>487.97222989680006</v>
      </c>
      <c r="G15" s="80">
        <f>SUM(G13:G14)</f>
        <v>13047.717085967035</v>
      </c>
      <c r="H15" s="80">
        <f>SUM(H13:H14)</f>
        <v>4586.3444493228617</v>
      </c>
      <c r="I15" s="193">
        <f t="shared" si="6"/>
        <v>4529.2864408415999</v>
      </c>
      <c r="J15" s="164">
        <f t="shared" si="6"/>
        <v>24.307736255999998</v>
      </c>
      <c r="K15" s="164">
        <f t="shared" si="6"/>
        <v>918.70405634700023</v>
      </c>
      <c r="L15" s="165">
        <f t="shared" si="6"/>
        <v>878.25796581600014</v>
      </c>
      <c r="M15" s="169"/>
      <c r="N15" s="169"/>
      <c r="O15" s="65"/>
      <c r="P15" s="160">
        <f>C8*C9*E10*C11*E12</f>
        <v>127.21862152799999</v>
      </c>
      <c r="Q15" s="146">
        <f>C8*D9*C10*C11*C12</f>
        <v>47.636931744000002</v>
      </c>
      <c r="R15" s="147">
        <f>E8*D9*C10*D11*C12</f>
        <v>917.76501413999995</v>
      </c>
      <c r="S15" s="142">
        <f>C4*C6*E8*C10*C12</f>
        <v>329.97751967519997</v>
      </c>
      <c r="T15" s="139">
        <f>D4*C6*C8*C10*E12</f>
        <v>116.42954860799999</v>
      </c>
      <c r="U15" s="142">
        <f>E4*C6*D8*E10*D12</f>
        <v>1743.6455166768003</v>
      </c>
      <c r="V15" s="139">
        <f>D4*C6*C8*C10*E12</f>
        <v>116.42954860799999</v>
      </c>
      <c r="W15" s="141">
        <f>D4*C6*D8*C10*D12</f>
        <v>487.97222989680006</v>
      </c>
      <c r="X15" s="139">
        <f>D4*C6*C8*C10*E12</f>
        <v>116.42954860799999</v>
      </c>
      <c r="Y15" s="139">
        <f>E4*C6*D8*E10*D12</f>
        <v>1743.6455166768003</v>
      </c>
      <c r="Z15" s="139">
        <f>E4*C6*C8*E10*D12</f>
        <v>283.90429036800003</v>
      </c>
      <c r="AA15" s="139">
        <f>D4*C6*D8*C10*D12</f>
        <v>487.97222989680006</v>
      </c>
      <c r="AB15" s="141">
        <f>C4*C6*C8*C10*C12</f>
        <v>24.307736255999998</v>
      </c>
      <c r="AC15" s="139">
        <f>C4*E6*C8*D10*E12</f>
        <v>177.84281592000002</v>
      </c>
      <c r="AD15" s="138">
        <f>C4*C6*E8*C10*C12</f>
        <v>329.97751967519997</v>
      </c>
    </row>
    <row r="16" spans="1:30" ht="15.75" thickBot="1" x14ac:dyDescent="0.3">
      <c r="C16" s="37" t="s">
        <v>914</v>
      </c>
      <c r="D16" s="175">
        <f>(SMALL(D15:E15,2)-SMALL(D15:E15,1)+SMALL(D14:E14,2)-SMALL(D14:E14,1))/10+G17/4</f>
        <v>50066.452254679112</v>
      </c>
      <c r="E16" s="176">
        <f>SMALL(D15:E15,2)-SMALL(D15:E15,1)+SMALL(D14:E14,2)-SMALL(D14:E14,1)</f>
        <v>499222.8493718963</v>
      </c>
      <c r="F16" s="190">
        <f>F3*F4*F5*F6*F7</f>
        <v>230.38940930039999</v>
      </c>
      <c r="G16" s="178">
        <f>PRODUCT(H3:H12)+PRODUCT(G3:G12)</f>
        <v>11756.041023526597</v>
      </c>
      <c r="H16" s="25"/>
      <c r="I16" s="79">
        <f>I14*I15</f>
        <v>5554937.1218147082</v>
      </c>
      <c r="J16" s="18">
        <f>J14*J15</f>
        <v>1637.1100405086167</v>
      </c>
      <c r="K16" s="18">
        <f>K14*K15</f>
        <v>1126743.3255149648</v>
      </c>
      <c r="L16" s="164">
        <f>PRODUCT(L3:L7)</f>
        <v>146.16678847680001</v>
      </c>
      <c r="M16" s="166"/>
      <c r="N16" s="169"/>
      <c r="O16" s="27"/>
      <c r="S16" s="129">
        <f>S14*S15</f>
        <v>400222.92667790013</v>
      </c>
      <c r="T16" s="129">
        <f t="shared" ref="T16:AD16" si="7">T14*T15</f>
        <v>10210.591336333237</v>
      </c>
      <c r="U16" s="129">
        <f t="shared" si="7"/>
        <v>235089.12140530167</v>
      </c>
      <c r="V16" s="129">
        <f t="shared" si="7"/>
        <v>8839.0744896225824</v>
      </c>
      <c r="W16" s="129">
        <f t="shared" si="7"/>
        <v>569680.05092610931</v>
      </c>
      <c r="X16" s="129">
        <f t="shared" si="7"/>
        <v>11950.512071043138</v>
      </c>
      <c r="Y16" s="129">
        <f t="shared" si="7"/>
        <v>121827.14394444073</v>
      </c>
      <c r="Z16" s="129">
        <f t="shared" si="7"/>
        <v>19120.767125741793</v>
      </c>
      <c r="AA16" s="129">
        <f t="shared" si="7"/>
        <v>50086.237501008887</v>
      </c>
      <c r="AB16" s="129">
        <f t="shared" si="7"/>
        <v>61652.930150262167</v>
      </c>
      <c r="AC16" s="129">
        <f t="shared" si="7"/>
        <v>662648.11724466761</v>
      </c>
      <c r="AD16" s="129">
        <f t="shared" si="7"/>
        <v>159878.41264304193</v>
      </c>
    </row>
    <row r="17" spans="1:30" ht="15.75" thickBot="1" x14ac:dyDescent="0.3">
      <c r="A17" s="2"/>
      <c r="C17" s="25"/>
      <c r="D17" s="80">
        <f>D14+D15</f>
        <v>13344.404980960495</v>
      </c>
      <c r="E17" s="16">
        <f>E14+E15</f>
        <v>512567.25435285678</v>
      </c>
      <c r="F17" s="191">
        <f>F8*F9*F10*F11*F12</f>
        <v>217.39817664840001</v>
      </c>
      <c r="G17" s="179">
        <f>(G3*H4*G5*H6*G7*H8*G9*H10*G11*H12)/10+(H3*G4*H5*G6*H7*G8*H9*G12)/10</f>
        <v>576.66926995793017</v>
      </c>
      <c r="H17" s="65"/>
      <c r="I17" s="194"/>
      <c r="J17" s="166"/>
      <c r="K17" s="166"/>
      <c r="L17" s="165">
        <f>PRODUCT(L8:L12)</f>
        <v>334.87508288850006</v>
      </c>
      <c r="M17" s="166"/>
      <c r="N17" s="169"/>
      <c r="O17" s="27"/>
      <c r="P17" s="131">
        <f>P14*P15</f>
        <v>23186.529279784172</v>
      </c>
      <c r="Q17" s="13">
        <f>Q14*Q15</f>
        <v>9778.1340876031645</v>
      </c>
      <c r="R17" s="128">
        <f>R14*R15</f>
        <v>159878.41264304196</v>
      </c>
      <c r="V17" s="127"/>
      <c r="W17" s="132"/>
      <c r="X17" s="127"/>
      <c r="Y17" s="127"/>
      <c r="Z17" s="127"/>
      <c r="AA17" s="127" t="s">
        <v>917</v>
      </c>
      <c r="AB17" s="132"/>
    </row>
    <row r="18" spans="1:30" ht="15.75" thickBot="1" x14ac:dyDescent="0.3">
      <c r="C18" s="2"/>
      <c r="D18" s="65"/>
      <c r="E18" s="65"/>
      <c r="F18" s="191">
        <f>F3*F4*F10*F11*F12</f>
        <v>371.39784475440001</v>
      </c>
      <c r="G18" s="187">
        <f>G16-G17</f>
        <v>11179.371753568666</v>
      </c>
      <c r="H18" s="65"/>
      <c r="I18" s="193">
        <f>I3*I4*I10*I11*I12</f>
        <v>686.84114435840002</v>
      </c>
      <c r="J18" s="166"/>
      <c r="K18" s="166"/>
      <c r="L18" s="169"/>
      <c r="M18" s="166"/>
      <c r="N18" s="164">
        <f>N3*N4*N10*N11*N12</f>
        <v>31.026904422400001</v>
      </c>
      <c r="O18" s="25"/>
      <c r="P18" s="130"/>
      <c r="R18" s="136"/>
      <c r="S18" s="136">
        <v>1012.86</v>
      </c>
      <c r="T18" s="137">
        <v>41314.99</v>
      </c>
      <c r="U18" s="83">
        <v>91251.62</v>
      </c>
      <c r="V18" s="134">
        <v>5112.3599999999997</v>
      </c>
      <c r="W18" s="134">
        <v>6087.2</v>
      </c>
      <c r="X18" s="134">
        <v>1187.53</v>
      </c>
      <c r="Y18" s="134">
        <v>5554.43</v>
      </c>
      <c r="Z18" s="134">
        <v>1907.99</v>
      </c>
      <c r="AA18" s="134">
        <v>50086.239999999998</v>
      </c>
      <c r="AB18" s="134">
        <v>18363.830000000002</v>
      </c>
      <c r="AC18" s="134">
        <v>61558.32</v>
      </c>
      <c r="AD18" s="134">
        <v>6260</v>
      </c>
    </row>
    <row r="19" spans="1:30" ht="15.75" thickBot="1" x14ac:dyDescent="0.3">
      <c r="C19" s="2"/>
      <c r="E19" s="65"/>
      <c r="F19" s="191">
        <f>F4*F5*F6*F7*F8</f>
        <v>348.65912660039999</v>
      </c>
      <c r="G19" s="184">
        <f>(G16-G17)/3</f>
        <v>3726.4572511895553</v>
      </c>
      <c r="H19" s="65"/>
      <c r="I19" s="194"/>
      <c r="J19" s="166"/>
      <c r="K19" s="166"/>
      <c r="L19" s="169"/>
      <c r="M19" s="164">
        <f>M4*M5*M6*M7*M8</f>
        <v>282.87438573240001</v>
      </c>
      <c r="N19" s="169"/>
      <c r="O19" s="27"/>
      <c r="P19" s="83">
        <v>3187.77</v>
      </c>
      <c r="Q19" s="83">
        <v>2793.17</v>
      </c>
      <c r="R19" s="136">
        <v>6260</v>
      </c>
      <c r="V19" s="134"/>
      <c r="W19" s="135"/>
      <c r="X19" s="66"/>
      <c r="Y19" s="66"/>
      <c r="Z19" s="66"/>
      <c r="AA19" s="66"/>
      <c r="AB19" s="66"/>
      <c r="AC19" s="135"/>
      <c r="AD19" s="66"/>
    </row>
    <row r="20" spans="1:30" ht="15.75" thickBot="1" x14ac:dyDescent="0.3">
      <c r="C20" s="2"/>
      <c r="D20" s="65"/>
      <c r="E20" s="65"/>
      <c r="F20" s="191">
        <f>F5*F6*F7*F8*F9</f>
        <v>134.85871877939999</v>
      </c>
      <c r="G20" s="184">
        <f>G17*2</f>
        <v>1153.3385399158603</v>
      </c>
      <c r="H20" s="25"/>
      <c r="I20" s="167"/>
      <c r="J20" s="166"/>
      <c r="K20" s="166"/>
      <c r="L20" s="166"/>
      <c r="M20" s="164">
        <f>M5*M6*M7*M8*M9</f>
        <v>733.49986067819998</v>
      </c>
      <c r="N20" s="169"/>
      <c r="O20" s="27"/>
      <c r="P20" s="6">
        <v>2018</v>
      </c>
      <c r="Q20" s="15">
        <v>2018</v>
      </c>
      <c r="R20" s="3">
        <v>2018</v>
      </c>
      <c r="S20" s="143">
        <v>2017</v>
      </c>
      <c r="T20" s="143">
        <v>2017</v>
      </c>
      <c r="U20" s="143">
        <v>2017</v>
      </c>
      <c r="V20" s="143">
        <v>2017</v>
      </c>
      <c r="W20" s="144">
        <v>2016</v>
      </c>
      <c r="X20" s="145">
        <v>2018</v>
      </c>
      <c r="Y20" s="145">
        <v>2018</v>
      </c>
      <c r="Z20" s="145">
        <v>2018</v>
      </c>
      <c r="AA20" s="144">
        <v>2016</v>
      </c>
      <c r="AB20" s="144">
        <v>2016</v>
      </c>
      <c r="AC20" s="143">
        <v>2017</v>
      </c>
      <c r="AD20" s="145">
        <v>2018</v>
      </c>
    </row>
    <row r="21" spans="1:30" ht="15.75" thickBot="1" x14ac:dyDescent="0.3">
      <c r="C21" s="2"/>
      <c r="D21" s="65"/>
      <c r="E21" s="65"/>
      <c r="F21" s="192">
        <f>F6*F7*F8*F9*F10</f>
        <v>132.43610706479998</v>
      </c>
      <c r="G21" s="184">
        <f>G16+G17</f>
        <v>12332.710293484528</v>
      </c>
      <c r="H21" s="196"/>
      <c r="I21" s="195">
        <f>I6*I7*I8*I9*I10</f>
        <v>9301.5668085786001</v>
      </c>
      <c r="J21" s="168"/>
      <c r="K21" s="168"/>
      <c r="L21" s="168"/>
      <c r="M21" s="168"/>
      <c r="N21" s="168"/>
      <c r="O21" s="27"/>
      <c r="P21" s="6" t="s">
        <v>913</v>
      </c>
      <c r="Q21" s="6" t="s">
        <v>207</v>
      </c>
      <c r="R21" s="133" t="s">
        <v>230</v>
      </c>
      <c r="S21" s="3" t="s">
        <v>8</v>
      </c>
      <c r="T21" s="4" t="s">
        <v>199</v>
      </c>
      <c r="U21" s="6" t="s">
        <v>205</v>
      </c>
      <c r="V21" s="15" t="s">
        <v>208</v>
      </c>
      <c r="W21" s="15" t="s">
        <v>210</v>
      </c>
      <c r="X21" s="15" t="s">
        <v>216</v>
      </c>
      <c r="Y21" s="15" t="s">
        <v>218</v>
      </c>
      <c r="Z21" s="15" t="s">
        <v>221</v>
      </c>
      <c r="AA21" s="15" t="s">
        <v>223</v>
      </c>
      <c r="AB21" s="122" t="s">
        <v>224</v>
      </c>
      <c r="AC21" s="126" t="s">
        <v>228</v>
      </c>
      <c r="AD21" s="15" t="s">
        <v>230</v>
      </c>
    </row>
    <row r="22" spans="1:30" ht="15.75" thickBot="1" x14ac:dyDescent="0.3">
      <c r="C22" s="2"/>
      <c r="D22" s="65"/>
      <c r="E22" s="65"/>
      <c r="F22" s="34">
        <f>F14*F15</f>
        <v>50086.237501008887</v>
      </c>
      <c r="G22" s="184">
        <f>G21*3</f>
        <v>36998.13088045358</v>
      </c>
      <c r="H22" s="25"/>
      <c r="I22" s="186"/>
      <c r="J22" s="186"/>
      <c r="K22" s="186"/>
      <c r="L22" s="186"/>
      <c r="P22" s="2"/>
    </row>
    <row r="23" spans="1:30" x14ac:dyDescent="0.25">
      <c r="D23" s="65"/>
      <c r="E23" s="65"/>
      <c r="F23" s="2"/>
      <c r="G23" s="181">
        <f>(G16-G17)/6</f>
        <v>1863.2286255947777</v>
      </c>
      <c r="J23" s="7"/>
      <c r="K23" s="7"/>
      <c r="L23" s="7"/>
      <c r="P23" s="54"/>
      <c r="Q23" s="28"/>
      <c r="R23" s="54"/>
    </row>
    <row r="24" spans="1:30" x14ac:dyDescent="0.25">
      <c r="D24" s="65"/>
      <c r="E24" s="65"/>
      <c r="F24" s="65"/>
      <c r="G24" s="184">
        <f>(G16+G17)*4</f>
        <v>49330.841173938112</v>
      </c>
      <c r="H24" s="2"/>
      <c r="P24" s="27"/>
      <c r="Q24" s="27"/>
      <c r="R24" s="27"/>
    </row>
    <row r="25" spans="1:30" ht="15.75" thickBot="1" x14ac:dyDescent="0.3">
      <c r="C25" s="2"/>
      <c r="D25" s="173"/>
      <c r="E25" s="173"/>
      <c r="F25" s="54"/>
      <c r="G25" s="182">
        <f>(G16+G17)*2</f>
        <v>24665.420586969056</v>
      </c>
      <c r="H25" s="2"/>
      <c r="I25" s="54"/>
      <c r="M25" s="2"/>
      <c r="P25" s="54"/>
    </row>
    <row r="26" spans="1:30" ht="15.75" thickBot="1" x14ac:dyDescent="0.3">
      <c r="C26" s="54"/>
      <c r="D26" s="25"/>
      <c r="F26" s="27"/>
      <c r="G26" s="187">
        <f>(G16+G17)*2+G17</f>
        <v>25242.089856926985</v>
      </c>
      <c r="I26" s="150"/>
    </row>
    <row r="27" spans="1:30" ht="15.75" thickBot="1" x14ac:dyDescent="0.3">
      <c r="C27" s="2"/>
      <c r="D27" s="65"/>
      <c r="E27" s="65"/>
      <c r="F27" s="27"/>
      <c r="G27" s="183">
        <f>(G16+G17)/2</f>
        <v>6166.355146742264</v>
      </c>
      <c r="I27" s="150"/>
      <c r="P27" s="54"/>
      <c r="Q27" s="54"/>
      <c r="R27" s="27"/>
    </row>
    <row r="28" spans="1:30" ht="15.75" thickBot="1" x14ac:dyDescent="0.3">
      <c r="C28" s="2"/>
      <c r="D28" s="65"/>
      <c r="E28" s="65"/>
      <c r="F28" s="151"/>
      <c r="G28" s="180">
        <f>G17*4</f>
        <v>2306.6770798317207</v>
      </c>
      <c r="I28" s="150"/>
      <c r="P28" s="27"/>
      <c r="Q28" s="27"/>
      <c r="R28" s="27"/>
    </row>
    <row r="29" spans="1:30" ht="15.75" thickBot="1" x14ac:dyDescent="0.3">
      <c r="D29" s="2"/>
      <c r="G29" s="187">
        <f>(G16+G17)*6-(G16+G17)/6</f>
        <v>71940.810045326405</v>
      </c>
    </row>
    <row r="30" spans="1:30" ht="15.75" thickBot="1" x14ac:dyDescent="0.3">
      <c r="B30" s="27"/>
      <c r="E30" s="2"/>
      <c r="G30" s="177">
        <f>G16/10+G17/5-G17</f>
        <v>714.26868638631561</v>
      </c>
      <c r="H30" s="2"/>
    </row>
    <row r="31" spans="1:30" x14ac:dyDescent="0.25">
      <c r="B31" s="27"/>
      <c r="G31" s="57">
        <f>(G16+G17)*18-(G16+G17)/2</f>
        <v>215822.43013597926</v>
      </c>
    </row>
    <row r="32" spans="1:30" x14ac:dyDescent="0.25">
      <c r="B32" s="27"/>
      <c r="F32" s="2"/>
    </row>
    <row r="33" spans="2:9" x14ac:dyDescent="0.25">
      <c r="B33" s="27"/>
    </row>
    <row r="34" spans="2:9" x14ac:dyDescent="0.25">
      <c r="B34" s="27"/>
      <c r="I34"/>
    </row>
    <row r="35" spans="2:9" x14ac:dyDescent="0.25">
      <c r="B35" s="27"/>
    </row>
    <row r="36" spans="2:9" x14ac:dyDescent="0.25">
      <c r="B36" s="27"/>
      <c r="I36"/>
    </row>
    <row r="37" spans="2:9" x14ac:dyDescent="0.25">
      <c r="B37" s="27"/>
      <c r="I37"/>
    </row>
    <row r="38" spans="2:9" x14ac:dyDescent="0.25">
      <c r="B38" s="27"/>
    </row>
    <row r="39" spans="2:9" x14ac:dyDescent="0.25">
      <c r="B39" s="27"/>
    </row>
    <row r="40" spans="2:9" x14ac:dyDescent="0.25">
      <c r="B40" s="27"/>
    </row>
    <row r="41" spans="2:9" x14ac:dyDescent="0.25">
      <c r="B41" s="27"/>
    </row>
    <row r="42" spans="2:9" x14ac:dyDescent="0.25">
      <c r="B42" s="27"/>
    </row>
    <row r="43" spans="2:9" x14ac:dyDescent="0.25">
      <c r="B43" s="27"/>
    </row>
    <row r="44" spans="2:9" x14ac:dyDescent="0.25">
      <c r="B44" s="27"/>
    </row>
    <row r="45" spans="2:9" x14ac:dyDescent="0.25">
      <c r="B45" s="27"/>
    </row>
    <row r="46" spans="2:9" x14ac:dyDescent="0.25">
      <c r="B46" s="27"/>
    </row>
    <row r="47" spans="2:9" x14ac:dyDescent="0.25">
      <c r="B47" s="27"/>
    </row>
    <row r="48" spans="2:9" x14ac:dyDescent="0.25">
      <c r="B48" s="27"/>
    </row>
    <row r="49" spans="2:9" x14ac:dyDescent="0.25">
      <c r="B49" s="27"/>
      <c r="I49"/>
    </row>
    <row r="50" spans="2:9" x14ac:dyDescent="0.25">
      <c r="B50" s="27"/>
      <c r="I50"/>
    </row>
    <row r="51" spans="2:9" x14ac:dyDescent="0.25">
      <c r="B51" s="27"/>
      <c r="I51"/>
    </row>
    <row r="52" spans="2:9" x14ac:dyDescent="0.25">
      <c r="B52" s="27"/>
      <c r="I52"/>
    </row>
    <row r="53" spans="2:9" x14ac:dyDescent="0.25">
      <c r="B53" s="27"/>
      <c r="D53" t="s">
        <v>22</v>
      </c>
      <c r="I53"/>
    </row>
    <row r="54" spans="2:9" x14ac:dyDescent="0.25">
      <c r="B54" s="27"/>
      <c r="I54"/>
    </row>
    <row r="55" spans="2:9" x14ac:dyDescent="0.25">
      <c r="B55" s="27"/>
      <c r="I55"/>
    </row>
    <row r="56" spans="2:9" x14ac:dyDescent="0.25">
      <c r="B56" s="27"/>
      <c r="I56"/>
    </row>
    <row r="57" spans="2:9" x14ac:dyDescent="0.25">
      <c r="B57" s="27"/>
      <c r="I57"/>
    </row>
    <row r="58" spans="2:9" x14ac:dyDescent="0.25">
      <c r="B58" s="27"/>
      <c r="I58"/>
    </row>
    <row r="59" spans="2:9" x14ac:dyDescent="0.25">
      <c r="B59" s="27"/>
      <c r="I59"/>
    </row>
    <row r="60" spans="2:9" x14ac:dyDescent="0.25">
      <c r="B60" s="27"/>
      <c r="I60"/>
    </row>
    <row r="61" spans="2:9" x14ac:dyDescent="0.25">
      <c r="B61" s="27"/>
      <c r="I61"/>
    </row>
    <row r="62" spans="2:9" x14ac:dyDescent="0.25">
      <c r="B62" s="27"/>
      <c r="I62"/>
    </row>
    <row r="63" spans="2:9" x14ac:dyDescent="0.25">
      <c r="B63" s="27"/>
      <c r="I63"/>
    </row>
    <row r="64" spans="2:9" x14ac:dyDescent="0.25">
      <c r="B64" s="27"/>
      <c r="I64"/>
    </row>
    <row r="65" spans="2:9" x14ac:dyDescent="0.25">
      <c r="B65" s="27"/>
      <c r="I65"/>
    </row>
    <row r="66" spans="2:9" x14ac:dyDescent="0.25">
      <c r="B66" s="27"/>
      <c r="I66"/>
    </row>
    <row r="67" spans="2:9" x14ac:dyDescent="0.25">
      <c r="B67" s="27"/>
      <c r="I67"/>
    </row>
    <row r="68" spans="2:9" x14ac:dyDescent="0.25">
      <c r="B68" s="27"/>
      <c r="I68"/>
    </row>
    <row r="69" spans="2:9" x14ac:dyDescent="0.25">
      <c r="B69" s="27"/>
      <c r="I69"/>
    </row>
    <row r="70" spans="2:9" x14ac:dyDescent="0.25">
      <c r="B70" s="27"/>
      <c r="I70"/>
    </row>
  </sheetData>
  <mergeCells count="1">
    <mergeCell ref="I2:N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8"/>
  <sheetViews>
    <sheetView workbookViewId="0">
      <selection activeCell="P3" sqref="P3"/>
    </sheetView>
  </sheetViews>
  <sheetFormatPr defaultRowHeight="15.75" x14ac:dyDescent="0.25"/>
  <cols>
    <col min="1" max="1" width="28.7109375" style="93" bestFit="1" customWidth="1"/>
    <col min="2" max="2" width="20.42578125" style="93" customWidth="1"/>
    <col min="3" max="3" width="3.7109375" style="93" customWidth="1"/>
    <col min="4" max="4" width="4" style="93" customWidth="1"/>
    <col min="5" max="5" width="5.7109375" style="93" customWidth="1"/>
    <col min="6" max="6" width="6.140625" style="93" customWidth="1"/>
    <col min="7" max="8" width="6.28515625" style="93" customWidth="1"/>
    <col min="9" max="9" width="5.42578125" style="93" customWidth="1"/>
    <col min="10" max="11" width="5.85546875" style="93" customWidth="1"/>
    <col min="12" max="12" width="5.42578125" style="93" customWidth="1"/>
    <col min="13" max="13" width="5" style="93" customWidth="1"/>
    <col min="14" max="14" width="7.85546875" style="94" customWidth="1"/>
    <col min="15" max="15" width="4.140625" style="94" customWidth="1"/>
    <col min="16" max="17" width="3.42578125" style="93" customWidth="1"/>
    <col min="18" max="16384" width="9.140625" style="93"/>
  </cols>
  <sheetData>
    <row r="1" spans="1:17" ht="16.5" thickBot="1" x14ac:dyDescent="0.3">
      <c r="C1" s="93" t="s">
        <v>352</v>
      </c>
      <c r="D1" s="93" t="s">
        <v>353</v>
      </c>
      <c r="E1" s="93" t="s">
        <v>354</v>
      </c>
      <c r="F1" s="93" t="s">
        <v>355</v>
      </c>
      <c r="G1" s="93" t="s">
        <v>356</v>
      </c>
      <c r="I1" s="93" t="s">
        <v>352</v>
      </c>
      <c r="J1" s="93" t="s">
        <v>353</v>
      </c>
      <c r="K1" s="93" t="s">
        <v>354</v>
      </c>
      <c r="L1" s="93" t="s">
        <v>355</v>
      </c>
      <c r="M1" s="93" t="s">
        <v>356</v>
      </c>
      <c r="O1" s="94" t="s">
        <v>892</v>
      </c>
    </row>
    <row r="2" spans="1:17" ht="16.5" thickBot="1" x14ac:dyDescent="0.3">
      <c r="A2" s="93" t="s">
        <v>357</v>
      </c>
      <c r="B2" s="93" t="s">
        <v>358</v>
      </c>
      <c r="C2" s="242" t="s">
        <v>359</v>
      </c>
      <c r="D2" s="243"/>
      <c r="E2" s="243"/>
      <c r="F2" s="243"/>
      <c r="G2" s="244"/>
      <c r="H2" s="99"/>
      <c r="I2" s="242" t="s">
        <v>359</v>
      </c>
      <c r="J2" s="243"/>
      <c r="K2" s="243"/>
      <c r="L2" s="243"/>
      <c r="M2" s="244"/>
    </row>
    <row r="3" spans="1:17" x14ac:dyDescent="0.25">
      <c r="A3" s="95" t="s">
        <v>360</v>
      </c>
      <c r="B3" s="93" t="s">
        <v>361</v>
      </c>
      <c r="C3" s="93">
        <v>4</v>
      </c>
      <c r="D3" s="93">
        <v>6</v>
      </c>
      <c r="E3" s="93">
        <v>6</v>
      </c>
      <c r="F3" s="93">
        <v>24</v>
      </c>
      <c r="G3" s="93">
        <v>22</v>
      </c>
      <c r="I3" s="93">
        <v>5</v>
      </c>
      <c r="J3" s="93">
        <v>6</v>
      </c>
      <c r="K3" s="93">
        <v>5</v>
      </c>
      <c r="L3" s="93">
        <v>20</v>
      </c>
      <c r="M3" s="93">
        <v>17</v>
      </c>
      <c r="N3" s="94">
        <f>((C3+F3)^2+(E3+F3)^2-(D3+F3)^2)/((C3+G3)*(E3+G3+(D3+G3)))</f>
        <v>0.53846153846153844</v>
      </c>
      <c r="O3" s="94">
        <f>((I3+L3)^2+(K3+L3)^2-(J3+L3)^2)/((I3+M3)*(K3+M3+(J3+M3)))</f>
        <v>0.57979797979797976</v>
      </c>
      <c r="P3" s="96">
        <f t="shared" ref="P3:P66" si="0">((I3+38)^3+(J3+38)^2+(K3+38)^5)/((C3+38)^5+(D3+38)^2+(E3+38)^3)*(F3+2+M3)/(G3+2+L3)+(I3+10)/(L3+10)*(K3+10)/(L3+10)*(J3+10/(L3+M3+20)*(L3+10))/2</f>
        <v>2.5070593298127717</v>
      </c>
      <c r="Q3" s="96">
        <f t="shared" ref="Q3:Q66" si="1">((C3+38)^3+(D3+38)^2+(E3+38)^5)/((I3+38)^5+(J3+38)^2+(K3+38)^3)*(L3+2+M3)/(M3+2+F3)+(C3+10)/(F3+10)*(E3+10)/(F3+10)*(D3+10/(F3+G3+20)*(F3+10))/2</f>
        <v>2.0977888175012422</v>
      </c>
    </row>
    <row r="4" spans="1:17" x14ac:dyDescent="0.25">
      <c r="A4" s="95" t="s">
        <v>362</v>
      </c>
      <c r="B4" s="93" t="s">
        <v>363</v>
      </c>
      <c r="C4" s="93">
        <v>7</v>
      </c>
      <c r="D4" s="93">
        <v>7</v>
      </c>
      <c r="E4" s="93">
        <v>4</v>
      </c>
      <c r="F4" s="93">
        <v>34</v>
      </c>
      <c r="G4" s="93">
        <v>22</v>
      </c>
      <c r="I4" s="93">
        <v>8</v>
      </c>
      <c r="J4" s="93">
        <v>4</v>
      </c>
      <c r="K4" s="93">
        <v>5</v>
      </c>
      <c r="L4" s="93">
        <v>36</v>
      </c>
      <c r="M4" s="93">
        <v>24</v>
      </c>
      <c r="N4" s="94">
        <f t="shared" ref="N4:N67" si="2">((C4+F4)^2+(E4+F4)^2-(D4+F4)^2)/((C4+G4)*(E4+G4+(D4+G4)))</f>
        <v>0.90532915360501565</v>
      </c>
      <c r="O4" s="94">
        <f t="shared" ref="O4:O67" si="3">((I4+L4)^2+(K4+L4)^2-(J4+L4)^2)/((I4+M4)*(K4+M4+(J4+M4)))</f>
        <v>1.1058114035087718</v>
      </c>
      <c r="P4" s="96">
        <f t="shared" si="0"/>
        <v>1.4189269520436909</v>
      </c>
      <c r="Q4" s="96">
        <f t="shared" si="1"/>
        <v>1.4420271201915378</v>
      </c>
    </row>
    <row r="5" spans="1:17" x14ac:dyDescent="0.25">
      <c r="A5" s="93" t="s">
        <v>364</v>
      </c>
      <c r="B5" s="93" t="s">
        <v>365</v>
      </c>
      <c r="C5" s="93">
        <v>4</v>
      </c>
      <c r="D5" s="93">
        <v>6</v>
      </c>
      <c r="E5" s="93">
        <v>3</v>
      </c>
      <c r="F5" s="93">
        <v>20</v>
      </c>
      <c r="G5" s="93">
        <v>16</v>
      </c>
      <c r="I5" s="93">
        <v>3</v>
      </c>
      <c r="J5" s="93">
        <v>5</v>
      </c>
      <c r="K5" s="93">
        <v>5</v>
      </c>
      <c r="L5" s="93">
        <v>18</v>
      </c>
      <c r="M5" s="93">
        <v>20</v>
      </c>
      <c r="N5" s="94">
        <f t="shared" si="2"/>
        <v>0.52317073170731709</v>
      </c>
      <c r="O5" s="94">
        <f t="shared" si="3"/>
        <v>0.38347826086956521</v>
      </c>
      <c r="P5" s="96">
        <f t="shared" si="0"/>
        <v>2.5344296416159731</v>
      </c>
      <c r="Q5" s="96">
        <f t="shared" si="1"/>
        <v>2.1006704854534428</v>
      </c>
    </row>
    <row r="6" spans="1:17" x14ac:dyDescent="0.25">
      <c r="A6" s="93" t="s">
        <v>366</v>
      </c>
      <c r="B6" s="93" t="s">
        <v>367</v>
      </c>
      <c r="C6" s="93">
        <v>5</v>
      </c>
      <c r="D6" s="93">
        <v>4</v>
      </c>
      <c r="E6" s="93">
        <v>4</v>
      </c>
      <c r="F6" s="93">
        <v>24</v>
      </c>
      <c r="G6" s="93">
        <v>20</v>
      </c>
      <c r="I6" s="93">
        <v>3</v>
      </c>
      <c r="J6" s="93">
        <v>4</v>
      </c>
      <c r="K6" s="93">
        <v>6</v>
      </c>
      <c r="L6" s="93">
        <v>21</v>
      </c>
      <c r="M6" s="93">
        <v>26</v>
      </c>
      <c r="N6" s="94">
        <f t="shared" si="2"/>
        <v>0.70083333333333331</v>
      </c>
      <c r="O6" s="94">
        <f t="shared" si="3"/>
        <v>0.37819799777530588</v>
      </c>
      <c r="P6" s="96">
        <f t="shared" si="0"/>
        <v>2.2900992152819648</v>
      </c>
      <c r="Q6" s="96">
        <f t="shared" si="1"/>
        <v>1.9086892407900147</v>
      </c>
    </row>
    <row r="7" spans="1:17" x14ac:dyDescent="0.25">
      <c r="A7" s="95" t="s">
        <v>368</v>
      </c>
      <c r="B7" s="93" t="s">
        <v>369</v>
      </c>
      <c r="C7" s="93">
        <v>4</v>
      </c>
      <c r="D7" s="93">
        <v>2</v>
      </c>
      <c r="E7" s="93">
        <v>4</v>
      </c>
      <c r="F7" s="93">
        <v>12</v>
      </c>
      <c r="G7" s="93">
        <v>13</v>
      </c>
      <c r="I7" s="93">
        <v>6</v>
      </c>
      <c r="J7" s="93">
        <v>0</v>
      </c>
      <c r="K7" s="93">
        <v>4</v>
      </c>
      <c r="L7" s="93">
        <v>16</v>
      </c>
      <c r="M7" s="93">
        <v>10</v>
      </c>
      <c r="N7" s="94">
        <f t="shared" si="2"/>
        <v>0.58088235294117652</v>
      </c>
      <c r="O7" s="94">
        <f t="shared" si="3"/>
        <v>1.6354166666666667</v>
      </c>
      <c r="P7" s="96">
        <f t="shared" si="0"/>
        <v>1.7107131671513778</v>
      </c>
      <c r="Q7" s="96">
        <f t="shared" si="1"/>
        <v>2.3195184528587611</v>
      </c>
    </row>
    <row r="8" spans="1:17" x14ac:dyDescent="0.25">
      <c r="A8" s="93" t="s">
        <v>370</v>
      </c>
      <c r="B8" s="93" t="s">
        <v>371</v>
      </c>
      <c r="C8" s="93">
        <v>15</v>
      </c>
      <c r="D8" s="93">
        <v>5</v>
      </c>
      <c r="E8" s="93">
        <v>6</v>
      </c>
      <c r="F8" s="93">
        <v>54</v>
      </c>
      <c r="G8" s="93">
        <v>26</v>
      </c>
      <c r="I8" s="93">
        <v>17</v>
      </c>
      <c r="J8" s="93">
        <v>3</v>
      </c>
      <c r="K8" s="93">
        <v>6</v>
      </c>
      <c r="L8" s="93">
        <v>57</v>
      </c>
      <c r="M8" s="93">
        <v>29</v>
      </c>
      <c r="N8" s="94">
        <f t="shared" si="2"/>
        <v>1.8892760356174991</v>
      </c>
      <c r="O8" s="94">
        <f t="shared" si="3"/>
        <v>1.8964957819597663</v>
      </c>
      <c r="P8" s="96">
        <f t="shared" si="0"/>
        <v>0.84316425199582601</v>
      </c>
      <c r="Q8" s="96">
        <f t="shared" si="1"/>
        <v>0.89613726043141873</v>
      </c>
    </row>
    <row r="9" spans="1:17" x14ac:dyDescent="0.25">
      <c r="A9" s="93" t="s">
        <v>372</v>
      </c>
      <c r="B9" s="93" t="s">
        <v>373</v>
      </c>
      <c r="C9" s="93">
        <v>9</v>
      </c>
      <c r="D9" s="93">
        <v>2</v>
      </c>
      <c r="E9" s="93">
        <v>7</v>
      </c>
      <c r="F9" s="93">
        <v>28</v>
      </c>
      <c r="G9" s="93">
        <v>25</v>
      </c>
      <c r="I9" s="93">
        <v>1</v>
      </c>
      <c r="J9" s="93">
        <v>5</v>
      </c>
      <c r="K9" s="93">
        <v>11</v>
      </c>
      <c r="L9" s="93">
        <v>20</v>
      </c>
      <c r="M9" s="93">
        <v>36</v>
      </c>
      <c r="N9" s="94">
        <f t="shared" si="2"/>
        <v>0.84446660019940178</v>
      </c>
      <c r="O9" s="94">
        <f t="shared" si="3"/>
        <v>0.23863636363636365</v>
      </c>
      <c r="P9" s="96">
        <f t="shared" si="0"/>
        <v>2.8774871950385643</v>
      </c>
      <c r="Q9" s="96">
        <f t="shared" si="1"/>
        <v>2.6018366326312665</v>
      </c>
    </row>
    <row r="10" spans="1:17" x14ac:dyDescent="0.25">
      <c r="A10" s="93" t="s">
        <v>374</v>
      </c>
      <c r="B10" s="93" t="s">
        <v>375</v>
      </c>
      <c r="C10" s="93">
        <v>7</v>
      </c>
      <c r="D10" s="93">
        <v>7</v>
      </c>
      <c r="E10" s="93">
        <v>8</v>
      </c>
      <c r="F10" s="93">
        <v>23</v>
      </c>
      <c r="G10" s="93">
        <v>29</v>
      </c>
      <c r="I10" s="93">
        <v>7</v>
      </c>
      <c r="J10" s="93">
        <v>3</v>
      </c>
      <c r="K10" s="93">
        <v>12</v>
      </c>
      <c r="L10" s="93">
        <v>23</v>
      </c>
      <c r="M10" s="93">
        <v>28</v>
      </c>
      <c r="N10" s="94">
        <f t="shared" si="2"/>
        <v>0.36567732115677321</v>
      </c>
      <c r="O10" s="94">
        <f t="shared" si="3"/>
        <v>0.58309859154929577</v>
      </c>
      <c r="P10" s="96">
        <f t="shared" si="0"/>
        <v>2.9750199274298756</v>
      </c>
      <c r="Q10" s="96">
        <f t="shared" si="1"/>
        <v>2.7433095367683924</v>
      </c>
    </row>
    <row r="11" spans="1:17" x14ac:dyDescent="0.25">
      <c r="A11" s="93" t="s">
        <v>376</v>
      </c>
      <c r="B11" s="93" t="s">
        <v>377</v>
      </c>
      <c r="C11" s="93">
        <v>6</v>
      </c>
      <c r="D11" s="93">
        <v>3</v>
      </c>
      <c r="E11" s="93">
        <v>4</v>
      </c>
      <c r="F11" s="93">
        <v>21</v>
      </c>
      <c r="G11" s="93">
        <v>15</v>
      </c>
      <c r="I11" s="93">
        <v>3</v>
      </c>
      <c r="J11" s="93">
        <v>4</v>
      </c>
      <c r="K11" s="93">
        <v>6</v>
      </c>
      <c r="L11" s="93">
        <v>15</v>
      </c>
      <c r="M11" s="93">
        <v>28</v>
      </c>
      <c r="N11" s="94">
        <f t="shared" si="2"/>
        <v>1.0012870012870012</v>
      </c>
      <c r="O11" s="94">
        <f t="shared" si="3"/>
        <v>0.19745845552297164</v>
      </c>
      <c r="P11" s="96">
        <f t="shared" si="0"/>
        <v>2.9196183511161431</v>
      </c>
      <c r="Q11" s="96">
        <f t="shared" si="1"/>
        <v>1.9900472544435126</v>
      </c>
    </row>
    <row r="12" spans="1:17" x14ac:dyDescent="0.25">
      <c r="A12" s="93" t="s">
        <v>378</v>
      </c>
      <c r="B12" s="93" t="s">
        <v>379</v>
      </c>
      <c r="C12" s="93">
        <v>6</v>
      </c>
      <c r="D12" s="93">
        <v>10</v>
      </c>
      <c r="E12" s="93">
        <v>11</v>
      </c>
      <c r="F12" s="93">
        <v>32</v>
      </c>
      <c r="G12" s="93">
        <v>39</v>
      </c>
      <c r="I12" s="93">
        <v>8</v>
      </c>
      <c r="J12" s="93">
        <v>9</v>
      </c>
      <c r="K12" s="93">
        <v>10</v>
      </c>
      <c r="L12" s="93">
        <v>24</v>
      </c>
      <c r="M12" s="93">
        <v>32</v>
      </c>
      <c r="N12" s="94">
        <f t="shared" si="2"/>
        <v>0.34320987654320989</v>
      </c>
      <c r="O12" s="94">
        <f t="shared" si="3"/>
        <v>0.32861445783132531</v>
      </c>
      <c r="P12" s="96">
        <f t="shared" si="0"/>
        <v>3.6662716579652548</v>
      </c>
      <c r="Q12" s="96">
        <f t="shared" si="1"/>
        <v>2.5968996451024475</v>
      </c>
    </row>
    <row r="13" spans="1:17" x14ac:dyDescent="0.25">
      <c r="A13" s="95" t="s">
        <v>380</v>
      </c>
      <c r="B13" s="95" t="s">
        <v>381</v>
      </c>
      <c r="C13" s="95">
        <v>8</v>
      </c>
      <c r="D13" s="95">
        <v>4</v>
      </c>
      <c r="E13" s="95">
        <v>7</v>
      </c>
      <c r="F13" s="95">
        <v>22</v>
      </c>
      <c r="G13" s="95">
        <v>26</v>
      </c>
      <c r="H13" s="95"/>
      <c r="I13" s="95">
        <v>4</v>
      </c>
      <c r="J13" s="95">
        <v>5</v>
      </c>
      <c r="K13" s="95">
        <v>10</v>
      </c>
      <c r="L13" s="95">
        <v>16</v>
      </c>
      <c r="M13" s="95">
        <v>26</v>
      </c>
      <c r="N13" s="94">
        <f t="shared" si="2"/>
        <v>0.49719887955182074</v>
      </c>
      <c r="O13" s="94">
        <f t="shared" si="3"/>
        <v>0.31592039800995025</v>
      </c>
      <c r="P13" s="96">
        <f t="shared" si="0"/>
        <v>3.3096093629644425</v>
      </c>
      <c r="Q13" s="96">
        <f t="shared" si="1"/>
        <v>2.5428867220688156</v>
      </c>
    </row>
    <row r="14" spans="1:17" x14ac:dyDescent="0.25">
      <c r="A14" s="95" t="s">
        <v>382</v>
      </c>
      <c r="B14" s="93" t="s">
        <v>383</v>
      </c>
      <c r="C14" s="93">
        <v>10</v>
      </c>
      <c r="D14" s="93">
        <v>5</v>
      </c>
      <c r="E14" s="93">
        <v>8</v>
      </c>
      <c r="F14" s="93">
        <v>26</v>
      </c>
      <c r="G14" s="93">
        <v>21</v>
      </c>
      <c r="I14" s="93">
        <v>7</v>
      </c>
      <c r="J14" s="93">
        <v>3</v>
      </c>
      <c r="K14" s="93">
        <v>13</v>
      </c>
      <c r="L14" s="93">
        <v>23</v>
      </c>
      <c r="M14" s="93">
        <v>48</v>
      </c>
      <c r="N14" s="94">
        <f t="shared" si="2"/>
        <v>0.87448680351906161</v>
      </c>
      <c r="O14" s="94">
        <f t="shared" si="3"/>
        <v>0.24675324675324675</v>
      </c>
      <c r="P14" s="96">
        <f t="shared" si="0"/>
        <v>3.426491726799807</v>
      </c>
      <c r="Q14" s="96">
        <f t="shared" si="1"/>
        <v>2.5126194554978971</v>
      </c>
    </row>
    <row r="15" spans="1:17" x14ac:dyDescent="0.25">
      <c r="A15" s="93" t="s">
        <v>384</v>
      </c>
      <c r="B15" s="93" t="s">
        <v>385</v>
      </c>
      <c r="C15" s="93">
        <v>14</v>
      </c>
      <c r="D15" s="93">
        <v>6</v>
      </c>
      <c r="E15" s="93">
        <v>4</v>
      </c>
      <c r="F15" s="93">
        <v>44</v>
      </c>
      <c r="G15" s="93">
        <v>29</v>
      </c>
      <c r="I15" s="93">
        <v>11</v>
      </c>
      <c r="J15" s="93">
        <v>6</v>
      </c>
      <c r="K15" s="93">
        <v>7</v>
      </c>
      <c r="L15" s="93">
        <v>33</v>
      </c>
      <c r="M15" s="93">
        <v>28</v>
      </c>
      <c r="N15" s="94">
        <f t="shared" si="2"/>
        <v>1.0834473324213407</v>
      </c>
      <c r="O15" s="94">
        <f t="shared" si="3"/>
        <v>0.74879227053140096</v>
      </c>
      <c r="P15" s="96">
        <f t="shared" si="0"/>
        <v>1.6531467352314111</v>
      </c>
      <c r="Q15" s="96">
        <f t="shared" si="1"/>
        <v>1.0743967698814019</v>
      </c>
    </row>
    <row r="16" spans="1:17" x14ac:dyDescent="0.25">
      <c r="A16" s="95" t="s">
        <v>386</v>
      </c>
      <c r="B16" s="93" t="s">
        <v>387</v>
      </c>
      <c r="C16" s="93">
        <v>18</v>
      </c>
      <c r="D16" s="93">
        <v>6</v>
      </c>
      <c r="E16" s="93">
        <v>13</v>
      </c>
      <c r="F16" s="93">
        <v>54</v>
      </c>
      <c r="G16" s="93">
        <v>49</v>
      </c>
      <c r="I16" s="93">
        <v>12</v>
      </c>
      <c r="J16" s="93">
        <v>11</v>
      </c>
      <c r="K16" s="93">
        <v>14</v>
      </c>
      <c r="L16" s="93">
        <v>35</v>
      </c>
      <c r="M16" s="93">
        <v>35</v>
      </c>
      <c r="N16" s="94">
        <f t="shared" si="2"/>
        <v>0.7747161627758643</v>
      </c>
      <c r="O16" s="94">
        <f t="shared" si="3"/>
        <v>0.55856662933930568</v>
      </c>
      <c r="P16" s="96">
        <f t="shared" si="0"/>
        <v>2.8164910005922819</v>
      </c>
      <c r="Q16" s="96">
        <f t="shared" si="1"/>
        <v>1.7543325906278087</v>
      </c>
    </row>
    <row r="17" spans="1:17" x14ac:dyDescent="0.25">
      <c r="A17" s="95" t="s">
        <v>388</v>
      </c>
      <c r="B17" s="93" t="s">
        <v>389</v>
      </c>
      <c r="C17" s="93">
        <v>5</v>
      </c>
      <c r="D17" s="93">
        <v>6</v>
      </c>
      <c r="E17" s="93">
        <v>6</v>
      </c>
      <c r="F17" s="93">
        <v>27</v>
      </c>
      <c r="G17" s="93">
        <v>23</v>
      </c>
      <c r="I17" s="93">
        <v>8</v>
      </c>
      <c r="J17" s="93">
        <v>7</v>
      </c>
      <c r="K17" s="93">
        <v>2</v>
      </c>
      <c r="L17" s="93">
        <v>19</v>
      </c>
      <c r="M17" s="93">
        <v>8</v>
      </c>
      <c r="N17" s="94">
        <f t="shared" si="2"/>
        <v>0.63054187192118227</v>
      </c>
      <c r="O17" s="94">
        <f t="shared" si="3"/>
        <v>1.2350000000000001</v>
      </c>
      <c r="P17" s="96">
        <f t="shared" si="0"/>
        <v>2.277263210081427</v>
      </c>
      <c r="Q17" s="96">
        <f t="shared" si="1"/>
        <v>1.6169425384007381</v>
      </c>
    </row>
    <row r="18" spans="1:17" x14ac:dyDescent="0.25">
      <c r="A18" s="93" t="s">
        <v>390</v>
      </c>
      <c r="B18" s="93" t="s">
        <v>391</v>
      </c>
      <c r="C18" s="93">
        <v>17</v>
      </c>
      <c r="D18" s="93">
        <v>2</v>
      </c>
      <c r="E18" s="93">
        <v>4</v>
      </c>
      <c r="F18" s="93">
        <v>65</v>
      </c>
      <c r="G18" s="93">
        <v>20</v>
      </c>
      <c r="I18" s="93">
        <v>16</v>
      </c>
      <c r="J18" s="93">
        <v>2</v>
      </c>
      <c r="K18" s="93">
        <v>5</v>
      </c>
      <c r="L18" s="93">
        <v>48</v>
      </c>
      <c r="M18" s="93">
        <v>17</v>
      </c>
      <c r="N18" s="94">
        <f t="shared" si="2"/>
        <v>4.1104582843713278</v>
      </c>
      <c r="O18" s="94">
        <f t="shared" si="3"/>
        <v>3.2557280118255729</v>
      </c>
      <c r="P18" s="96">
        <f t="shared" si="0"/>
        <v>0.86231523686398937</v>
      </c>
      <c r="Q18" s="96">
        <f t="shared" si="1"/>
        <v>0.53447637537685377</v>
      </c>
    </row>
    <row r="19" spans="1:17" x14ac:dyDescent="0.25">
      <c r="A19" s="93" t="s">
        <v>392</v>
      </c>
      <c r="B19" s="93" t="s">
        <v>393</v>
      </c>
      <c r="C19" s="93">
        <v>2</v>
      </c>
      <c r="D19" s="93">
        <v>8</v>
      </c>
      <c r="E19" s="93">
        <v>10</v>
      </c>
      <c r="F19" s="93">
        <v>16</v>
      </c>
      <c r="G19" s="93">
        <v>30</v>
      </c>
      <c r="I19" s="93">
        <v>1</v>
      </c>
      <c r="J19" s="93">
        <v>7</v>
      </c>
      <c r="K19" s="93">
        <v>12</v>
      </c>
      <c r="L19" s="93">
        <v>12</v>
      </c>
      <c r="M19" s="93">
        <v>42</v>
      </c>
      <c r="N19" s="94">
        <f t="shared" si="2"/>
        <v>0.16987179487179488</v>
      </c>
      <c r="O19" s="94">
        <f t="shared" si="3"/>
        <v>8.6701286972228495E-2</v>
      </c>
      <c r="P19" s="96">
        <f t="shared" si="0"/>
        <v>6.6509718103732283</v>
      </c>
      <c r="Q19" s="96">
        <f t="shared" si="1"/>
        <v>4.7522416489353283</v>
      </c>
    </row>
    <row r="20" spans="1:17" x14ac:dyDescent="0.25">
      <c r="A20" s="93" t="s">
        <v>394</v>
      </c>
      <c r="B20" s="93" t="s">
        <v>379</v>
      </c>
      <c r="C20" s="93">
        <v>8</v>
      </c>
      <c r="D20" s="93">
        <v>5</v>
      </c>
      <c r="E20" s="93">
        <v>7</v>
      </c>
      <c r="F20" s="93">
        <v>23</v>
      </c>
      <c r="G20" s="93">
        <v>23</v>
      </c>
      <c r="I20" s="93">
        <v>5</v>
      </c>
      <c r="J20" s="93">
        <v>4</v>
      </c>
      <c r="K20" s="93">
        <v>11</v>
      </c>
      <c r="L20" s="93">
        <v>17</v>
      </c>
      <c r="M20" s="93">
        <v>26</v>
      </c>
      <c r="N20" s="94">
        <f t="shared" si="2"/>
        <v>0.59899888765294773</v>
      </c>
      <c r="O20" s="94">
        <f t="shared" si="3"/>
        <v>0.39817043813192105</v>
      </c>
      <c r="P20" s="96">
        <f t="shared" si="0"/>
        <v>3.4552262879109223</v>
      </c>
      <c r="Q20" s="96">
        <f t="shared" si="1"/>
        <v>2.5122027742763331</v>
      </c>
    </row>
    <row r="21" spans="1:17" x14ac:dyDescent="0.25">
      <c r="A21" s="93" t="s">
        <v>395</v>
      </c>
      <c r="B21" s="93" t="s">
        <v>396</v>
      </c>
      <c r="C21" s="93">
        <v>6</v>
      </c>
      <c r="D21" s="93">
        <v>4</v>
      </c>
      <c r="E21" s="93">
        <v>5</v>
      </c>
      <c r="F21" s="93">
        <v>20</v>
      </c>
      <c r="G21" s="93">
        <v>19</v>
      </c>
      <c r="I21" s="93">
        <v>4</v>
      </c>
      <c r="J21" s="93">
        <v>3</v>
      </c>
      <c r="K21" s="93">
        <v>8</v>
      </c>
      <c r="L21" s="93">
        <v>15</v>
      </c>
      <c r="M21" s="93">
        <v>19</v>
      </c>
      <c r="N21" s="94">
        <f t="shared" si="2"/>
        <v>0.61702127659574468</v>
      </c>
      <c r="O21" s="94">
        <f t="shared" si="3"/>
        <v>0.50221827861579416</v>
      </c>
      <c r="P21" s="96">
        <f t="shared" si="0"/>
        <v>2.9603078782324008</v>
      </c>
      <c r="Q21" s="96">
        <f t="shared" si="1"/>
        <v>2.1988113456671439</v>
      </c>
    </row>
    <row r="22" spans="1:17" x14ac:dyDescent="0.25">
      <c r="A22" s="93" t="s">
        <v>397</v>
      </c>
      <c r="B22" s="93" t="s">
        <v>398</v>
      </c>
      <c r="C22" s="93">
        <v>9</v>
      </c>
      <c r="D22" s="93">
        <v>2</v>
      </c>
      <c r="E22" s="93">
        <v>4</v>
      </c>
      <c r="F22" s="93">
        <v>29</v>
      </c>
      <c r="G22" s="93">
        <v>16</v>
      </c>
      <c r="I22" s="93">
        <v>6</v>
      </c>
      <c r="J22" s="93">
        <v>1</v>
      </c>
      <c r="K22" s="93">
        <v>8</v>
      </c>
      <c r="L22" s="93">
        <v>26</v>
      </c>
      <c r="M22" s="93">
        <v>23</v>
      </c>
      <c r="N22" s="94">
        <f t="shared" si="2"/>
        <v>1.6547368421052631</v>
      </c>
      <c r="O22" s="94">
        <f t="shared" si="3"/>
        <v>0.90971786833855794</v>
      </c>
      <c r="P22" s="96">
        <f t="shared" si="0"/>
        <v>1.79307209681195</v>
      </c>
      <c r="Q22" s="96">
        <f t="shared" si="1"/>
        <v>1.4481390767090332</v>
      </c>
    </row>
    <row r="23" spans="1:17" x14ac:dyDescent="0.25">
      <c r="A23" s="95" t="s">
        <v>399</v>
      </c>
      <c r="B23" s="93" t="s">
        <v>400</v>
      </c>
      <c r="C23" s="93">
        <v>9</v>
      </c>
      <c r="D23" s="93">
        <v>9</v>
      </c>
      <c r="E23" s="93">
        <v>2</v>
      </c>
      <c r="F23" s="93">
        <v>32</v>
      </c>
      <c r="G23" s="93">
        <v>17</v>
      </c>
      <c r="I23" s="93">
        <v>6</v>
      </c>
      <c r="J23" s="93">
        <v>5</v>
      </c>
      <c r="K23" s="93">
        <v>9</v>
      </c>
      <c r="L23" s="93">
        <v>27</v>
      </c>
      <c r="M23" s="93">
        <v>35</v>
      </c>
      <c r="N23" s="94">
        <f t="shared" si="2"/>
        <v>0.98803418803418808</v>
      </c>
      <c r="O23" s="94">
        <f t="shared" si="3"/>
        <v>0.39518002322880369</v>
      </c>
      <c r="P23" s="96">
        <f t="shared" si="0"/>
        <v>2.5562746952593907</v>
      </c>
      <c r="Q23" s="96">
        <f t="shared" si="1"/>
        <v>1.5511615954394933</v>
      </c>
    </row>
    <row r="24" spans="1:17" x14ac:dyDescent="0.25">
      <c r="A24" s="93" t="s">
        <v>401</v>
      </c>
      <c r="B24" s="93" t="s">
        <v>402</v>
      </c>
      <c r="C24" s="93">
        <v>7</v>
      </c>
      <c r="D24" s="93">
        <v>6</v>
      </c>
      <c r="E24" s="93">
        <v>7</v>
      </c>
      <c r="F24" s="93">
        <v>31</v>
      </c>
      <c r="G24" s="93">
        <v>30</v>
      </c>
      <c r="I24" s="93">
        <v>8</v>
      </c>
      <c r="J24" s="93">
        <v>4</v>
      </c>
      <c r="K24" s="93">
        <v>8</v>
      </c>
      <c r="L24" s="93">
        <v>24</v>
      </c>
      <c r="M24" s="93">
        <v>23</v>
      </c>
      <c r="N24" s="94">
        <f t="shared" si="2"/>
        <v>0.56238430211032953</v>
      </c>
      <c r="O24" s="94">
        <f t="shared" si="3"/>
        <v>0.70300333704115681</v>
      </c>
      <c r="P24" s="96">
        <f t="shared" si="0"/>
        <v>2.3878382696490958</v>
      </c>
      <c r="Q24" s="96">
        <f t="shared" si="1"/>
        <v>1.7348300263602714</v>
      </c>
    </row>
    <row r="25" spans="1:17" x14ac:dyDescent="0.25">
      <c r="A25" s="93" t="s">
        <v>403</v>
      </c>
      <c r="B25" s="93" t="s">
        <v>404</v>
      </c>
      <c r="C25" s="93">
        <v>3</v>
      </c>
      <c r="D25" s="93">
        <v>8</v>
      </c>
      <c r="E25" s="93">
        <v>10</v>
      </c>
      <c r="F25" s="93">
        <v>19</v>
      </c>
      <c r="G25" s="93">
        <v>33</v>
      </c>
      <c r="I25" s="93">
        <v>2</v>
      </c>
      <c r="J25" s="93">
        <v>5</v>
      </c>
      <c r="K25" s="93">
        <v>15</v>
      </c>
      <c r="L25" s="93">
        <v>15</v>
      </c>
      <c r="M25" s="93">
        <v>36</v>
      </c>
      <c r="N25" s="94">
        <f t="shared" si="2"/>
        <v>0.19708994708994709</v>
      </c>
      <c r="O25" s="94">
        <f t="shared" si="3"/>
        <v>0.22568649885583525</v>
      </c>
      <c r="P25" s="96">
        <f t="shared" si="0"/>
        <v>6.1566718335651274</v>
      </c>
      <c r="Q25" s="96">
        <f t="shared" si="1"/>
        <v>4.1701729660479199</v>
      </c>
    </row>
    <row r="26" spans="1:17" x14ac:dyDescent="0.25">
      <c r="A26" s="93" t="s">
        <v>405</v>
      </c>
      <c r="B26" s="93" t="s">
        <v>406</v>
      </c>
      <c r="C26" s="93">
        <v>3</v>
      </c>
      <c r="D26" s="93">
        <v>4</v>
      </c>
      <c r="E26" s="93">
        <v>7</v>
      </c>
      <c r="F26" s="93">
        <v>16</v>
      </c>
      <c r="G26" s="93">
        <v>19</v>
      </c>
      <c r="I26" s="93">
        <v>2</v>
      </c>
      <c r="J26" s="93">
        <v>5</v>
      </c>
      <c r="K26" s="93">
        <v>7</v>
      </c>
      <c r="L26" s="93">
        <v>9</v>
      </c>
      <c r="M26" s="93">
        <v>16</v>
      </c>
      <c r="N26" s="94">
        <f t="shared" si="2"/>
        <v>0.45454545454545453</v>
      </c>
      <c r="O26" s="94">
        <f t="shared" si="3"/>
        <v>0.22853535353535354</v>
      </c>
      <c r="P26" s="96">
        <f t="shared" si="0"/>
        <v>4.4100210503671402</v>
      </c>
      <c r="Q26" s="96">
        <f t="shared" si="1"/>
        <v>2.8568487608325221</v>
      </c>
    </row>
    <row r="27" spans="1:17" x14ac:dyDescent="0.25">
      <c r="A27" s="93" t="s">
        <v>402</v>
      </c>
      <c r="B27" s="93" t="s">
        <v>407</v>
      </c>
      <c r="C27" s="93">
        <v>8</v>
      </c>
      <c r="D27" s="93">
        <v>4</v>
      </c>
      <c r="E27" s="93">
        <v>7</v>
      </c>
      <c r="F27" s="93">
        <v>24</v>
      </c>
      <c r="G27" s="93">
        <v>22</v>
      </c>
      <c r="I27" s="93">
        <v>4</v>
      </c>
      <c r="J27" s="93">
        <v>3</v>
      </c>
      <c r="K27" s="93">
        <v>12</v>
      </c>
      <c r="L27" s="93">
        <v>18</v>
      </c>
      <c r="M27" s="93">
        <v>38</v>
      </c>
      <c r="N27" s="94">
        <f t="shared" si="2"/>
        <v>0.7278787878787879</v>
      </c>
      <c r="O27" s="94">
        <f t="shared" si="3"/>
        <v>0.24672946101517529</v>
      </c>
      <c r="P27" s="96">
        <f t="shared" si="0"/>
        <v>3.6245077871984552</v>
      </c>
      <c r="Q27" s="96">
        <f t="shared" si="1"/>
        <v>2.4902476194038483</v>
      </c>
    </row>
    <row r="28" spans="1:17" x14ac:dyDescent="0.25">
      <c r="A28" s="93" t="s">
        <v>408</v>
      </c>
      <c r="B28" s="93" t="s">
        <v>409</v>
      </c>
      <c r="C28" s="93">
        <v>15</v>
      </c>
      <c r="D28" s="93">
        <v>6</v>
      </c>
      <c r="E28" s="93">
        <v>3</v>
      </c>
      <c r="F28" s="93">
        <v>42</v>
      </c>
      <c r="G28" s="93">
        <v>22</v>
      </c>
      <c r="I28" s="93">
        <v>8</v>
      </c>
      <c r="J28" s="93">
        <v>6</v>
      </c>
      <c r="K28" s="93">
        <v>10</v>
      </c>
      <c r="L28" s="93">
        <v>28</v>
      </c>
      <c r="M28" s="93">
        <v>33</v>
      </c>
      <c r="N28" s="94">
        <f t="shared" si="2"/>
        <v>1.5145334013258542</v>
      </c>
      <c r="O28" s="94">
        <f t="shared" si="3"/>
        <v>0.47114812611540752</v>
      </c>
      <c r="P28" s="96">
        <f t="shared" si="0"/>
        <v>2.235140042660352</v>
      </c>
      <c r="Q28" s="96">
        <f t="shared" si="1"/>
        <v>1.1931835180072099</v>
      </c>
    </row>
    <row r="29" spans="1:17" x14ac:dyDescent="0.25">
      <c r="A29" s="97" t="s">
        <v>410</v>
      </c>
      <c r="B29" s="98" t="s">
        <v>411</v>
      </c>
      <c r="C29" s="98">
        <v>6</v>
      </c>
      <c r="D29" s="98">
        <v>3</v>
      </c>
      <c r="E29" s="98">
        <v>6</v>
      </c>
      <c r="F29" s="98">
        <v>22</v>
      </c>
      <c r="G29" s="98">
        <v>42</v>
      </c>
      <c r="H29" s="98"/>
      <c r="I29" s="98">
        <v>5</v>
      </c>
      <c r="J29" s="98">
        <v>0</v>
      </c>
      <c r="K29" s="98">
        <v>3</v>
      </c>
      <c r="L29" s="98">
        <v>43</v>
      </c>
      <c r="M29" s="98">
        <v>26</v>
      </c>
      <c r="N29" s="94">
        <f>((C29+F29)^2+(E29+F29)^2-(D29+F29)^2)/((C29+G29)*(E29+G29+(D29+G29)))</f>
        <v>0.21124551971326164</v>
      </c>
      <c r="O29" s="94">
        <f t="shared" si="3"/>
        <v>1.5079178885630498</v>
      </c>
      <c r="P29" s="96">
        <f t="shared" si="0"/>
        <v>0.61051311105289963</v>
      </c>
      <c r="Q29" s="96">
        <f t="shared" si="1"/>
        <v>2.4442438165466207</v>
      </c>
    </row>
    <row r="30" spans="1:17" x14ac:dyDescent="0.25">
      <c r="A30" s="93" t="s">
        <v>412</v>
      </c>
      <c r="B30" s="93" t="s">
        <v>413</v>
      </c>
      <c r="C30" s="93">
        <v>9</v>
      </c>
      <c r="D30" s="93">
        <v>5</v>
      </c>
      <c r="E30" s="93">
        <v>2</v>
      </c>
      <c r="F30" s="93">
        <v>31</v>
      </c>
      <c r="G30" s="93">
        <v>17</v>
      </c>
      <c r="I30" s="93">
        <v>6</v>
      </c>
      <c r="J30" s="93">
        <v>3</v>
      </c>
      <c r="K30" s="93">
        <v>8</v>
      </c>
      <c r="L30" s="93">
        <v>24</v>
      </c>
      <c r="M30" s="93">
        <v>24</v>
      </c>
      <c r="N30" s="94">
        <f t="shared" si="2"/>
        <v>1.3067542213883678</v>
      </c>
      <c r="O30" s="94">
        <f t="shared" si="3"/>
        <v>0.67514124293785316</v>
      </c>
      <c r="P30" s="96">
        <f t="shared" si="0"/>
        <v>2.1871366128980165</v>
      </c>
      <c r="Q30" s="96">
        <f t="shared" si="1"/>
        <v>1.2928818790836736</v>
      </c>
    </row>
    <row r="31" spans="1:17" x14ac:dyDescent="0.25">
      <c r="A31" s="93" t="s">
        <v>414</v>
      </c>
      <c r="B31" s="93" t="s">
        <v>415</v>
      </c>
      <c r="C31" s="93">
        <v>8</v>
      </c>
      <c r="D31" s="93">
        <v>6</v>
      </c>
      <c r="E31" s="93">
        <v>3</v>
      </c>
      <c r="F31" s="93">
        <v>29</v>
      </c>
      <c r="G31" s="93">
        <v>17</v>
      </c>
      <c r="I31" s="93">
        <v>6</v>
      </c>
      <c r="J31" s="93">
        <v>4</v>
      </c>
      <c r="K31" s="93">
        <v>7</v>
      </c>
      <c r="L31" s="93">
        <v>20</v>
      </c>
      <c r="M31" s="93">
        <v>19</v>
      </c>
      <c r="N31" s="94">
        <f t="shared" si="2"/>
        <v>1.0865116279069766</v>
      </c>
      <c r="O31" s="94">
        <f t="shared" si="3"/>
        <v>0.67673469387755103</v>
      </c>
      <c r="P31" s="96">
        <f t="shared" si="0"/>
        <v>2.5215784759156175</v>
      </c>
      <c r="Q31" s="96">
        <f t="shared" si="1"/>
        <v>1.4923156534183264</v>
      </c>
    </row>
    <row r="32" spans="1:17" x14ac:dyDescent="0.25">
      <c r="A32" s="95" t="s">
        <v>416</v>
      </c>
      <c r="B32" s="93" t="s">
        <v>417</v>
      </c>
      <c r="C32" s="93">
        <v>15</v>
      </c>
      <c r="D32" s="93">
        <v>7</v>
      </c>
      <c r="E32" s="93">
        <v>3</v>
      </c>
      <c r="F32" s="93">
        <v>35</v>
      </c>
      <c r="G32" s="93">
        <v>22</v>
      </c>
      <c r="I32" s="93">
        <v>10</v>
      </c>
      <c r="J32" s="93">
        <v>4</v>
      </c>
      <c r="K32" s="93">
        <v>11</v>
      </c>
      <c r="L32" s="93">
        <v>25</v>
      </c>
      <c r="M32" s="93">
        <v>27</v>
      </c>
      <c r="N32" s="94">
        <f t="shared" si="2"/>
        <v>1.0910910910910911</v>
      </c>
      <c r="O32" s="94">
        <f t="shared" si="3"/>
        <v>0.65804935370152762</v>
      </c>
      <c r="P32" s="96">
        <f t="shared" si="0"/>
        <v>2.4014851762571219</v>
      </c>
      <c r="Q32" s="96">
        <f t="shared" si="1"/>
        <v>1.414666263924911</v>
      </c>
    </row>
    <row r="33" spans="1:17" x14ac:dyDescent="0.25">
      <c r="A33" s="93" t="s">
        <v>418</v>
      </c>
      <c r="B33" s="93" t="s">
        <v>419</v>
      </c>
      <c r="C33" s="93">
        <v>4</v>
      </c>
      <c r="D33" s="93">
        <v>4</v>
      </c>
      <c r="E33" s="93">
        <v>4</v>
      </c>
      <c r="F33" s="93">
        <v>12</v>
      </c>
      <c r="G33" s="93">
        <v>13</v>
      </c>
      <c r="I33" s="93">
        <v>1</v>
      </c>
      <c r="J33" s="93">
        <v>4</v>
      </c>
      <c r="K33" s="93">
        <v>7</v>
      </c>
      <c r="L33" s="93">
        <v>6</v>
      </c>
      <c r="M33" s="93">
        <v>22</v>
      </c>
      <c r="N33" s="94">
        <f t="shared" si="2"/>
        <v>0.44290657439446368</v>
      </c>
      <c r="O33" s="94">
        <f t="shared" si="3"/>
        <v>9.3280632411067196E-2</v>
      </c>
      <c r="P33" s="96">
        <f t="shared" si="0"/>
        <v>5.0982500538999505</v>
      </c>
      <c r="Q33" s="96">
        <f t="shared" si="1"/>
        <v>3.0063717426282546</v>
      </c>
    </row>
    <row r="34" spans="1:17" x14ac:dyDescent="0.25">
      <c r="A34" s="93" t="s">
        <v>420</v>
      </c>
      <c r="B34" s="93" t="s">
        <v>375</v>
      </c>
      <c r="C34" s="93">
        <v>6</v>
      </c>
      <c r="D34" s="93">
        <v>5</v>
      </c>
      <c r="E34" s="93">
        <v>9</v>
      </c>
      <c r="F34" s="93">
        <v>30</v>
      </c>
      <c r="G34" s="93">
        <v>34</v>
      </c>
      <c r="I34" s="93">
        <v>5</v>
      </c>
      <c r="J34" s="93">
        <v>3</v>
      </c>
      <c r="K34" s="93">
        <v>12</v>
      </c>
      <c r="L34" s="93">
        <v>18</v>
      </c>
      <c r="M34" s="93">
        <v>27</v>
      </c>
      <c r="N34" s="94">
        <f t="shared" si="2"/>
        <v>0.48536585365853657</v>
      </c>
      <c r="O34" s="94">
        <f t="shared" si="3"/>
        <v>0.44746376811594202</v>
      </c>
      <c r="P34" s="96">
        <f t="shared" si="0"/>
        <v>3.6075380809523603</v>
      </c>
      <c r="Q34" s="96">
        <f t="shared" si="1"/>
        <v>2.16955815183189</v>
      </c>
    </row>
    <row r="35" spans="1:17" x14ac:dyDescent="0.25">
      <c r="A35" s="93" t="s">
        <v>421</v>
      </c>
      <c r="B35" s="93" t="s">
        <v>410</v>
      </c>
      <c r="C35" s="93">
        <v>9</v>
      </c>
      <c r="D35" s="93">
        <v>7</v>
      </c>
      <c r="E35" s="93">
        <v>3</v>
      </c>
      <c r="F35" s="93">
        <v>25</v>
      </c>
      <c r="G35" s="93">
        <v>20</v>
      </c>
      <c r="I35" s="93">
        <v>5</v>
      </c>
      <c r="J35" s="93">
        <v>2</v>
      </c>
      <c r="K35" s="93">
        <v>12</v>
      </c>
      <c r="L35" s="93">
        <v>20</v>
      </c>
      <c r="M35" s="93">
        <v>14</v>
      </c>
      <c r="N35" s="94">
        <f t="shared" si="2"/>
        <v>0.63172413793103444</v>
      </c>
      <c r="O35" s="94">
        <f t="shared" si="3"/>
        <v>1.4598997493734336</v>
      </c>
      <c r="P35" s="96">
        <f t="shared" si="0"/>
        <v>2.7152526704680247</v>
      </c>
      <c r="Q35" s="96">
        <f t="shared" si="1"/>
        <v>1.9405910428744404</v>
      </c>
    </row>
    <row r="36" spans="1:17" x14ac:dyDescent="0.25">
      <c r="A36" s="93" t="s">
        <v>422</v>
      </c>
      <c r="B36" s="93" t="s">
        <v>423</v>
      </c>
      <c r="C36" s="93">
        <v>8</v>
      </c>
      <c r="D36" s="93">
        <v>4</v>
      </c>
      <c r="E36" s="93">
        <v>1</v>
      </c>
      <c r="F36" s="93">
        <v>25</v>
      </c>
      <c r="G36" s="93">
        <v>12</v>
      </c>
      <c r="I36" s="93">
        <v>2</v>
      </c>
      <c r="J36" s="93">
        <v>7</v>
      </c>
      <c r="K36" s="93">
        <v>4</v>
      </c>
      <c r="L36" s="93">
        <v>10</v>
      </c>
      <c r="M36" s="93">
        <v>16</v>
      </c>
      <c r="N36" s="94">
        <f t="shared" si="2"/>
        <v>1.5931034482758621</v>
      </c>
      <c r="O36" s="94">
        <f t="shared" si="3"/>
        <v>6.589147286821706E-2</v>
      </c>
      <c r="P36" s="96">
        <f t="shared" si="0"/>
        <v>3.5201602787393353</v>
      </c>
      <c r="Q36" s="96">
        <f t="shared" si="1"/>
        <v>1.3934462115667028</v>
      </c>
    </row>
    <row r="37" spans="1:17" x14ac:dyDescent="0.25">
      <c r="A37" s="93" t="s">
        <v>424</v>
      </c>
      <c r="B37" s="93" t="s">
        <v>425</v>
      </c>
      <c r="C37" s="93">
        <v>7</v>
      </c>
      <c r="D37" s="93">
        <v>2</v>
      </c>
      <c r="E37" s="93">
        <v>6</v>
      </c>
      <c r="F37" s="93">
        <v>19</v>
      </c>
      <c r="G37" s="93">
        <v>20</v>
      </c>
      <c r="I37" s="93">
        <v>2</v>
      </c>
      <c r="J37" s="93">
        <v>2</v>
      </c>
      <c r="K37" s="93">
        <v>11</v>
      </c>
      <c r="L37" s="93">
        <v>6</v>
      </c>
      <c r="M37" s="93">
        <v>21</v>
      </c>
      <c r="N37" s="94">
        <f t="shared" si="2"/>
        <v>0.6635802469135802</v>
      </c>
      <c r="O37" s="94">
        <f t="shared" si="3"/>
        <v>0.22845849802371543</v>
      </c>
      <c r="P37" s="96">
        <f t="shared" si="0"/>
        <v>4.9555572271877342</v>
      </c>
      <c r="Q37" s="96">
        <f t="shared" si="1"/>
        <v>2.2296311389184686</v>
      </c>
    </row>
    <row r="38" spans="1:17" x14ac:dyDescent="0.25">
      <c r="A38" s="93" t="s">
        <v>426</v>
      </c>
      <c r="B38" s="93" t="s">
        <v>427</v>
      </c>
      <c r="C38" s="93">
        <v>4</v>
      </c>
      <c r="D38" s="93">
        <v>10</v>
      </c>
      <c r="E38" s="93">
        <v>0</v>
      </c>
      <c r="F38" s="93">
        <v>19</v>
      </c>
      <c r="G38" s="93">
        <v>13</v>
      </c>
      <c r="I38" s="93">
        <v>2</v>
      </c>
      <c r="J38" s="93">
        <v>2</v>
      </c>
      <c r="K38" s="93">
        <v>10</v>
      </c>
      <c r="L38" s="93">
        <v>8</v>
      </c>
      <c r="M38" s="93">
        <v>21</v>
      </c>
      <c r="N38" s="94">
        <f t="shared" si="2"/>
        <v>8.0065359477124176E-2</v>
      </c>
      <c r="O38" s="94">
        <f t="shared" si="3"/>
        <v>0.2608695652173913</v>
      </c>
      <c r="P38" s="96">
        <f t="shared" si="0"/>
        <v>5.6608999538098654</v>
      </c>
      <c r="Q38" s="96">
        <f t="shared" si="1"/>
        <v>1.8675824312142872</v>
      </c>
    </row>
    <row r="39" spans="1:17" x14ac:dyDescent="0.25">
      <c r="A39" s="93" t="s">
        <v>428</v>
      </c>
      <c r="B39" s="93" t="s">
        <v>429</v>
      </c>
      <c r="C39" s="93">
        <v>8</v>
      </c>
      <c r="D39" s="93">
        <v>6</v>
      </c>
      <c r="E39" s="93">
        <v>4</v>
      </c>
      <c r="F39" s="93">
        <v>27</v>
      </c>
      <c r="G39" s="93">
        <v>19</v>
      </c>
      <c r="I39" s="93">
        <v>6</v>
      </c>
      <c r="J39" s="93">
        <v>6</v>
      </c>
      <c r="K39" s="93">
        <v>6</v>
      </c>
      <c r="L39" s="93">
        <v>24</v>
      </c>
      <c r="M39" s="93">
        <v>19</v>
      </c>
      <c r="N39" s="94">
        <f t="shared" si="2"/>
        <v>0.84645061728395066</v>
      </c>
      <c r="O39" s="94">
        <f t="shared" si="3"/>
        <v>0.72</v>
      </c>
      <c r="P39" s="96">
        <f t="shared" si="0"/>
        <v>2.1161567490002957</v>
      </c>
      <c r="Q39" s="96">
        <f t="shared" si="1"/>
        <v>1.8113112227666561</v>
      </c>
    </row>
    <row r="40" spans="1:17" x14ac:dyDescent="0.25">
      <c r="A40" s="93" t="s">
        <v>430</v>
      </c>
      <c r="B40" s="93" t="s">
        <v>431</v>
      </c>
      <c r="C40" s="93">
        <v>12</v>
      </c>
      <c r="D40" s="93">
        <v>11</v>
      </c>
      <c r="E40" s="93">
        <v>14</v>
      </c>
      <c r="F40" s="93">
        <v>39</v>
      </c>
      <c r="G40" s="93">
        <v>41</v>
      </c>
      <c r="I40" s="93">
        <v>14</v>
      </c>
      <c r="J40" s="93">
        <v>10</v>
      </c>
      <c r="K40" s="93">
        <v>13</v>
      </c>
      <c r="L40" s="93">
        <v>34</v>
      </c>
      <c r="M40" s="93">
        <v>34</v>
      </c>
      <c r="N40" s="94">
        <f t="shared" si="2"/>
        <v>0.51313701287250923</v>
      </c>
      <c r="O40" s="94">
        <f t="shared" si="3"/>
        <v>0.58997252747252749</v>
      </c>
      <c r="P40" s="96">
        <f t="shared" si="0"/>
        <v>3.2137864576076467</v>
      </c>
      <c r="Q40" s="96">
        <f t="shared" si="1"/>
        <v>2.6815863497049426</v>
      </c>
    </row>
    <row r="41" spans="1:17" x14ac:dyDescent="0.25">
      <c r="A41" s="93" t="s">
        <v>432</v>
      </c>
      <c r="B41" s="93" t="s">
        <v>421</v>
      </c>
      <c r="C41" s="93">
        <v>11</v>
      </c>
      <c r="D41" s="93">
        <v>8</v>
      </c>
      <c r="E41" s="93">
        <v>3</v>
      </c>
      <c r="F41" s="93">
        <v>35</v>
      </c>
      <c r="G41" s="93">
        <v>14</v>
      </c>
      <c r="I41" s="93">
        <v>9</v>
      </c>
      <c r="J41" s="93">
        <v>8</v>
      </c>
      <c r="K41" s="93">
        <v>4</v>
      </c>
      <c r="L41" s="93">
        <v>27</v>
      </c>
      <c r="M41" s="93">
        <v>23</v>
      </c>
      <c r="N41" s="94">
        <f t="shared" si="2"/>
        <v>1.7548717948717949</v>
      </c>
      <c r="O41" s="94">
        <f t="shared" si="3"/>
        <v>0.55603448275862066</v>
      </c>
      <c r="P41" s="96">
        <f t="shared" si="0"/>
        <v>1.9366622087919128</v>
      </c>
      <c r="Q41" s="96">
        <f t="shared" si="1"/>
        <v>1.4169861731161815</v>
      </c>
    </row>
    <row r="42" spans="1:17" x14ac:dyDescent="0.25">
      <c r="A42" s="93" t="s">
        <v>433</v>
      </c>
      <c r="B42" s="93" t="s">
        <v>434</v>
      </c>
      <c r="C42" s="93">
        <v>5</v>
      </c>
      <c r="D42" s="93">
        <v>7</v>
      </c>
      <c r="E42" s="93">
        <v>11</v>
      </c>
      <c r="F42" s="93">
        <v>25</v>
      </c>
      <c r="G42" s="93">
        <v>40</v>
      </c>
      <c r="I42" s="93">
        <v>6</v>
      </c>
      <c r="J42" s="93">
        <v>4</v>
      </c>
      <c r="K42" s="93">
        <v>13</v>
      </c>
      <c r="L42" s="93">
        <v>23</v>
      </c>
      <c r="M42" s="93">
        <v>32</v>
      </c>
      <c r="N42" s="94">
        <f t="shared" si="2"/>
        <v>0.26575963718820861</v>
      </c>
      <c r="O42" s="94">
        <f t="shared" si="3"/>
        <v>0.45743989603638724</v>
      </c>
      <c r="P42" s="96">
        <f t="shared" si="0"/>
        <v>3.5484191879016307</v>
      </c>
      <c r="Q42" s="96">
        <f t="shared" si="1"/>
        <v>3.0833198421771746</v>
      </c>
    </row>
    <row r="43" spans="1:17" x14ac:dyDescent="0.25">
      <c r="A43" s="93" t="s">
        <v>435</v>
      </c>
      <c r="B43" s="93" t="s">
        <v>436</v>
      </c>
      <c r="C43" s="93">
        <v>3</v>
      </c>
      <c r="D43" s="93">
        <v>7</v>
      </c>
      <c r="E43" s="93">
        <v>4</v>
      </c>
      <c r="F43" s="93">
        <v>18</v>
      </c>
      <c r="G43" s="93">
        <v>20</v>
      </c>
      <c r="I43" s="93">
        <v>2</v>
      </c>
      <c r="J43" s="93">
        <v>7</v>
      </c>
      <c r="K43" s="93">
        <v>5</v>
      </c>
      <c r="L43" s="93">
        <v>15</v>
      </c>
      <c r="M43" s="93">
        <v>21</v>
      </c>
      <c r="N43" s="94">
        <f t="shared" si="2"/>
        <v>0.25575447570332482</v>
      </c>
      <c r="O43" s="94">
        <f t="shared" si="3"/>
        <v>0.16505636070853463</v>
      </c>
      <c r="P43" s="96">
        <f t="shared" si="0"/>
        <v>3.0566292254059864</v>
      </c>
      <c r="Q43" s="96">
        <f t="shared" si="1"/>
        <v>2.5554404757084219</v>
      </c>
    </row>
    <row r="44" spans="1:17" x14ac:dyDescent="0.25">
      <c r="A44" s="93" t="s">
        <v>437</v>
      </c>
      <c r="B44" s="93" t="s">
        <v>438</v>
      </c>
      <c r="C44" s="93">
        <v>13</v>
      </c>
      <c r="D44" s="93">
        <v>8</v>
      </c>
      <c r="E44" s="93">
        <v>3</v>
      </c>
      <c r="F44" s="93">
        <v>34</v>
      </c>
      <c r="G44" s="93">
        <v>17</v>
      </c>
      <c r="I44" s="93">
        <v>21</v>
      </c>
      <c r="J44" s="93">
        <v>3</v>
      </c>
      <c r="K44" s="93">
        <v>0</v>
      </c>
      <c r="L44" s="93">
        <v>52</v>
      </c>
      <c r="M44" s="93">
        <v>15</v>
      </c>
      <c r="N44" s="94">
        <f t="shared" si="2"/>
        <v>1.3437037037037036</v>
      </c>
      <c r="O44" s="94">
        <f t="shared" si="3"/>
        <v>4.2154882154882154</v>
      </c>
      <c r="P44" s="96">
        <f t="shared" si="0"/>
        <v>0.57368120492594576</v>
      </c>
      <c r="Q44" s="96">
        <f t="shared" si="1"/>
        <v>1.3158086683273149</v>
      </c>
    </row>
    <row r="45" spans="1:17" x14ac:dyDescent="0.25">
      <c r="A45" s="93" t="s">
        <v>439</v>
      </c>
      <c r="B45" s="93" t="s">
        <v>440</v>
      </c>
      <c r="C45" s="93">
        <v>4</v>
      </c>
      <c r="D45" s="93">
        <v>4</v>
      </c>
      <c r="E45" s="93">
        <v>5</v>
      </c>
      <c r="F45" s="93">
        <v>13</v>
      </c>
      <c r="G45" s="93">
        <v>13</v>
      </c>
      <c r="I45" s="93">
        <v>2</v>
      </c>
      <c r="J45" s="93">
        <v>5</v>
      </c>
      <c r="K45" s="93">
        <v>6</v>
      </c>
      <c r="L45" s="93">
        <v>10</v>
      </c>
      <c r="M45" s="93">
        <v>18</v>
      </c>
      <c r="N45" s="94">
        <f t="shared" si="2"/>
        <v>0.54453781512605037</v>
      </c>
      <c r="O45" s="94">
        <f t="shared" si="3"/>
        <v>0.18617021276595744</v>
      </c>
      <c r="P45" s="96">
        <f t="shared" si="0"/>
        <v>3.865306783643959</v>
      </c>
      <c r="Q45" s="96">
        <f t="shared" si="1"/>
        <v>3.0910714946431481</v>
      </c>
    </row>
    <row r="46" spans="1:17" x14ac:dyDescent="0.25">
      <c r="A46" s="93" t="s">
        <v>441</v>
      </c>
      <c r="B46" s="93" t="s">
        <v>442</v>
      </c>
      <c r="C46" s="93">
        <v>9</v>
      </c>
      <c r="D46" s="93">
        <v>10</v>
      </c>
      <c r="E46" s="93">
        <v>5</v>
      </c>
      <c r="F46" s="93">
        <v>37</v>
      </c>
      <c r="G46" s="93">
        <v>27</v>
      </c>
      <c r="I46" s="93">
        <v>6</v>
      </c>
      <c r="J46" s="93">
        <v>8</v>
      </c>
      <c r="K46" s="93">
        <v>10</v>
      </c>
      <c r="L46" s="93">
        <v>35</v>
      </c>
      <c r="M46" s="93">
        <v>35</v>
      </c>
      <c r="N46" s="94">
        <f t="shared" si="2"/>
        <v>0.67270531400966183</v>
      </c>
      <c r="O46" s="94">
        <f t="shared" si="3"/>
        <v>0.51468957871396892</v>
      </c>
      <c r="P46" s="96">
        <f t="shared" si="0"/>
        <v>2.3117445332789042</v>
      </c>
      <c r="Q46" s="96">
        <f t="shared" si="1"/>
        <v>1.8733845017824471</v>
      </c>
    </row>
    <row r="47" spans="1:17" x14ac:dyDescent="0.25">
      <c r="A47" s="93" t="s">
        <v>443</v>
      </c>
      <c r="B47" s="93" t="s">
        <v>444</v>
      </c>
      <c r="C47" s="93">
        <v>10</v>
      </c>
      <c r="D47" s="93">
        <v>5</v>
      </c>
      <c r="E47" s="93">
        <v>7</v>
      </c>
      <c r="F47" s="93">
        <v>24</v>
      </c>
      <c r="G47" s="93">
        <v>23</v>
      </c>
      <c r="I47" s="93">
        <v>4</v>
      </c>
      <c r="J47" s="93">
        <v>5</v>
      </c>
      <c r="K47" s="93">
        <v>13</v>
      </c>
      <c r="L47" s="93">
        <v>21</v>
      </c>
      <c r="M47" s="93">
        <v>40</v>
      </c>
      <c r="N47" s="94">
        <f t="shared" si="2"/>
        <v>0.66666666666666663</v>
      </c>
      <c r="O47" s="94">
        <f t="shared" si="3"/>
        <v>0.25626159554730982</v>
      </c>
      <c r="P47" s="96">
        <f t="shared" si="0"/>
        <v>3.4213787947020644</v>
      </c>
      <c r="Q47" s="96">
        <f t="shared" si="1"/>
        <v>2.8287580875913054</v>
      </c>
    </row>
    <row r="48" spans="1:17" x14ac:dyDescent="0.25">
      <c r="A48" s="93" t="s">
        <v>445</v>
      </c>
      <c r="B48" s="93" t="s">
        <v>446</v>
      </c>
      <c r="C48" s="93">
        <v>4</v>
      </c>
      <c r="D48" s="93">
        <v>4</v>
      </c>
      <c r="E48" s="93">
        <v>5</v>
      </c>
      <c r="F48" s="93">
        <v>20</v>
      </c>
      <c r="G48" s="93">
        <v>18</v>
      </c>
      <c r="I48" s="93">
        <v>4</v>
      </c>
      <c r="J48" s="93">
        <v>3</v>
      </c>
      <c r="K48" s="93">
        <v>6</v>
      </c>
      <c r="L48" s="93">
        <v>17</v>
      </c>
      <c r="M48" s="93">
        <v>19</v>
      </c>
      <c r="N48" s="94">
        <f t="shared" si="2"/>
        <v>0.63131313131313127</v>
      </c>
      <c r="O48" s="94">
        <f t="shared" si="3"/>
        <v>0.5272895467160037</v>
      </c>
      <c r="P48" s="96">
        <f t="shared" si="0"/>
        <v>2.5997149583933563</v>
      </c>
      <c r="Q48" s="96">
        <f t="shared" si="1"/>
        <v>2.1125068463671521</v>
      </c>
    </row>
    <row r="49" spans="1:17" x14ac:dyDescent="0.25">
      <c r="A49" s="95" t="s">
        <v>447</v>
      </c>
      <c r="B49" s="93" t="s">
        <v>448</v>
      </c>
      <c r="C49" s="93">
        <v>7</v>
      </c>
      <c r="D49" s="93">
        <v>7</v>
      </c>
      <c r="E49" s="93">
        <v>10</v>
      </c>
      <c r="F49" s="93">
        <v>31</v>
      </c>
      <c r="G49" s="93">
        <v>35</v>
      </c>
      <c r="I49" s="93">
        <v>10</v>
      </c>
      <c r="J49" s="93">
        <v>5</v>
      </c>
      <c r="K49" s="93">
        <v>9</v>
      </c>
      <c r="L49" s="93">
        <v>26</v>
      </c>
      <c r="M49" s="93">
        <v>31</v>
      </c>
      <c r="N49" s="94">
        <f t="shared" si="2"/>
        <v>0.46004378762999454</v>
      </c>
      <c r="O49" s="94">
        <f t="shared" si="3"/>
        <v>0.50064184852374838</v>
      </c>
      <c r="P49" s="96">
        <f t="shared" si="0"/>
        <v>2.6808999704616081</v>
      </c>
      <c r="Q49" s="96">
        <f t="shared" si="1"/>
        <v>2.1118743999400236</v>
      </c>
    </row>
    <row r="50" spans="1:17" x14ac:dyDescent="0.25">
      <c r="A50" s="93" t="s">
        <v>449</v>
      </c>
      <c r="B50" s="93" t="s">
        <v>450</v>
      </c>
      <c r="C50" s="93">
        <v>16</v>
      </c>
      <c r="D50" s="93">
        <v>12</v>
      </c>
      <c r="E50" s="93">
        <v>9</v>
      </c>
      <c r="F50" s="93">
        <v>50</v>
      </c>
      <c r="G50" s="93">
        <v>32</v>
      </c>
      <c r="I50" s="93">
        <v>16</v>
      </c>
      <c r="J50" s="93">
        <v>11</v>
      </c>
      <c r="K50" s="93">
        <v>10</v>
      </c>
      <c r="L50" s="93">
        <v>42</v>
      </c>
      <c r="M50" s="93">
        <v>30</v>
      </c>
      <c r="N50" s="94">
        <f t="shared" si="2"/>
        <v>0.97867647058823526</v>
      </c>
      <c r="O50" s="94">
        <f t="shared" si="3"/>
        <v>0.87466451959205582</v>
      </c>
      <c r="P50" s="96">
        <f t="shared" si="0"/>
        <v>2.2001466607017877</v>
      </c>
      <c r="Q50" s="96">
        <f t="shared" si="1"/>
        <v>1.6778842454216594</v>
      </c>
    </row>
    <row r="51" spans="1:17" x14ac:dyDescent="0.25">
      <c r="A51" s="93" t="s">
        <v>451</v>
      </c>
      <c r="B51" s="93" t="s">
        <v>452</v>
      </c>
      <c r="C51" s="93">
        <v>11</v>
      </c>
      <c r="D51" s="93">
        <v>5</v>
      </c>
      <c r="E51" s="93">
        <v>3</v>
      </c>
      <c r="F51" s="93">
        <v>34</v>
      </c>
      <c r="G51" s="93">
        <v>16</v>
      </c>
      <c r="I51" s="93">
        <v>9</v>
      </c>
      <c r="J51" s="93">
        <v>3</v>
      </c>
      <c r="K51" s="93">
        <v>8</v>
      </c>
      <c r="L51" s="93">
        <v>31</v>
      </c>
      <c r="M51" s="93">
        <v>26</v>
      </c>
      <c r="N51" s="94">
        <f t="shared" si="2"/>
        <v>1.7342592592592592</v>
      </c>
      <c r="O51" s="94">
        <f t="shared" si="3"/>
        <v>0.891156462585034</v>
      </c>
      <c r="P51" s="96">
        <f t="shared" si="0"/>
        <v>1.7696510549708231</v>
      </c>
      <c r="Q51" s="96">
        <f t="shared" si="1"/>
        <v>1.2767188945606069</v>
      </c>
    </row>
    <row r="52" spans="1:17" x14ac:dyDescent="0.25">
      <c r="A52" s="93" t="s">
        <v>453</v>
      </c>
      <c r="B52" s="93" t="s">
        <v>380</v>
      </c>
      <c r="C52" s="93">
        <v>5</v>
      </c>
      <c r="D52" s="93">
        <v>7</v>
      </c>
      <c r="E52" s="93">
        <v>5</v>
      </c>
      <c r="F52" s="93">
        <v>19</v>
      </c>
      <c r="G52" s="93">
        <v>20</v>
      </c>
      <c r="I52" s="93">
        <v>8</v>
      </c>
      <c r="J52" s="93">
        <v>2</v>
      </c>
      <c r="K52" s="93">
        <v>7</v>
      </c>
      <c r="L52" s="93">
        <v>18</v>
      </c>
      <c r="M52" s="93">
        <v>22</v>
      </c>
      <c r="N52" s="94">
        <f t="shared" si="2"/>
        <v>0.36615384615384616</v>
      </c>
      <c r="O52" s="94">
        <f t="shared" si="3"/>
        <v>0.56666666666666665</v>
      </c>
      <c r="P52" s="96">
        <f t="shared" si="0"/>
        <v>2.6503583938077662</v>
      </c>
      <c r="Q52" s="96">
        <f t="shared" si="1"/>
        <v>2.2911306350985203</v>
      </c>
    </row>
    <row r="53" spans="1:17" x14ac:dyDescent="0.25">
      <c r="A53" s="93" t="s">
        <v>454</v>
      </c>
      <c r="B53" s="93" t="s">
        <v>455</v>
      </c>
      <c r="C53" s="93">
        <v>4</v>
      </c>
      <c r="D53" s="93">
        <v>3</v>
      </c>
      <c r="E53" s="93">
        <v>9</v>
      </c>
      <c r="F53" s="93">
        <v>26</v>
      </c>
      <c r="G53" s="93">
        <v>36</v>
      </c>
      <c r="I53" s="93">
        <v>5</v>
      </c>
      <c r="J53" s="93">
        <v>3</v>
      </c>
      <c r="K53" s="93">
        <v>8</v>
      </c>
      <c r="L53" s="93">
        <v>17</v>
      </c>
      <c r="M53" s="93">
        <v>30</v>
      </c>
      <c r="N53" s="94">
        <f t="shared" si="2"/>
        <v>0.38214285714285712</v>
      </c>
      <c r="O53" s="94">
        <f t="shared" si="3"/>
        <v>0.28531187122736418</v>
      </c>
      <c r="P53" s="96">
        <f t="shared" si="0"/>
        <v>2.9630501971606038</v>
      </c>
      <c r="Q53" s="96">
        <f t="shared" si="1"/>
        <v>2.0759594289024363</v>
      </c>
    </row>
    <row r="54" spans="1:17" x14ac:dyDescent="0.25">
      <c r="A54" s="93" t="s">
        <v>456</v>
      </c>
      <c r="B54" s="93" t="s">
        <v>457</v>
      </c>
      <c r="C54" s="93">
        <v>6</v>
      </c>
      <c r="D54" s="93">
        <v>4</v>
      </c>
      <c r="E54" s="93">
        <v>5</v>
      </c>
      <c r="F54" s="93">
        <v>17</v>
      </c>
      <c r="G54" s="93">
        <v>15</v>
      </c>
      <c r="I54" s="93">
        <v>5</v>
      </c>
      <c r="J54" s="93">
        <v>2</v>
      </c>
      <c r="K54" s="93">
        <v>8</v>
      </c>
      <c r="L54" s="93">
        <v>15</v>
      </c>
      <c r="M54" s="93">
        <v>17</v>
      </c>
      <c r="N54" s="94">
        <f t="shared" si="2"/>
        <v>0.69841269841269837</v>
      </c>
      <c r="O54" s="94">
        <f t="shared" si="3"/>
        <v>0.66115702479338845</v>
      </c>
      <c r="P54" s="96">
        <f t="shared" si="0"/>
        <v>2.8753288873567442</v>
      </c>
      <c r="Q54" s="96">
        <f t="shared" si="1"/>
        <v>2.4575045489488891</v>
      </c>
    </row>
    <row r="55" spans="1:17" x14ac:dyDescent="0.25">
      <c r="A55" s="93" t="s">
        <v>458</v>
      </c>
      <c r="B55" s="93" t="s">
        <v>459</v>
      </c>
      <c r="C55" s="93">
        <v>9</v>
      </c>
      <c r="D55" s="93">
        <v>6</v>
      </c>
      <c r="E55" s="93">
        <v>8</v>
      </c>
      <c r="F55" s="93">
        <v>27</v>
      </c>
      <c r="G55" s="93">
        <v>25</v>
      </c>
      <c r="I55" s="93">
        <v>5</v>
      </c>
      <c r="J55" s="93">
        <v>8</v>
      </c>
      <c r="K55" s="93">
        <v>10</v>
      </c>
      <c r="L55" s="93">
        <v>19</v>
      </c>
      <c r="M55" s="93">
        <v>27</v>
      </c>
      <c r="N55" s="94">
        <f t="shared" si="2"/>
        <v>0.65808823529411764</v>
      </c>
      <c r="O55" s="94">
        <f t="shared" si="3"/>
        <v>0.2986111111111111</v>
      </c>
      <c r="P55" s="96">
        <f t="shared" si="0"/>
        <v>3.5629502961615991</v>
      </c>
      <c r="Q55" s="96">
        <f t="shared" si="1"/>
        <v>2.5919215509705431</v>
      </c>
    </row>
    <row r="56" spans="1:17" x14ac:dyDescent="0.25">
      <c r="A56" s="93" t="s">
        <v>460</v>
      </c>
      <c r="B56" s="93" t="s">
        <v>461</v>
      </c>
      <c r="C56" s="93">
        <v>9</v>
      </c>
      <c r="D56" s="93">
        <v>5</v>
      </c>
      <c r="E56" s="93">
        <v>10</v>
      </c>
      <c r="F56" s="93">
        <v>29</v>
      </c>
      <c r="G56" s="93">
        <v>28</v>
      </c>
      <c r="I56" s="93">
        <v>7</v>
      </c>
      <c r="J56" s="93">
        <v>4</v>
      </c>
      <c r="K56" s="93">
        <v>13</v>
      </c>
      <c r="L56" s="93">
        <v>23</v>
      </c>
      <c r="M56" s="93">
        <v>35</v>
      </c>
      <c r="N56" s="94">
        <f t="shared" si="2"/>
        <v>0.68861819566044913</v>
      </c>
      <c r="O56" s="94">
        <f t="shared" si="3"/>
        <v>0.40147783251231528</v>
      </c>
      <c r="P56" s="96">
        <f t="shared" si="0"/>
        <v>3.3505906398428058</v>
      </c>
      <c r="Q56" s="96">
        <f t="shared" si="1"/>
        <v>2.5122060454618138</v>
      </c>
    </row>
    <row r="57" spans="1:17" x14ac:dyDescent="0.25">
      <c r="A57" s="93" t="s">
        <v>462</v>
      </c>
      <c r="B57" s="93" t="s">
        <v>463</v>
      </c>
      <c r="C57" s="93">
        <v>4</v>
      </c>
      <c r="D57" s="93">
        <v>4</v>
      </c>
      <c r="E57" s="93">
        <v>7</v>
      </c>
      <c r="F57" s="93">
        <v>22</v>
      </c>
      <c r="G57" s="93">
        <v>29</v>
      </c>
      <c r="I57" s="93">
        <v>6</v>
      </c>
      <c r="J57" s="93">
        <v>6</v>
      </c>
      <c r="K57" s="93">
        <v>3</v>
      </c>
      <c r="L57" s="93">
        <v>13</v>
      </c>
      <c r="M57" s="93">
        <v>10</v>
      </c>
      <c r="N57" s="94">
        <f t="shared" si="2"/>
        <v>0.36934563021519545</v>
      </c>
      <c r="O57" s="94">
        <f t="shared" si="3"/>
        <v>0.55172413793103448</v>
      </c>
      <c r="P57" s="96">
        <f t="shared" si="0"/>
        <v>2.9161929814383227</v>
      </c>
      <c r="Q57" s="96">
        <f t="shared" si="1"/>
        <v>1.8113316411230223</v>
      </c>
    </row>
    <row r="58" spans="1:17" x14ac:dyDescent="0.25">
      <c r="A58" s="93" t="s">
        <v>464</v>
      </c>
      <c r="B58" s="93" t="s">
        <v>465</v>
      </c>
      <c r="C58" s="93">
        <v>5</v>
      </c>
      <c r="D58" s="93">
        <v>4</v>
      </c>
      <c r="E58" s="93">
        <v>4</v>
      </c>
      <c r="F58" s="93">
        <v>22</v>
      </c>
      <c r="G58" s="93">
        <v>16</v>
      </c>
      <c r="I58" s="93">
        <v>9</v>
      </c>
      <c r="J58" s="93">
        <v>1</v>
      </c>
      <c r="K58" s="93">
        <v>3</v>
      </c>
      <c r="L58" s="93">
        <v>25</v>
      </c>
      <c r="M58" s="93">
        <v>10</v>
      </c>
      <c r="N58" s="94">
        <f t="shared" si="2"/>
        <v>0.86785714285714288</v>
      </c>
      <c r="O58" s="94">
        <f t="shared" si="3"/>
        <v>2.7719298245614037</v>
      </c>
      <c r="P58" s="96">
        <f t="shared" si="0"/>
        <v>1.365762356502136</v>
      </c>
      <c r="Q58" s="96">
        <f t="shared" si="1"/>
        <v>1.5962101503965684</v>
      </c>
    </row>
    <row r="59" spans="1:17" x14ac:dyDescent="0.25">
      <c r="A59" s="93" t="s">
        <v>466</v>
      </c>
      <c r="B59" s="93" t="s">
        <v>467</v>
      </c>
      <c r="C59" s="93">
        <v>19</v>
      </c>
      <c r="D59" s="93">
        <v>6</v>
      </c>
      <c r="E59" s="93">
        <v>4</v>
      </c>
      <c r="F59" s="93">
        <v>50</v>
      </c>
      <c r="G59" s="93">
        <v>23</v>
      </c>
      <c r="I59" s="93">
        <v>6</v>
      </c>
      <c r="J59" s="93">
        <v>13</v>
      </c>
      <c r="K59" s="93">
        <v>10</v>
      </c>
      <c r="L59" s="93">
        <v>31</v>
      </c>
      <c r="M59" s="93">
        <v>34</v>
      </c>
      <c r="N59" s="94">
        <f t="shared" si="2"/>
        <v>1.9306972789115646</v>
      </c>
      <c r="O59" s="94">
        <f t="shared" si="3"/>
        <v>0.30604395604395607</v>
      </c>
      <c r="P59" s="96">
        <f t="shared" si="0"/>
        <v>2.346953849878735</v>
      </c>
      <c r="Q59" s="96">
        <f t="shared" si="1"/>
        <v>1.3199823072940458</v>
      </c>
    </row>
    <row r="60" spans="1:17" x14ac:dyDescent="0.25">
      <c r="A60" s="95" t="s">
        <v>446</v>
      </c>
      <c r="B60" s="93" t="s">
        <v>468</v>
      </c>
      <c r="C60" s="93">
        <v>4</v>
      </c>
      <c r="D60" s="93">
        <v>4</v>
      </c>
      <c r="E60" s="93">
        <v>6</v>
      </c>
      <c r="F60" s="93">
        <v>18</v>
      </c>
      <c r="G60" s="93">
        <v>20</v>
      </c>
      <c r="I60" s="93">
        <v>2</v>
      </c>
      <c r="J60" s="93">
        <v>6</v>
      </c>
      <c r="K60" s="93">
        <v>6</v>
      </c>
      <c r="L60" s="93">
        <v>11</v>
      </c>
      <c r="M60" s="93">
        <v>17</v>
      </c>
      <c r="N60" s="94">
        <f t="shared" si="2"/>
        <v>0.48</v>
      </c>
      <c r="O60" s="94">
        <f t="shared" si="3"/>
        <v>0.19336384439359267</v>
      </c>
      <c r="P60" s="96">
        <f t="shared" si="0"/>
        <v>3.6729595252778333</v>
      </c>
      <c r="Q60" s="96">
        <f t="shared" si="1"/>
        <v>2.5663927321222468</v>
      </c>
    </row>
    <row r="61" spans="1:17" x14ac:dyDescent="0.25">
      <c r="A61" s="93" t="s">
        <v>469</v>
      </c>
      <c r="B61" s="93" t="s">
        <v>470</v>
      </c>
      <c r="C61" s="93">
        <v>3</v>
      </c>
      <c r="D61" s="93">
        <v>5</v>
      </c>
      <c r="E61" s="93">
        <v>5</v>
      </c>
      <c r="F61" s="93">
        <v>11</v>
      </c>
      <c r="G61" s="93">
        <v>16</v>
      </c>
      <c r="I61" s="93">
        <v>3</v>
      </c>
      <c r="J61" s="93">
        <v>2</v>
      </c>
      <c r="K61" s="93">
        <v>8</v>
      </c>
      <c r="L61" s="93">
        <v>8</v>
      </c>
      <c r="M61" s="93">
        <v>14</v>
      </c>
      <c r="N61" s="94">
        <f t="shared" si="2"/>
        <v>0.24561403508771928</v>
      </c>
      <c r="O61" s="94">
        <f t="shared" si="3"/>
        <v>0.42879256965944273</v>
      </c>
      <c r="P61" s="96">
        <f t="shared" si="0"/>
        <v>4.115299012833308</v>
      </c>
      <c r="Q61" s="96">
        <f t="shared" si="1"/>
        <v>3.2207639527617653</v>
      </c>
    </row>
    <row r="62" spans="1:17" x14ac:dyDescent="0.25">
      <c r="A62" s="93" t="s">
        <v>471</v>
      </c>
      <c r="B62" s="93" t="s">
        <v>472</v>
      </c>
      <c r="C62" s="93">
        <v>7</v>
      </c>
      <c r="D62" s="93">
        <v>2</v>
      </c>
      <c r="E62" s="93">
        <v>4</v>
      </c>
      <c r="F62" s="93">
        <v>11</v>
      </c>
      <c r="G62" s="93">
        <v>10</v>
      </c>
      <c r="I62" s="93">
        <v>1</v>
      </c>
      <c r="J62" s="93">
        <v>7</v>
      </c>
      <c r="K62" s="93">
        <v>5</v>
      </c>
      <c r="L62" s="93">
        <v>6</v>
      </c>
      <c r="M62" s="93">
        <v>10</v>
      </c>
      <c r="N62" s="94">
        <f t="shared" si="2"/>
        <v>0.85972850678733037</v>
      </c>
      <c r="O62" s="94">
        <f t="shared" si="3"/>
        <v>2.840909090909091E-3</v>
      </c>
      <c r="P62" s="96">
        <f t="shared" si="0"/>
        <v>4.7061284201247764</v>
      </c>
      <c r="Q62" s="96">
        <f t="shared" si="1"/>
        <v>3.0551979829171385</v>
      </c>
    </row>
    <row r="63" spans="1:17" x14ac:dyDescent="0.25">
      <c r="A63" s="93" t="s">
        <v>473</v>
      </c>
      <c r="B63" s="93" t="s">
        <v>474</v>
      </c>
      <c r="C63" s="93">
        <v>19</v>
      </c>
      <c r="D63" s="93">
        <v>3</v>
      </c>
      <c r="E63" s="93">
        <v>1</v>
      </c>
      <c r="F63" s="93">
        <v>54</v>
      </c>
      <c r="G63" s="93">
        <v>13</v>
      </c>
      <c r="I63" s="93">
        <v>9</v>
      </c>
      <c r="J63" s="93">
        <v>4</v>
      </c>
      <c r="K63" s="93">
        <v>10</v>
      </c>
      <c r="L63" s="93">
        <v>29</v>
      </c>
      <c r="M63" s="93">
        <v>29</v>
      </c>
      <c r="N63" s="94">
        <f t="shared" si="2"/>
        <v>5.317708333333333</v>
      </c>
      <c r="O63" s="94">
        <f t="shared" si="3"/>
        <v>0.68567251461988299</v>
      </c>
      <c r="P63" s="96">
        <f t="shared" si="0"/>
        <v>1.9426008808313213</v>
      </c>
      <c r="Q63" s="96">
        <f t="shared" si="1"/>
        <v>0.68141225717720877</v>
      </c>
    </row>
    <row r="64" spans="1:17" x14ac:dyDescent="0.25">
      <c r="A64" s="93" t="s">
        <v>475</v>
      </c>
      <c r="B64" s="93" t="s">
        <v>476</v>
      </c>
      <c r="C64" s="93">
        <v>15</v>
      </c>
      <c r="D64" s="93">
        <v>6</v>
      </c>
      <c r="E64" s="93">
        <v>7</v>
      </c>
      <c r="F64" s="93">
        <v>59</v>
      </c>
      <c r="G64" s="93">
        <v>45</v>
      </c>
      <c r="I64" s="93">
        <v>10</v>
      </c>
      <c r="J64" s="93">
        <v>6</v>
      </c>
      <c r="K64" s="93">
        <v>13</v>
      </c>
      <c r="L64" s="93">
        <v>43</v>
      </c>
      <c r="M64" s="93">
        <v>47</v>
      </c>
      <c r="N64" s="94">
        <f t="shared" si="2"/>
        <v>0.90728155339805827</v>
      </c>
      <c r="O64" s="94">
        <f t="shared" si="3"/>
        <v>0.55022512032293125</v>
      </c>
      <c r="P64" s="96">
        <f t="shared" si="0"/>
        <v>1.8759318280861148</v>
      </c>
      <c r="Q64" s="96">
        <f t="shared" si="1"/>
        <v>1.1332509258951313</v>
      </c>
    </row>
    <row r="65" spans="1:17" x14ac:dyDescent="0.25">
      <c r="A65" s="93" t="s">
        <v>477</v>
      </c>
      <c r="B65" s="93" t="s">
        <v>478</v>
      </c>
      <c r="C65" s="93">
        <v>2</v>
      </c>
      <c r="D65" s="93">
        <v>8</v>
      </c>
      <c r="E65" s="93">
        <v>4</v>
      </c>
      <c r="F65" s="93">
        <v>7</v>
      </c>
      <c r="G65" s="93">
        <v>11</v>
      </c>
      <c r="I65" s="93">
        <v>1</v>
      </c>
      <c r="J65" s="93">
        <v>3</v>
      </c>
      <c r="K65" s="93">
        <v>10</v>
      </c>
      <c r="L65" s="93">
        <v>4</v>
      </c>
      <c r="M65" s="93">
        <v>20</v>
      </c>
      <c r="N65" s="94">
        <f t="shared" si="2"/>
        <v>-5.2036199095022627E-2</v>
      </c>
      <c r="O65" s="94">
        <f t="shared" si="3"/>
        <v>0.15453728661275831</v>
      </c>
      <c r="P65" s="96">
        <f t="shared" si="0"/>
        <v>7.7120278444452959</v>
      </c>
      <c r="Q65" s="96">
        <f t="shared" si="1"/>
        <v>4.9232811356879012</v>
      </c>
    </row>
    <row r="66" spans="1:17" x14ac:dyDescent="0.25">
      <c r="A66" s="93" t="s">
        <v>479</v>
      </c>
      <c r="B66" s="93" t="s">
        <v>480</v>
      </c>
      <c r="C66" s="93">
        <v>15</v>
      </c>
      <c r="D66" s="93">
        <v>8</v>
      </c>
      <c r="E66" s="93">
        <v>13</v>
      </c>
      <c r="F66" s="93">
        <v>50</v>
      </c>
      <c r="G66" s="93">
        <v>34</v>
      </c>
      <c r="I66" s="93">
        <v>10</v>
      </c>
      <c r="J66" s="93">
        <v>12</v>
      </c>
      <c r="K66" s="93">
        <v>14</v>
      </c>
      <c r="L66" s="93">
        <v>30</v>
      </c>
      <c r="M66" s="93">
        <v>36</v>
      </c>
      <c r="N66" s="94">
        <f t="shared" si="2"/>
        <v>1.1075441412520064</v>
      </c>
      <c r="O66" s="94">
        <f t="shared" si="3"/>
        <v>0.39307897071872228</v>
      </c>
      <c r="P66" s="96">
        <f t="shared" si="0"/>
        <v>3.7098494562571194</v>
      </c>
      <c r="Q66" s="96">
        <f t="shared" si="1"/>
        <v>2.1458318214334744</v>
      </c>
    </row>
    <row r="67" spans="1:17" x14ac:dyDescent="0.25">
      <c r="A67" s="93" t="s">
        <v>481</v>
      </c>
      <c r="B67" s="93" t="s">
        <v>482</v>
      </c>
      <c r="C67" s="93">
        <v>8</v>
      </c>
      <c r="D67" s="93">
        <v>3</v>
      </c>
      <c r="E67" s="93">
        <v>8</v>
      </c>
      <c r="F67" s="93">
        <v>26</v>
      </c>
      <c r="G67" s="93">
        <v>27</v>
      </c>
      <c r="I67" s="93">
        <v>4</v>
      </c>
      <c r="J67" s="93">
        <v>5</v>
      </c>
      <c r="K67" s="93">
        <v>10</v>
      </c>
      <c r="L67" s="93">
        <v>14</v>
      </c>
      <c r="M67" s="93">
        <v>26</v>
      </c>
      <c r="N67" s="94">
        <f t="shared" si="2"/>
        <v>0.64659340659340658</v>
      </c>
      <c r="O67" s="94">
        <f t="shared" si="3"/>
        <v>0.26815920398009951</v>
      </c>
      <c r="P67" s="96">
        <f t="shared" ref="P67:P130" si="4">((I67+38)^3+(J67+38)^2+(K67+38)^5)/((C67+38)^5+(D67+38)^2+(E67+38)^3)*(F67+2+M67)/(G67+2+L67)+(I67+10)/(L67+10)*(K67+10)/(L67+10)*(J67+10/(L67+M67+20)*(L67+10))/2</f>
        <v>3.7408274064897098</v>
      </c>
      <c r="Q67" s="96">
        <f t="shared" ref="Q67:Q130" si="5">((C67+38)^3+(D67+38)^2+(E67+38)^5)/((I67+38)^5+(J67+38)^2+(K67+38)^3)*(L67+2+M67)/(M67+2+F67)+(C67+10)/(F67+10)*(E67+10)/(F67+10)*(D67+10/(F67+G67+20)*(F67+10))/2</f>
        <v>2.2167131158418125</v>
      </c>
    </row>
    <row r="68" spans="1:17" x14ac:dyDescent="0.25">
      <c r="A68" s="93" t="s">
        <v>483</v>
      </c>
      <c r="B68" s="93" t="s">
        <v>484</v>
      </c>
      <c r="C68" s="93">
        <v>4</v>
      </c>
      <c r="D68" s="93">
        <v>4</v>
      </c>
      <c r="E68" s="93">
        <v>9</v>
      </c>
      <c r="F68" s="93">
        <v>22</v>
      </c>
      <c r="G68" s="93">
        <v>29</v>
      </c>
      <c r="I68" s="93">
        <v>4</v>
      </c>
      <c r="J68" s="93">
        <v>4</v>
      </c>
      <c r="K68" s="93">
        <v>9</v>
      </c>
      <c r="L68" s="93">
        <v>11</v>
      </c>
      <c r="M68" s="93">
        <v>23</v>
      </c>
      <c r="N68" s="94">
        <f t="shared" ref="N68:N131" si="6">((C68+F68)^2+(E68+F68)^2-(D68+F68)^2)/((C68+G68)*(E68+G68+(D68+G68)))</f>
        <v>0.4101579172001707</v>
      </c>
      <c r="O68" s="94">
        <f t="shared" ref="O68:O131" si="7">((I68+L68)^2+(K68+L68)^2-(J68+L68)^2)/((I68+M68)*(K68+M68+(J68+M68)))</f>
        <v>0.25109855618330196</v>
      </c>
      <c r="P68" s="96">
        <f t="shared" si="4"/>
        <v>4.3420259434780188</v>
      </c>
      <c r="Q68" s="96">
        <f t="shared" si="5"/>
        <v>2.448426900428692</v>
      </c>
    </row>
    <row r="69" spans="1:17" x14ac:dyDescent="0.25">
      <c r="A69" s="93" t="s">
        <v>485</v>
      </c>
      <c r="B69" s="93" t="s">
        <v>486</v>
      </c>
      <c r="C69" s="93">
        <v>12</v>
      </c>
      <c r="D69" s="93">
        <v>5</v>
      </c>
      <c r="E69" s="93">
        <v>4</v>
      </c>
      <c r="F69" s="93">
        <v>45</v>
      </c>
      <c r="G69" s="93">
        <v>26</v>
      </c>
      <c r="I69" s="93">
        <v>7</v>
      </c>
      <c r="J69" s="93">
        <v>4</v>
      </c>
      <c r="K69" s="93">
        <v>10</v>
      </c>
      <c r="L69" s="93">
        <v>31</v>
      </c>
      <c r="M69" s="93">
        <v>41</v>
      </c>
      <c r="N69" s="94">
        <f t="shared" si="6"/>
        <v>1.3589301121656601</v>
      </c>
      <c r="O69" s="94">
        <f t="shared" si="7"/>
        <v>0.4123263888888889</v>
      </c>
      <c r="P69" s="96">
        <f t="shared" si="4"/>
        <v>2.071507306144321</v>
      </c>
      <c r="Q69" s="96">
        <f t="shared" si="5"/>
        <v>1.1580232204016294</v>
      </c>
    </row>
    <row r="70" spans="1:17" x14ac:dyDescent="0.25">
      <c r="A70" s="93" t="s">
        <v>487</v>
      </c>
      <c r="B70" s="93" t="s">
        <v>488</v>
      </c>
      <c r="C70" s="93">
        <v>10</v>
      </c>
      <c r="D70" s="93">
        <v>3</v>
      </c>
      <c r="E70" s="93">
        <v>3</v>
      </c>
      <c r="F70" s="93">
        <v>29</v>
      </c>
      <c r="G70" s="93">
        <v>11</v>
      </c>
      <c r="I70" s="93">
        <v>8</v>
      </c>
      <c r="J70" s="93">
        <v>1</v>
      </c>
      <c r="K70" s="93">
        <v>9</v>
      </c>
      <c r="L70" s="93">
        <v>23</v>
      </c>
      <c r="M70" s="93">
        <v>20</v>
      </c>
      <c r="N70" s="94">
        <f t="shared" si="6"/>
        <v>2.5867346938775508</v>
      </c>
      <c r="O70" s="94">
        <f t="shared" si="7"/>
        <v>1.0064285714285715</v>
      </c>
      <c r="P70" s="96">
        <f t="shared" si="4"/>
        <v>2.2548510543912132</v>
      </c>
      <c r="Q70" s="96">
        <f t="shared" si="5"/>
        <v>1.3085250313433807</v>
      </c>
    </row>
    <row r="71" spans="1:17" x14ac:dyDescent="0.25">
      <c r="A71" s="93" t="s">
        <v>489</v>
      </c>
      <c r="B71" s="93" t="s">
        <v>438</v>
      </c>
      <c r="C71" s="93">
        <v>7</v>
      </c>
      <c r="D71" s="93">
        <v>3</v>
      </c>
      <c r="E71" s="93">
        <v>7</v>
      </c>
      <c r="F71" s="93">
        <v>31</v>
      </c>
      <c r="G71" s="93">
        <v>23</v>
      </c>
      <c r="I71" s="93">
        <v>16</v>
      </c>
      <c r="J71" s="93">
        <v>1</v>
      </c>
      <c r="K71" s="93">
        <v>0</v>
      </c>
      <c r="L71" s="93">
        <v>34</v>
      </c>
      <c r="M71" s="93">
        <v>8</v>
      </c>
      <c r="N71" s="94">
        <f t="shared" si="6"/>
        <v>1.0309523809523808</v>
      </c>
      <c r="O71" s="94">
        <f t="shared" si="7"/>
        <v>5.958333333333333</v>
      </c>
      <c r="P71" s="96">
        <f t="shared" si="4"/>
        <v>0.84252883182550276</v>
      </c>
      <c r="Q71" s="96">
        <f t="shared" si="5"/>
        <v>1.1655983323249017</v>
      </c>
    </row>
    <row r="72" spans="1:17" x14ac:dyDescent="0.25">
      <c r="A72" s="93" t="s">
        <v>490</v>
      </c>
      <c r="B72" s="93" t="s">
        <v>491</v>
      </c>
      <c r="C72" s="93">
        <v>8</v>
      </c>
      <c r="D72" s="93">
        <v>1</v>
      </c>
      <c r="E72" s="93">
        <v>5</v>
      </c>
      <c r="F72" s="93">
        <v>27</v>
      </c>
      <c r="G72" s="93">
        <v>22</v>
      </c>
      <c r="I72" s="93">
        <v>5</v>
      </c>
      <c r="J72" s="93">
        <v>5</v>
      </c>
      <c r="K72" s="93">
        <v>4</v>
      </c>
      <c r="L72" s="93">
        <v>10</v>
      </c>
      <c r="M72" s="93">
        <v>13</v>
      </c>
      <c r="N72" s="94">
        <f t="shared" si="6"/>
        <v>0.97666666666666668</v>
      </c>
      <c r="O72" s="94">
        <f t="shared" si="7"/>
        <v>0.31111111111111112</v>
      </c>
      <c r="P72" s="96">
        <f t="shared" si="4"/>
        <v>3.3174501776659935</v>
      </c>
      <c r="Q72" s="96">
        <f t="shared" si="5"/>
        <v>1.2227326354108725</v>
      </c>
    </row>
    <row r="73" spans="1:17" x14ac:dyDescent="0.25">
      <c r="A73" s="93" t="s">
        <v>492</v>
      </c>
      <c r="B73" s="93" t="s">
        <v>433</v>
      </c>
      <c r="C73" s="93">
        <v>13</v>
      </c>
      <c r="D73" s="93">
        <v>4</v>
      </c>
      <c r="E73" s="93">
        <v>3</v>
      </c>
      <c r="F73" s="93">
        <v>38</v>
      </c>
      <c r="G73" s="93">
        <v>16</v>
      </c>
      <c r="I73" s="93">
        <v>3</v>
      </c>
      <c r="J73" s="93">
        <v>6</v>
      </c>
      <c r="K73" s="93">
        <v>11</v>
      </c>
      <c r="L73" s="93">
        <v>21</v>
      </c>
      <c r="M73" s="93">
        <v>38</v>
      </c>
      <c r="N73" s="94">
        <f t="shared" si="6"/>
        <v>2.2263483642793989</v>
      </c>
      <c r="O73" s="94">
        <f t="shared" si="7"/>
        <v>0.22842905848413322</v>
      </c>
      <c r="P73" s="96">
        <f t="shared" si="4"/>
        <v>3.0471007022029175</v>
      </c>
      <c r="Q73" s="96">
        <f t="shared" si="5"/>
        <v>1.4625895348879236</v>
      </c>
    </row>
    <row r="74" spans="1:17" x14ac:dyDescent="0.25">
      <c r="A74" s="93" t="s">
        <v>493</v>
      </c>
      <c r="B74" s="93" t="s">
        <v>494</v>
      </c>
      <c r="C74" s="93">
        <v>13</v>
      </c>
      <c r="D74" s="93">
        <v>6</v>
      </c>
      <c r="E74" s="93">
        <v>5</v>
      </c>
      <c r="F74" s="93">
        <v>52</v>
      </c>
      <c r="G74" s="93">
        <v>31</v>
      </c>
      <c r="I74" s="93">
        <v>8</v>
      </c>
      <c r="J74" s="93">
        <v>6</v>
      </c>
      <c r="K74" s="93">
        <v>10</v>
      </c>
      <c r="L74" s="93">
        <v>30</v>
      </c>
      <c r="M74" s="93">
        <v>40</v>
      </c>
      <c r="N74" s="94">
        <f t="shared" si="6"/>
        <v>1.2795765877957659</v>
      </c>
      <c r="O74" s="94">
        <f t="shared" si="7"/>
        <v>0.37934027777777779</v>
      </c>
      <c r="P74" s="96">
        <f t="shared" si="4"/>
        <v>2.2770702438553636</v>
      </c>
      <c r="Q74" s="96">
        <f t="shared" si="5"/>
        <v>1.0862855705934442</v>
      </c>
    </row>
    <row r="75" spans="1:17" x14ac:dyDescent="0.25">
      <c r="A75" s="93" t="s">
        <v>495</v>
      </c>
      <c r="B75" s="93" t="s">
        <v>496</v>
      </c>
      <c r="C75" s="93">
        <v>5</v>
      </c>
      <c r="D75" s="93">
        <v>4</v>
      </c>
      <c r="E75" s="93">
        <v>4</v>
      </c>
      <c r="F75" s="93">
        <v>21</v>
      </c>
      <c r="G75" s="93">
        <v>19</v>
      </c>
      <c r="I75" s="93">
        <v>3</v>
      </c>
      <c r="J75" s="93">
        <v>3</v>
      </c>
      <c r="K75" s="93">
        <v>7</v>
      </c>
      <c r="L75" s="93">
        <v>12</v>
      </c>
      <c r="M75" s="93">
        <v>18</v>
      </c>
      <c r="N75" s="94">
        <f t="shared" si="6"/>
        <v>0.6123188405797102</v>
      </c>
      <c r="O75" s="94">
        <f t="shared" si="7"/>
        <v>0.37370600414078675</v>
      </c>
      <c r="P75" s="96">
        <f t="shared" si="4"/>
        <v>3.2487722762710174</v>
      </c>
      <c r="Q75" s="96">
        <f t="shared" si="5"/>
        <v>1.8818301100724946</v>
      </c>
    </row>
    <row r="76" spans="1:17" x14ac:dyDescent="0.25">
      <c r="A76" s="93" t="s">
        <v>497</v>
      </c>
      <c r="B76" s="93" t="s">
        <v>498</v>
      </c>
      <c r="C76" s="93">
        <v>6</v>
      </c>
      <c r="D76" s="93">
        <v>2</v>
      </c>
      <c r="E76" s="93">
        <v>3</v>
      </c>
      <c r="F76" s="93">
        <v>20</v>
      </c>
      <c r="G76" s="93">
        <v>14</v>
      </c>
      <c r="I76" s="93">
        <v>2</v>
      </c>
      <c r="J76" s="93">
        <v>2</v>
      </c>
      <c r="K76" s="93">
        <v>7</v>
      </c>
      <c r="L76" s="93">
        <v>10</v>
      </c>
      <c r="M76" s="93">
        <v>25</v>
      </c>
      <c r="N76" s="94">
        <f t="shared" si="6"/>
        <v>1.0924242424242425</v>
      </c>
      <c r="O76" s="94">
        <f t="shared" si="7"/>
        <v>0.18141870684243566</v>
      </c>
      <c r="P76" s="96">
        <f t="shared" si="4"/>
        <v>3.4597906982210556</v>
      </c>
      <c r="Q76" s="96">
        <f t="shared" si="5"/>
        <v>1.7636302587156474</v>
      </c>
    </row>
    <row r="77" spans="1:17" x14ac:dyDescent="0.25">
      <c r="A77" s="93" t="s">
        <v>499</v>
      </c>
      <c r="B77" s="93" t="s">
        <v>500</v>
      </c>
      <c r="C77" s="93">
        <v>5</v>
      </c>
      <c r="D77" s="93">
        <v>7</v>
      </c>
      <c r="E77" s="93">
        <v>6</v>
      </c>
      <c r="F77" s="93">
        <v>22</v>
      </c>
      <c r="G77" s="93">
        <v>23</v>
      </c>
      <c r="I77" s="93">
        <v>5</v>
      </c>
      <c r="J77" s="93">
        <v>3</v>
      </c>
      <c r="K77" s="93">
        <v>10</v>
      </c>
      <c r="L77" s="93">
        <v>12</v>
      </c>
      <c r="M77" s="93">
        <v>23</v>
      </c>
      <c r="N77" s="94">
        <f t="shared" si="6"/>
        <v>0.40677966101694918</v>
      </c>
      <c r="O77" s="94">
        <f t="shared" si="7"/>
        <v>0.33171912832929784</v>
      </c>
      <c r="P77" s="96">
        <f t="shared" si="4"/>
        <v>4.3705269016504857</v>
      </c>
      <c r="Q77" s="96">
        <f t="shared" si="5"/>
        <v>2.2801285779881688</v>
      </c>
    </row>
    <row r="78" spans="1:17" x14ac:dyDescent="0.25">
      <c r="A78" s="93" t="s">
        <v>501</v>
      </c>
      <c r="B78" s="93" t="s">
        <v>502</v>
      </c>
      <c r="C78" s="93">
        <v>8</v>
      </c>
      <c r="D78" s="93">
        <v>1</v>
      </c>
      <c r="E78" s="93">
        <v>4</v>
      </c>
      <c r="F78" s="93">
        <v>21</v>
      </c>
      <c r="G78" s="93">
        <v>13</v>
      </c>
      <c r="I78" s="93">
        <v>4</v>
      </c>
      <c r="J78" s="93">
        <v>0</v>
      </c>
      <c r="K78" s="93">
        <v>9</v>
      </c>
      <c r="L78" s="93">
        <v>14</v>
      </c>
      <c r="M78" s="93">
        <v>29</v>
      </c>
      <c r="N78" s="94">
        <f t="shared" si="6"/>
        <v>1.5084485407066053</v>
      </c>
      <c r="O78" s="94">
        <f t="shared" si="7"/>
        <v>0.29715061058344638</v>
      </c>
      <c r="P78" s="96">
        <f t="shared" si="4"/>
        <v>2.8762205088875459</v>
      </c>
      <c r="Q78" s="96">
        <f t="shared" si="5"/>
        <v>1.7491438006706139</v>
      </c>
    </row>
    <row r="79" spans="1:17" x14ac:dyDescent="0.25">
      <c r="A79" s="93" t="s">
        <v>503</v>
      </c>
      <c r="B79" s="93" t="s">
        <v>504</v>
      </c>
      <c r="C79" s="93">
        <v>6</v>
      </c>
      <c r="D79" s="93">
        <v>2</v>
      </c>
      <c r="E79" s="93">
        <v>4</v>
      </c>
      <c r="F79" s="93">
        <v>20</v>
      </c>
      <c r="G79" s="93">
        <v>21</v>
      </c>
      <c r="I79" s="93">
        <v>2</v>
      </c>
      <c r="J79" s="93">
        <v>2</v>
      </c>
      <c r="K79" s="93">
        <v>8</v>
      </c>
      <c r="L79" s="93">
        <v>8</v>
      </c>
      <c r="M79" s="93">
        <v>17</v>
      </c>
      <c r="N79" s="94">
        <f t="shared" si="6"/>
        <v>0.59259259259259256</v>
      </c>
      <c r="O79" s="94">
        <f t="shared" si="7"/>
        <v>0.30622009569377989</v>
      </c>
      <c r="P79" s="96">
        <f t="shared" si="4"/>
        <v>3.5709693743908706</v>
      </c>
      <c r="Q79" s="96">
        <f t="shared" si="5"/>
        <v>1.7442235888260678</v>
      </c>
    </row>
    <row r="80" spans="1:17" x14ac:dyDescent="0.25">
      <c r="A80" s="93" t="s">
        <v>505</v>
      </c>
      <c r="B80" s="93" t="s">
        <v>506</v>
      </c>
      <c r="C80" s="93">
        <v>9</v>
      </c>
      <c r="D80" s="93">
        <v>1</v>
      </c>
      <c r="E80" s="93">
        <v>2</v>
      </c>
      <c r="F80" s="93">
        <v>26</v>
      </c>
      <c r="G80" s="93">
        <v>13</v>
      </c>
      <c r="I80" s="93">
        <v>0</v>
      </c>
      <c r="J80" s="93">
        <v>3</v>
      </c>
      <c r="K80" s="93">
        <v>9</v>
      </c>
      <c r="L80" s="93">
        <v>10</v>
      </c>
      <c r="M80" s="93">
        <v>30</v>
      </c>
      <c r="N80" s="94">
        <f t="shared" si="6"/>
        <v>2.0062695924764888</v>
      </c>
      <c r="O80" s="94">
        <f t="shared" si="7"/>
        <v>0.13518518518518519</v>
      </c>
      <c r="P80" s="96">
        <f t="shared" si="4"/>
        <v>3.8240759744034065</v>
      </c>
      <c r="Q80" s="96">
        <f t="shared" si="5"/>
        <v>1.5602467397037634</v>
      </c>
    </row>
    <row r="81" spans="1:17" x14ac:dyDescent="0.25">
      <c r="A81" s="93" t="s">
        <v>507</v>
      </c>
      <c r="B81" s="93" t="s">
        <v>508</v>
      </c>
      <c r="C81" s="93">
        <v>6</v>
      </c>
      <c r="D81" s="93">
        <v>2</v>
      </c>
      <c r="E81" s="93">
        <v>4</v>
      </c>
      <c r="F81" s="93">
        <v>27</v>
      </c>
      <c r="G81" s="93">
        <v>18</v>
      </c>
      <c r="I81" s="93">
        <v>4</v>
      </c>
      <c r="J81" s="93">
        <v>1</v>
      </c>
      <c r="K81" s="93">
        <v>7</v>
      </c>
      <c r="L81" s="93">
        <v>13</v>
      </c>
      <c r="M81" s="93">
        <v>17</v>
      </c>
      <c r="N81" s="94">
        <f t="shared" si="6"/>
        <v>1.1994047619047619</v>
      </c>
      <c r="O81" s="94">
        <f t="shared" si="7"/>
        <v>0.55895691609977327</v>
      </c>
      <c r="P81" s="96">
        <f t="shared" si="4"/>
        <v>2.8193658429427391</v>
      </c>
      <c r="Q81" s="96">
        <f t="shared" si="5"/>
        <v>1.3249405416030684</v>
      </c>
    </row>
    <row r="82" spans="1:17" x14ac:dyDescent="0.25">
      <c r="A82" s="93" t="s">
        <v>509</v>
      </c>
      <c r="B82" s="93" t="s">
        <v>510</v>
      </c>
      <c r="C82" s="93">
        <v>5</v>
      </c>
      <c r="D82" s="93">
        <v>3</v>
      </c>
      <c r="E82" s="93">
        <v>4</v>
      </c>
      <c r="F82" s="93">
        <v>21</v>
      </c>
      <c r="G82" s="93">
        <v>12</v>
      </c>
      <c r="I82" s="93">
        <v>1</v>
      </c>
      <c r="J82" s="93">
        <v>1</v>
      </c>
      <c r="K82" s="93">
        <v>11</v>
      </c>
      <c r="L82" s="93">
        <v>6</v>
      </c>
      <c r="M82" s="93">
        <v>30</v>
      </c>
      <c r="N82" s="94">
        <f t="shared" si="6"/>
        <v>1.3757115749525617</v>
      </c>
      <c r="O82" s="94">
        <f t="shared" si="7"/>
        <v>0.12948028673835124</v>
      </c>
      <c r="P82" s="96">
        <f t="shared" si="4"/>
        <v>6.8306558802666562</v>
      </c>
      <c r="Q82" s="96">
        <f t="shared" si="5"/>
        <v>2.004691732402061</v>
      </c>
    </row>
    <row r="83" spans="1:17" x14ac:dyDescent="0.25">
      <c r="C83" s="93">
        <v>15</v>
      </c>
      <c r="D83" s="93">
        <v>4</v>
      </c>
      <c r="E83" s="93">
        <v>4</v>
      </c>
      <c r="F83" s="93">
        <v>50</v>
      </c>
      <c r="G83" s="93">
        <v>20</v>
      </c>
      <c r="I83" s="93">
        <v>1</v>
      </c>
      <c r="J83" s="93">
        <v>1</v>
      </c>
      <c r="K83" s="93">
        <v>22</v>
      </c>
      <c r="L83" s="93">
        <v>17</v>
      </c>
      <c r="M83" s="93">
        <v>85</v>
      </c>
      <c r="N83" s="94">
        <f t="shared" si="6"/>
        <v>2.5148809523809526</v>
      </c>
      <c r="O83" s="94">
        <f t="shared" si="7"/>
        <v>9.1637546692372576E-2</v>
      </c>
      <c r="P83" s="96">
        <f t="shared" si="4"/>
        <v>7.3068576340512408</v>
      </c>
      <c r="Q83" s="96">
        <f t="shared" si="5"/>
        <v>1.6167419651740447</v>
      </c>
    </row>
    <row r="84" spans="1:17" x14ac:dyDescent="0.25">
      <c r="C84" s="93">
        <v>1</v>
      </c>
      <c r="D84" s="93">
        <v>1</v>
      </c>
      <c r="E84" s="93">
        <v>22</v>
      </c>
      <c r="F84" s="93">
        <v>17</v>
      </c>
      <c r="G84" s="93">
        <v>85</v>
      </c>
      <c r="I84" s="93">
        <v>15</v>
      </c>
      <c r="J84" s="93">
        <v>4</v>
      </c>
      <c r="K84" s="93">
        <v>4</v>
      </c>
      <c r="L84" s="93">
        <v>50</v>
      </c>
      <c r="M84" s="93">
        <v>20</v>
      </c>
      <c r="N84" s="94">
        <f t="shared" si="6"/>
        <v>9.1637546692372576E-2</v>
      </c>
      <c r="O84" s="94">
        <f t="shared" si="7"/>
        <v>2.5148809523809526</v>
      </c>
      <c r="P84" s="96">
        <f t="shared" si="4"/>
        <v>0.93035231101434079</v>
      </c>
      <c r="Q84" s="96">
        <f t="shared" si="5"/>
        <v>4.2081481109305496</v>
      </c>
    </row>
    <row r="85" spans="1:17" x14ac:dyDescent="0.25">
      <c r="C85" s="93">
        <v>10</v>
      </c>
      <c r="D85" s="93">
        <v>1</v>
      </c>
      <c r="E85" s="93">
        <v>1</v>
      </c>
      <c r="F85" s="93">
        <v>20</v>
      </c>
      <c r="G85" s="93">
        <v>4</v>
      </c>
      <c r="I85" s="93">
        <v>6</v>
      </c>
      <c r="J85" s="93">
        <v>2</v>
      </c>
      <c r="K85" s="93">
        <v>3</v>
      </c>
      <c r="L85" s="93">
        <v>19</v>
      </c>
      <c r="M85" s="93">
        <v>18</v>
      </c>
      <c r="N85" s="94">
        <f t="shared" si="6"/>
        <v>6.4285714285714288</v>
      </c>
      <c r="O85" s="94">
        <f t="shared" si="7"/>
        <v>0.67886178861788615</v>
      </c>
      <c r="P85" s="96">
        <f t="shared" si="4"/>
        <v>1.6043550059591078</v>
      </c>
      <c r="Q85" s="96">
        <f t="shared" si="5"/>
        <v>1.4894039213742762</v>
      </c>
    </row>
    <row r="86" spans="1:17" x14ac:dyDescent="0.25">
      <c r="C86" s="93">
        <v>6</v>
      </c>
      <c r="D86" s="93">
        <v>2</v>
      </c>
      <c r="E86" s="93">
        <v>3</v>
      </c>
      <c r="F86" s="93">
        <v>19</v>
      </c>
      <c r="G86" s="93">
        <v>18</v>
      </c>
      <c r="I86" s="93">
        <v>10</v>
      </c>
      <c r="J86" s="93">
        <v>1</v>
      </c>
      <c r="K86" s="93">
        <v>1</v>
      </c>
      <c r="L86" s="93">
        <v>20</v>
      </c>
      <c r="M86" s="93">
        <v>4</v>
      </c>
      <c r="N86" s="94">
        <f t="shared" si="6"/>
        <v>0.67886178861788615</v>
      </c>
      <c r="O86" s="94">
        <f t="shared" si="7"/>
        <v>6.4285714285714288</v>
      </c>
      <c r="P86" s="96">
        <f t="shared" si="4"/>
        <v>1.2977660464649918</v>
      </c>
      <c r="Q86" s="96">
        <f t="shared" si="5"/>
        <v>1.3496000552481411</v>
      </c>
    </row>
    <row r="87" spans="1:17" x14ac:dyDescent="0.25">
      <c r="C87" s="93">
        <v>19</v>
      </c>
      <c r="D87" s="93">
        <v>7</v>
      </c>
      <c r="E87" s="93">
        <v>0</v>
      </c>
      <c r="F87" s="93">
        <v>90</v>
      </c>
      <c r="G87" s="93">
        <v>25</v>
      </c>
      <c r="I87" s="93">
        <v>18</v>
      </c>
      <c r="J87" s="93">
        <v>6</v>
      </c>
      <c r="K87" s="93">
        <v>2</v>
      </c>
      <c r="L87" s="93">
        <v>80</v>
      </c>
      <c r="M87" s="93">
        <v>20</v>
      </c>
      <c r="N87" s="94">
        <f t="shared" si="6"/>
        <v>4.2153110047846889</v>
      </c>
      <c r="O87" s="94">
        <f t="shared" si="7"/>
        <v>4.8969298245614032</v>
      </c>
      <c r="P87" s="96">
        <f t="shared" si="4"/>
        <v>0.45843137879621787</v>
      </c>
      <c r="Q87" s="96">
        <f t="shared" si="5"/>
        <v>0.34022803557972314</v>
      </c>
    </row>
    <row r="88" spans="1:17" x14ac:dyDescent="0.25">
      <c r="C88" s="93">
        <v>18</v>
      </c>
      <c r="D88" s="93">
        <v>6</v>
      </c>
      <c r="E88" s="93">
        <v>2</v>
      </c>
      <c r="F88" s="93">
        <v>80</v>
      </c>
      <c r="G88" s="93">
        <v>20</v>
      </c>
      <c r="I88" s="93">
        <v>19</v>
      </c>
      <c r="J88" s="93">
        <v>7</v>
      </c>
      <c r="K88" s="93">
        <v>0</v>
      </c>
      <c r="L88" s="93">
        <v>90</v>
      </c>
      <c r="M88" s="93">
        <v>25</v>
      </c>
      <c r="N88" s="94">
        <f t="shared" si="6"/>
        <v>4.8969298245614032</v>
      </c>
      <c r="O88" s="94">
        <f t="shared" si="7"/>
        <v>4.2153110047846889</v>
      </c>
      <c r="P88" s="96">
        <f t="shared" si="4"/>
        <v>0.34666532127444449</v>
      </c>
      <c r="Q88" s="96">
        <f t="shared" si="5"/>
        <v>0.46639706534962044</v>
      </c>
    </row>
    <row r="89" spans="1:17" x14ac:dyDescent="0.25">
      <c r="C89" s="93">
        <v>29</v>
      </c>
      <c r="D89" s="93">
        <v>6</v>
      </c>
      <c r="F89" s="93">
        <v>106</v>
      </c>
      <c r="G89" s="93">
        <v>41</v>
      </c>
      <c r="I89" s="93">
        <v>28</v>
      </c>
      <c r="J89" s="93">
        <v>4</v>
      </c>
      <c r="K89" s="93">
        <v>6</v>
      </c>
      <c r="L89" s="93">
        <v>116</v>
      </c>
      <c r="M89" s="93">
        <v>37</v>
      </c>
      <c r="N89" s="94">
        <f t="shared" si="6"/>
        <v>2.7462662337662338</v>
      </c>
      <c r="O89" s="94">
        <f t="shared" si="7"/>
        <v>3.8864468864468864</v>
      </c>
      <c r="P89" s="96">
        <f t="shared" si="4"/>
        <v>0.32764022552794303</v>
      </c>
      <c r="Q89" s="96">
        <f t="shared" si="5"/>
        <v>0.25549799289335601</v>
      </c>
    </row>
    <row r="90" spans="1:17" x14ac:dyDescent="0.25">
      <c r="C90" s="93">
        <v>10</v>
      </c>
      <c r="D90" s="93">
        <v>1</v>
      </c>
      <c r="E90" s="93">
        <v>1</v>
      </c>
      <c r="F90" s="93">
        <v>20</v>
      </c>
      <c r="G90" s="93">
        <v>4</v>
      </c>
      <c r="I90" s="93">
        <v>6</v>
      </c>
      <c r="J90" s="93">
        <v>2</v>
      </c>
      <c r="K90" s="93">
        <v>3</v>
      </c>
      <c r="L90" s="93">
        <v>19</v>
      </c>
      <c r="M90" s="93">
        <v>18</v>
      </c>
      <c r="N90" s="94">
        <f t="shared" si="6"/>
        <v>6.4285714285714288</v>
      </c>
      <c r="O90" s="94">
        <f t="shared" si="7"/>
        <v>0.67886178861788615</v>
      </c>
      <c r="P90" s="96">
        <f t="shared" si="4"/>
        <v>1.6043550059591078</v>
      </c>
      <c r="Q90" s="96">
        <f t="shared" si="5"/>
        <v>1.4894039213742762</v>
      </c>
    </row>
    <row r="91" spans="1:17" x14ac:dyDescent="0.25">
      <c r="C91" s="93">
        <v>5</v>
      </c>
      <c r="D91" s="93">
        <v>1</v>
      </c>
      <c r="E91" s="93">
        <v>3</v>
      </c>
      <c r="F91" s="93">
        <v>11</v>
      </c>
      <c r="G91" s="93">
        <v>6</v>
      </c>
      <c r="I91" s="93">
        <v>4</v>
      </c>
      <c r="J91" s="93">
        <v>2</v>
      </c>
      <c r="K91" s="93">
        <v>3</v>
      </c>
      <c r="L91" s="93">
        <v>6</v>
      </c>
      <c r="M91" s="93">
        <v>10</v>
      </c>
      <c r="N91" s="94">
        <f t="shared" si="6"/>
        <v>1.75</v>
      </c>
      <c r="O91" s="94">
        <f t="shared" si="7"/>
        <v>0.3342857142857143</v>
      </c>
      <c r="P91" s="96">
        <f t="shared" si="4"/>
        <v>3.585746773986914</v>
      </c>
      <c r="Q91" s="96">
        <f t="shared" si="5"/>
        <v>2.1697986546132819</v>
      </c>
    </row>
    <row r="92" spans="1:17" x14ac:dyDescent="0.25">
      <c r="N92" s="94" t="e">
        <f t="shared" si="6"/>
        <v>#DIV/0!</v>
      </c>
      <c r="O92" s="94" t="e">
        <f t="shared" si="7"/>
        <v>#DIV/0!</v>
      </c>
      <c r="P92" s="96">
        <f t="shared" si="4"/>
        <v>3.5</v>
      </c>
      <c r="Q92" s="96">
        <f t="shared" si="5"/>
        <v>3.5</v>
      </c>
    </row>
    <row r="93" spans="1:17" x14ac:dyDescent="0.25">
      <c r="N93" s="94" t="e">
        <f t="shared" si="6"/>
        <v>#DIV/0!</v>
      </c>
      <c r="O93" s="94" t="e">
        <f t="shared" si="7"/>
        <v>#DIV/0!</v>
      </c>
      <c r="P93" s="96">
        <f t="shared" si="4"/>
        <v>3.5</v>
      </c>
      <c r="Q93" s="96">
        <f t="shared" si="5"/>
        <v>3.5</v>
      </c>
    </row>
    <row r="94" spans="1:17" x14ac:dyDescent="0.25">
      <c r="N94" s="94" t="e">
        <f t="shared" si="6"/>
        <v>#DIV/0!</v>
      </c>
      <c r="O94" s="94" t="e">
        <f t="shared" si="7"/>
        <v>#DIV/0!</v>
      </c>
      <c r="P94" s="96">
        <f t="shared" si="4"/>
        <v>3.5</v>
      </c>
      <c r="Q94" s="96">
        <f t="shared" si="5"/>
        <v>3.5</v>
      </c>
    </row>
    <row r="95" spans="1:17" x14ac:dyDescent="0.25">
      <c r="N95" s="94" t="e">
        <f t="shared" si="6"/>
        <v>#DIV/0!</v>
      </c>
      <c r="O95" s="94" t="e">
        <f t="shared" si="7"/>
        <v>#DIV/0!</v>
      </c>
      <c r="P95" s="96">
        <f t="shared" si="4"/>
        <v>3.5</v>
      </c>
      <c r="Q95" s="96">
        <f t="shared" si="5"/>
        <v>3.5</v>
      </c>
    </row>
    <row r="96" spans="1:17" x14ac:dyDescent="0.25">
      <c r="N96" s="94" t="e">
        <f t="shared" si="6"/>
        <v>#DIV/0!</v>
      </c>
      <c r="O96" s="94" t="e">
        <f t="shared" si="7"/>
        <v>#DIV/0!</v>
      </c>
      <c r="P96" s="96">
        <f t="shared" si="4"/>
        <v>3.5</v>
      </c>
      <c r="Q96" s="96">
        <f t="shared" si="5"/>
        <v>3.5</v>
      </c>
    </row>
    <row r="97" spans="14:17" x14ac:dyDescent="0.25">
      <c r="N97" s="94" t="e">
        <f t="shared" si="6"/>
        <v>#DIV/0!</v>
      </c>
      <c r="O97" s="94" t="e">
        <f t="shared" si="7"/>
        <v>#DIV/0!</v>
      </c>
      <c r="P97" s="96">
        <f t="shared" si="4"/>
        <v>3.5</v>
      </c>
      <c r="Q97" s="96">
        <f t="shared" si="5"/>
        <v>3.5</v>
      </c>
    </row>
    <row r="98" spans="14:17" x14ac:dyDescent="0.25">
      <c r="N98" s="94" t="e">
        <f t="shared" si="6"/>
        <v>#DIV/0!</v>
      </c>
      <c r="O98" s="94" t="e">
        <f t="shared" si="7"/>
        <v>#DIV/0!</v>
      </c>
      <c r="P98" s="96">
        <f t="shared" si="4"/>
        <v>3.5</v>
      </c>
      <c r="Q98" s="96">
        <f t="shared" si="5"/>
        <v>3.5</v>
      </c>
    </row>
    <row r="99" spans="14:17" x14ac:dyDescent="0.25">
      <c r="N99" s="94" t="e">
        <f t="shared" si="6"/>
        <v>#DIV/0!</v>
      </c>
      <c r="O99" s="94" t="e">
        <f t="shared" si="7"/>
        <v>#DIV/0!</v>
      </c>
      <c r="P99" s="96">
        <f t="shared" si="4"/>
        <v>3.5</v>
      </c>
      <c r="Q99" s="96">
        <f t="shared" si="5"/>
        <v>3.5</v>
      </c>
    </row>
    <row r="100" spans="14:17" x14ac:dyDescent="0.25">
      <c r="N100" s="94" t="e">
        <f t="shared" si="6"/>
        <v>#DIV/0!</v>
      </c>
      <c r="O100" s="94" t="e">
        <f t="shared" si="7"/>
        <v>#DIV/0!</v>
      </c>
      <c r="P100" s="96">
        <f t="shared" si="4"/>
        <v>3.5</v>
      </c>
      <c r="Q100" s="96">
        <f t="shared" si="5"/>
        <v>3.5</v>
      </c>
    </row>
    <row r="101" spans="14:17" x14ac:dyDescent="0.25">
      <c r="N101" s="94" t="e">
        <f t="shared" si="6"/>
        <v>#DIV/0!</v>
      </c>
      <c r="O101" s="94" t="e">
        <f t="shared" si="7"/>
        <v>#DIV/0!</v>
      </c>
      <c r="P101" s="96">
        <f t="shared" si="4"/>
        <v>3.5</v>
      </c>
      <c r="Q101" s="96">
        <f t="shared" si="5"/>
        <v>3.5</v>
      </c>
    </row>
    <row r="102" spans="14:17" x14ac:dyDescent="0.25">
      <c r="N102" s="94" t="e">
        <f t="shared" si="6"/>
        <v>#DIV/0!</v>
      </c>
      <c r="O102" s="94" t="e">
        <f t="shared" si="7"/>
        <v>#DIV/0!</v>
      </c>
      <c r="P102" s="96">
        <f t="shared" si="4"/>
        <v>3.5</v>
      </c>
      <c r="Q102" s="96">
        <f t="shared" si="5"/>
        <v>3.5</v>
      </c>
    </row>
    <row r="103" spans="14:17" x14ac:dyDescent="0.25">
      <c r="N103" s="94" t="e">
        <f t="shared" si="6"/>
        <v>#DIV/0!</v>
      </c>
      <c r="O103" s="94" t="e">
        <f t="shared" si="7"/>
        <v>#DIV/0!</v>
      </c>
      <c r="P103" s="96">
        <f t="shared" si="4"/>
        <v>3.5</v>
      </c>
      <c r="Q103" s="96">
        <f t="shared" si="5"/>
        <v>3.5</v>
      </c>
    </row>
    <row r="104" spans="14:17" x14ac:dyDescent="0.25">
      <c r="N104" s="94" t="e">
        <f t="shared" si="6"/>
        <v>#DIV/0!</v>
      </c>
      <c r="O104" s="94" t="e">
        <f t="shared" si="7"/>
        <v>#DIV/0!</v>
      </c>
      <c r="P104" s="96">
        <f t="shared" si="4"/>
        <v>3.5</v>
      </c>
      <c r="Q104" s="96">
        <f t="shared" si="5"/>
        <v>3.5</v>
      </c>
    </row>
    <row r="105" spans="14:17" x14ac:dyDescent="0.25">
      <c r="N105" s="94" t="e">
        <f t="shared" si="6"/>
        <v>#DIV/0!</v>
      </c>
      <c r="O105" s="94" t="e">
        <f t="shared" si="7"/>
        <v>#DIV/0!</v>
      </c>
      <c r="P105" s="96">
        <f t="shared" si="4"/>
        <v>3.5</v>
      </c>
      <c r="Q105" s="96">
        <f t="shared" si="5"/>
        <v>3.5</v>
      </c>
    </row>
    <row r="106" spans="14:17" x14ac:dyDescent="0.25">
      <c r="N106" s="94" t="e">
        <f t="shared" si="6"/>
        <v>#DIV/0!</v>
      </c>
      <c r="O106" s="94" t="e">
        <f t="shared" si="7"/>
        <v>#DIV/0!</v>
      </c>
      <c r="P106" s="96">
        <f t="shared" si="4"/>
        <v>3.5</v>
      </c>
      <c r="Q106" s="96">
        <f t="shared" si="5"/>
        <v>3.5</v>
      </c>
    </row>
    <row r="107" spans="14:17" x14ac:dyDescent="0.25">
      <c r="N107" s="94" t="e">
        <f t="shared" si="6"/>
        <v>#DIV/0!</v>
      </c>
      <c r="O107" s="94" t="e">
        <f t="shared" si="7"/>
        <v>#DIV/0!</v>
      </c>
      <c r="P107" s="96">
        <f t="shared" si="4"/>
        <v>3.5</v>
      </c>
      <c r="Q107" s="96">
        <f t="shared" si="5"/>
        <v>3.5</v>
      </c>
    </row>
    <row r="108" spans="14:17" x14ac:dyDescent="0.25">
      <c r="N108" s="94" t="e">
        <f t="shared" si="6"/>
        <v>#DIV/0!</v>
      </c>
      <c r="O108" s="94" t="e">
        <f t="shared" si="7"/>
        <v>#DIV/0!</v>
      </c>
      <c r="P108" s="96">
        <f t="shared" si="4"/>
        <v>3.5</v>
      </c>
      <c r="Q108" s="96">
        <f t="shared" si="5"/>
        <v>3.5</v>
      </c>
    </row>
    <row r="109" spans="14:17" x14ac:dyDescent="0.25">
      <c r="N109" s="94" t="e">
        <f t="shared" si="6"/>
        <v>#DIV/0!</v>
      </c>
      <c r="O109" s="94" t="e">
        <f t="shared" si="7"/>
        <v>#DIV/0!</v>
      </c>
      <c r="P109" s="96">
        <f t="shared" si="4"/>
        <v>3.5</v>
      </c>
      <c r="Q109" s="96">
        <f t="shared" si="5"/>
        <v>3.5</v>
      </c>
    </row>
    <row r="110" spans="14:17" x14ac:dyDescent="0.25">
      <c r="N110" s="94" t="e">
        <f t="shared" si="6"/>
        <v>#DIV/0!</v>
      </c>
      <c r="O110" s="94" t="e">
        <f t="shared" si="7"/>
        <v>#DIV/0!</v>
      </c>
      <c r="P110" s="96">
        <f t="shared" si="4"/>
        <v>3.5</v>
      </c>
      <c r="Q110" s="96">
        <f t="shared" si="5"/>
        <v>3.5</v>
      </c>
    </row>
    <row r="111" spans="14:17" x14ac:dyDescent="0.25">
      <c r="N111" s="94" t="e">
        <f t="shared" si="6"/>
        <v>#DIV/0!</v>
      </c>
      <c r="O111" s="94" t="e">
        <f t="shared" si="7"/>
        <v>#DIV/0!</v>
      </c>
      <c r="P111" s="96">
        <f t="shared" si="4"/>
        <v>3.5</v>
      </c>
      <c r="Q111" s="96">
        <f t="shared" si="5"/>
        <v>3.5</v>
      </c>
    </row>
    <row r="112" spans="14:17" x14ac:dyDescent="0.25">
      <c r="N112" s="94" t="e">
        <f t="shared" si="6"/>
        <v>#DIV/0!</v>
      </c>
      <c r="O112" s="94" t="e">
        <f t="shared" si="7"/>
        <v>#DIV/0!</v>
      </c>
      <c r="P112" s="96">
        <f t="shared" si="4"/>
        <v>3.5</v>
      </c>
      <c r="Q112" s="96">
        <f t="shared" si="5"/>
        <v>3.5</v>
      </c>
    </row>
    <row r="113" spans="14:17" x14ac:dyDescent="0.25">
      <c r="N113" s="94" t="e">
        <f t="shared" si="6"/>
        <v>#DIV/0!</v>
      </c>
      <c r="O113" s="94" t="e">
        <f t="shared" si="7"/>
        <v>#DIV/0!</v>
      </c>
      <c r="P113" s="96">
        <f t="shared" si="4"/>
        <v>3.5</v>
      </c>
      <c r="Q113" s="96">
        <f t="shared" si="5"/>
        <v>3.5</v>
      </c>
    </row>
    <row r="114" spans="14:17" x14ac:dyDescent="0.25">
      <c r="N114" s="94" t="e">
        <f t="shared" si="6"/>
        <v>#DIV/0!</v>
      </c>
      <c r="O114" s="94" t="e">
        <f t="shared" si="7"/>
        <v>#DIV/0!</v>
      </c>
      <c r="P114" s="96">
        <f t="shared" si="4"/>
        <v>3.5</v>
      </c>
      <c r="Q114" s="96">
        <f t="shared" si="5"/>
        <v>3.5</v>
      </c>
    </row>
    <row r="115" spans="14:17" x14ac:dyDescent="0.25">
      <c r="N115" s="94" t="e">
        <f t="shared" si="6"/>
        <v>#DIV/0!</v>
      </c>
      <c r="O115" s="94" t="e">
        <f t="shared" si="7"/>
        <v>#DIV/0!</v>
      </c>
      <c r="P115" s="96">
        <f t="shared" si="4"/>
        <v>3.5</v>
      </c>
      <c r="Q115" s="96">
        <f t="shared" si="5"/>
        <v>3.5</v>
      </c>
    </row>
    <row r="116" spans="14:17" x14ac:dyDescent="0.25">
      <c r="N116" s="94" t="e">
        <f t="shared" si="6"/>
        <v>#DIV/0!</v>
      </c>
      <c r="O116" s="94" t="e">
        <f t="shared" si="7"/>
        <v>#DIV/0!</v>
      </c>
      <c r="P116" s="96">
        <f t="shared" si="4"/>
        <v>3.5</v>
      </c>
      <c r="Q116" s="96">
        <f t="shared" si="5"/>
        <v>3.5</v>
      </c>
    </row>
    <row r="117" spans="14:17" x14ac:dyDescent="0.25">
      <c r="N117" s="94" t="e">
        <f t="shared" si="6"/>
        <v>#DIV/0!</v>
      </c>
      <c r="O117" s="94" t="e">
        <f t="shared" si="7"/>
        <v>#DIV/0!</v>
      </c>
      <c r="P117" s="96">
        <f t="shared" si="4"/>
        <v>3.5</v>
      </c>
      <c r="Q117" s="96">
        <f t="shared" si="5"/>
        <v>3.5</v>
      </c>
    </row>
    <row r="118" spans="14:17" x14ac:dyDescent="0.25">
      <c r="N118" s="94" t="e">
        <f t="shared" si="6"/>
        <v>#DIV/0!</v>
      </c>
      <c r="O118" s="94" t="e">
        <f t="shared" si="7"/>
        <v>#DIV/0!</v>
      </c>
      <c r="P118" s="96">
        <f t="shared" si="4"/>
        <v>3.5</v>
      </c>
      <c r="Q118" s="96">
        <f t="shared" si="5"/>
        <v>3.5</v>
      </c>
    </row>
    <row r="119" spans="14:17" x14ac:dyDescent="0.25">
      <c r="N119" s="94" t="e">
        <f t="shared" si="6"/>
        <v>#DIV/0!</v>
      </c>
      <c r="O119" s="94" t="e">
        <f t="shared" si="7"/>
        <v>#DIV/0!</v>
      </c>
      <c r="P119" s="96">
        <f t="shared" si="4"/>
        <v>3.5</v>
      </c>
      <c r="Q119" s="96">
        <f t="shared" si="5"/>
        <v>3.5</v>
      </c>
    </row>
    <row r="120" spans="14:17" x14ac:dyDescent="0.25">
      <c r="N120" s="94" t="e">
        <f t="shared" si="6"/>
        <v>#DIV/0!</v>
      </c>
      <c r="O120" s="94" t="e">
        <f t="shared" si="7"/>
        <v>#DIV/0!</v>
      </c>
      <c r="P120" s="96">
        <f t="shared" si="4"/>
        <v>3.5</v>
      </c>
      <c r="Q120" s="96">
        <f t="shared" si="5"/>
        <v>3.5</v>
      </c>
    </row>
    <row r="121" spans="14:17" x14ac:dyDescent="0.25">
      <c r="N121" s="94" t="e">
        <f t="shared" si="6"/>
        <v>#DIV/0!</v>
      </c>
      <c r="O121" s="94" t="e">
        <f t="shared" si="7"/>
        <v>#DIV/0!</v>
      </c>
      <c r="P121" s="96">
        <f t="shared" si="4"/>
        <v>3.5</v>
      </c>
      <c r="Q121" s="96">
        <f t="shared" si="5"/>
        <v>3.5</v>
      </c>
    </row>
    <row r="122" spans="14:17" x14ac:dyDescent="0.25">
      <c r="N122" s="94" t="e">
        <f t="shared" si="6"/>
        <v>#DIV/0!</v>
      </c>
      <c r="O122" s="94" t="e">
        <f t="shared" si="7"/>
        <v>#DIV/0!</v>
      </c>
      <c r="P122" s="96">
        <f t="shared" si="4"/>
        <v>3.5</v>
      </c>
      <c r="Q122" s="96">
        <f t="shared" si="5"/>
        <v>3.5</v>
      </c>
    </row>
    <row r="123" spans="14:17" x14ac:dyDescent="0.25">
      <c r="N123" s="94" t="e">
        <f t="shared" si="6"/>
        <v>#DIV/0!</v>
      </c>
      <c r="O123" s="94" t="e">
        <f t="shared" si="7"/>
        <v>#DIV/0!</v>
      </c>
      <c r="P123" s="96">
        <f t="shared" si="4"/>
        <v>3.5</v>
      </c>
      <c r="Q123" s="96">
        <f t="shared" si="5"/>
        <v>3.5</v>
      </c>
    </row>
    <row r="124" spans="14:17" x14ac:dyDescent="0.25">
      <c r="N124" s="94" t="e">
        <f t="shared" si="6"/>
        <v>#DIV/0!</v>
      </c>
      <c r="O124" s="94" t="e">
        <f t="shared" si="7"/>
        <v>#DIV/0!</v>
      </c>
      <c r="P124" s="96">
        <f t="shared" si="4"/>
        <v>3.5</v>
      </c>
      <c r="Q124" s="96">
        <f t="shared" si="5"/>
        <v>3.5</v>
      </c>
    </row>
    <row r="125" spans="14:17" x14ac:dyDescent="0.25">
      <c r="N125" s="94" t="e">
        <f t="shared" si="6"/>
        <v>#DIV/0!</v>
      </c>
      <c r="O125" s="94" t="e">
        <f t="shared" si="7"/>
        <v>#DIV/0!</v>
      </c>
      <c r="P125" s="96">
        <f t="shared" si="4"/>
        <v>3.5</v>
      </c>
      <c r="Q125" s="96">
        <f t="shared" si="5"/>
        <v>3.5</v>
      </c>
    </row>
    <row r="126" spans="14:17" x14ac:dyDescent="0.25">
      <c r="N126" s="94" t="e">
        <f t="shared" si="6"/>
        <v>#DIV/0!</v>
      </c>
      <c r="O126" s="94" t="e">
        <f t="shared" si="7"/>
        <v>#DIV/0!</v>
      </c>
      <c r="P126" s="96">
        <f t="shared" si="4"/>
        <v>3.5</v>
      </c>
      <c r="Q126" s="96">
        <f t="shared" si="5"/>
        <v>3.5</v>
      </c>
    </row>
    <row r="127" spans="14:17" x14ac:dyDescent="0.25">
      <c r="N127" s="94" t="e">
        <f t="shared" si="6"/>
        <v>#DIV/0!</v>
      </c>
      <c r="O127" s="94" t="e">
        <f t="shared" si="7"/>
        <v>#DIV/0!</v>
      </c>
      <c r="P127" s="96">
        <f t="shared" si="4"/>
        <v>3.5</v>
      </c>
      <c r="Q127" s="96">
        <f t="shared" si="5"/>
        <v>3.5</v>
      </c>
    </row>
    <row r="128" spans="14:17" x14ac:dyDescent="0.25">
      <c r="N128" s="94" t="e">
        <f t="shared" si="6"/>
        <v>#DIV/0!</v>
      </c>
      <c r="O128" s="94" t="e">
        <f t="shared" si="7"/>
        <v>#DIV/0!</v>
      </c>
      <c r="P128" s="96">
        <f t="shared" si="4"/>
        <v>3.5</v>
      </c>
      <c r="Q128" s="96">
        <f t="shared" si="5"/>
        <v>3.5</v>
      </c>
    </row>
    <row r="129" spans="14:17" x14ac:dyDescent="0.25">
      <c r="N129" s="94" t="e">
        <f t="shared" si="6"/>
        <v>#DIV/0!</v>
      </c>
      <c r="O129" s="94" t="e">
        <f t="shared" si="7"/>
        <v>#DIV/0!</v>
      </c>
      <c r="P129" s="96">
        <f t="shared" si="4"/>
        <v>3.5</v>
      </c>
      <c r="Q129" s="96">
        <f t="shared" si="5"/>
        <v>3.5</v>
      </c>
    </row>
    <row r="130" spans="14:17" x14ac:dyDescent="0.25">
      <c r="N130" s="94" t="e">
        <f t="shared" si="6"/>
        <v>#DIV/0!</v>
      </c>
      <c r="O130" s="94" t="e">
        <f t="shared" si="7"/>
        <v>#DIV/0!</v>
      </c>
      <c r="P130" s="96">
        <f t="shared" si="4"/>
        <v>3.5</v>
      </c>
      <c r="Q130" s="96">
        <f t="shared" si="5"/>
        <v>3.5</v>
      </c>
    </row>
    <row r="131" spans="14:17" x14ac:dyDescent="0.25">
      <c r="N131" s="94" t="e">
        <f t="shared" si="6"/>
        <v>#DIV/0!</v>
      </c>
      <c r="O131" s="94" t="e">
        <f t="shared" si="7"/>
        <v>#DIV/0!</v>
      </c>
      <c r="P131" s="96">
        <f t="shared" ref="P131:P194" si="8">((I131+38)^3+(J131+38)^2+(K131+38)^5)/((C131+38)^5+(D131+38)^2+(E131+38)^3)*(F131+2+M131)/(G131+2+L131)+(I131+10)/(L131+10)*(K131+10)/(L131+10)*(J131+10/(L131+M131+20)*(L131+10))/2</f>
        <v>3.5</v>
      </c>
      <c r="Q131" s="96">
        <f t="shared" ref="Q131:Q194" si="9">((C131+38)^3+(D131+38)^2+(E131+38)^5)/((I131+38)^5+(J131+38)^2+(K131+38)^3)*(L131+2+M131)/(M131+2+F131)+(C131+10)/(F131+10)*(E131+10)/(F131+10)*(D131+10/(F131+G131+20)*(F131+10))/2</f>
        <v>3.5</v>
      </c>
    </row>
    <row r="132" spans="14:17" x14ac:dyDescent="0.25">
      <c r="N132" s="94" t="e">
        <f t="shared" ref="N132:N195" si="10">((C132+F132)^2+(E132+F132)^2-(D132+F132)^2)/((C132+G132)*(E132+G132+(D132+G132)))</f>
        <v>#DIV/0!</v>
      </c>
      <c r="O132" s="94" t="e">
        <f t="shared" ref="O132:O195" si="11">((I132+L132)^2+(K132+L132)^2-(J132+L132)^2)/((I132+M132)*(K132+M132+(J132+M132)))</f>
        <v>#DIV/0!</v>
      </c>
      <c r="P132" s="96">
        <f t="shared" si="8"/>
        <v>3.5</v>
      </c>
      <c r="Q132" s="96">
        <f t="shared" si="9"/>
        <v>3.5</v>
      </c>
    </row>
    <row r="133" spans="14:17" x14ac:dyDescent="0.25">
      <c r="N133" s="94" t="e">
        <f t="shared" si="10"/>
        <v>#DIV/0!</v>
      </c>
      <c r="O133" s="94" t="e">
        <f t="shared" si="11"/>
        <v>#DIV/0!</v>
      </c>
      <c r="P133" s="96">
        <f t="shared" si="8"/>
        <v>3.5</v>
      </c>
      <c r="Q133" s="96">
        <f t="shared" si="9"/>
        <v>3.5</v>
      </c>
    </row>
    <row r="134" spans="14:17" x14ac:dyDescent="0.25">
      <c r="N134" s="94" t="e">
        <f t="shared" si="10"/>
        <v>#DIV/0!</v>
      </c>
      <c r="O134" s="94" t="e">
        <f t="shared" si="11"/>
        <v>#DIV/0!</v>
      </c>
      <c r="P134" s="96">
        <f t="shared" si="8"/>
        <v>3.5</v>
      </c>
      <c r="Q134" s="96">
        <f t="shared" si="9"/>
        <v>3.5</v>
      </c>
    </row>
    <row r="135" spans="14:17" x14ac:dyDescent="0.25">
      <c r="N135" s="94" t="e">
        <f t="shared" si="10"/>
        <v>#DIV/0!</v>
      </c>
      <c r="O135" s="94" t="e">
        <f t="shared" si="11"/>
        <v>#DIV/0!</v>
      </c>
      <c r="P135" s="96">
        <f t="shared" si="8"/>
        <v>3.5</v>
      </c>
      <c r="Q135" s="96">
        <f t="shared" si="9"/>
        <v>3.5</v>
      </c>
    </row>
    <row r="136" spans="14:17" x14ac:dyDescent="0.25">
      <c r="N136" s="94" t="e">
        <f t="shared" si="10"/>
        <v>#DIV/0!</v>
      </c>
      <c r="O136" s="94" t="e">
        <f t="shared" si="11"/>
        <v>#DIV/0!</v>
      </c>
      <c r="P136" s="96">
        <f t="shared" si="8"/>
        <v>3.5</v>
      </c>
      <c r="Q136" s="96">
        <f t="shared" si="9"/>
        <v>3.5</v>
      </c>
    </row>
    <row r="137" spans="14:17" x14ac:dyDescent="0.25">
      <c r="N137" s="94" t="e">
        <f t="shared" si="10"/>
        <v>#DIV/0!</v>
      </c>
      <c r="O137" s="94" t="e">
        <f t="shared" si="11"/>
        <v>#DIV/0!</v>
      </c>
      <c r="P137" s="96">
        <f t="shared" si="8"/>
        <v>3.5</v>
      </c>
      <c r="Q137" s="96">
        <f t="shared" si="9"/>
        <v>3.5</v>
      </c>
    </row>
    <row r="138" spans="14:17" x14ac:dyDescent="0.25">
      <c r="N138" s="94" t="e">
        <f t="shared" si="10"/>
        <v>#DIV/0!</v>
      </c>
      <c r="O138" s="94" t="e">
        <f t="shared" si="11"/>
        <v>#DIV/0!</v>
      </c>
      <c r="P138" s="96">
        <f t="shared" si="8"/>
        <v>3.5</v>
      </c>
      <c r="Q138" s="96">
        <f t="shared" si="9"/>
        <v>3.5</v>
      </c>
    </row>
    <row r="139" spans="14:17" x14ac:dyDescent="0.25">
      <c r="N139" s="94" t="e">
        <f t="shared" si="10"/>
        <v>#DIV/0!</v>
      </c>
      <c r="O139" s="94" t="e">
        <f t="shared" si="11"/>
        <v>#DIV/0!</v>
      </c>
      <c r="P139" s="96">
        <f t="shared" si="8"/>
        <v>3.5</v>
      </c>
      <c r="Q139" s="96">
        <f t="shared" si="9"/>
        <v>3.5</v>
      </c>
    </row>
    <row r="140" spans="14:17" x14ac:dyDescent="0.25">
      <c r="N140" s="94" t="e">
        <f t="shared" si="10"/>
        <v>#DIV/0!</v>
      </c>
      <c r="O140" s="94" t="e">
        <f t="shared" si="11"/>
        <v>#DIV/0!</v>
      </c>
      <c r="P140" s="96">
        <f t="shared" si="8"/>
        <v>3.5</v>
      </c>
      <c r="Q140" s="96">
        <f t="shared" si="9"/>
        <v>3.5</v>
      </c>
    </row>
    <row r="141" spans="14:17" x14ac:dyDescent="0.25">
      <c r="N141" s="94" t="e">
        <f t="shared" si="10"/>
        <v>#DIV/0!</v>
      </c>
      <c r="O141" s="94" t="e">
        <f t="shared" si="11"/>
        <v>#DIV/0!</v>
      </c>
      <c r="P141" s="96">
        <f t="shared" si="8"/>
        <v>3.5</v>
      </c>
      <c r="Q141" s="96">
        <f t="shared" si="9"/>
        <v>3.5</v>
      </c>
    </row>
    <row r="142" spans="14:17" x14ac:dyDescent="0.25">
      <c r="N142" s="94" t="e">
        <f t="shared" si="10"/>
        <v>#DIV/0!</v>
      </c>
      <c r="O142" s="94" t="e">
        <f t="shared" si="11"/>
        <v>#DIV/0!</v>
      </c>
      <c r="P142" s="96">
        <f t="shared" si="8"/>
        <v>3.5</v>
      </c>
      <c r="Q142" s="96">
        <f t="shared" si="9"/>
        <v>3.5</v>
      </c>
    </row>
    <row r="143" spans="14:17" x14ac:dyDescent="0.25">
      <c r="N143" s="94" t="e">
        <f t="shared" si="10"/>
        <v>#DIV/0!</v>
      </c>
      <c r="O143" s="94" t="e">
        <f t="shared" si="11"/>
        <v>#DIV/0!</v>
      </c>
      <c r="P143" s="96">
        <f t="shared" si="8"/>
        <v>3.5</v>
      </c>
      <c r="Q143" s="96">
        <f t="shared" si="9"/>
        <v>3.5</v>
      </c>
    </row>
    <row r="144" spans="14:17" x14ac:dyDescent="0.25">
      <c r="N144" s="94" t="e">
        <f t="shared" si="10"/>
        <v>#DIV/0!</v>
      </c>
      <c r="O144" s="94" t="e">
        <f t="shared" si="11"/>
        <v>#DIV/0!</v>
      </c>
      <c r="P144" s="96">
        <f t="shared" si="8"/>
        <v>3.5</v>
      </c>
      <c r="Q144" s="96">
        <f t="shared" si="9"/>
        <v>3.5</v>
      </c>
    </row>
    <row r="145" spans="14:17" x14ac:dyDescent="0.25">
      <c r="N145" s="94" t="e">
        <f t="shared" si="10"/>
        <v>#DIV/0!</v>
      </c>
      <c r="O145" s="94" t="e">
        <f t="shared" si="11"/>
        <v>#DIV/0!</v>
      </c>
      <c r="P145" s="96">
        <f t="shared" si="8"/>
        <v>3.5</v>
      </c>
      <c r="Q145" s="96">
        <f t="shared" si="9"/>
        <v>3.5</v>
      </c>
    </row>
    <row r="146" spans="14:17" x14ac:dyDescent="0.25">
      <c r="N146" s="94" t="e">
        <f t="shared" si="10"/>
        <v>#DIV/0!</v>
      </c>
      <c r="O146" s="94" t="e">
        <f t="shared" si="11"/>
        <v>#DIV/0!</v>
      </c>
      <c r="P146" s="96">
        <f t="shared" si="8"/>
        <v>3.5</v>
      </c>
      <c r="Q146" s="96">
        <f t="shared" si="9"/>
        <v>3.5</v>
      </c>
    </row>
    <row r="147" spans="14:17" x14ac:dyDescent="0.25">
      <c r="N147" s="94" t="e">
        <f t="shared" si="10"/>
        <v>#DIV/0!</v>
      </c>
      <c r="O147" s="94" t="e">
        <f t="shared" si="11"/>
        <v>#DIV/0!</v>
      </c>
      <c r="P147" s="96">
        <f t="shared" si="8"/>
        <v>3.5</v>
      </c>
      <c r="Q147" s="96">
        <f t="shared" si="9"/>
        <v>3.5</v>
      </c>
    </row>
    <row r="148" spans="14:17" x14ac:dyDescent="0.25">
      <c r="N148" s="94" t="e">
        <f t="shared" si="10"/>
        <v>#DIV/0!</v>
      </c>
      <c r="O148" s="94" t="e">
        <f t="shared" si="11"/>
        <v>#DIV/0!</v>
      </c>
      <c r="P148" s="96">
        <f t="shared" si="8"/>
        <v>3.5</v>
      </c>
      <c r="Q148" s="96">
        <f t="shared" si="9"/>
        <v>3.5</v>
      </c>
    </row>
    <row r="149" spans="14:17" x14ac:dyDescent="0.25">
      <c r="N149" s="94" t="e">
        <f t="shared" si="10"/>
        <v>#DIV/0!</v>
      </c>
      <c r="O149" s="94" t="e">
        <f t="shared" si="11"/>
        <v>#DIV/0!</v>
      </c>
      <c r="P149" s="96">
        <f t="shared" si="8"/>
        <v>3.5</v>
      </c>
      <c r="Q149" s="96">
        <f t="shared" si="9"/>
        <v>3.5</v>
      </c>
    </row>
    <row r="150" spans="14:17" x14ac:dyDescent="0.25">
      <c r="N150" s="94" t="e">
        <f t="shared" si="10"/>
        <v>#DIV/0!</v>
      </c>
      <c r="O150" s="94" t="e">
        <f t="shared" si="11"/>
        <v>#DIV/0!</v>
      </c>
      <c r="P150" s="96">
        <f t="shared" si="8"/>
        <v>3.5</v>
      </c>
      <c r="Q150" s="96">
        <f t="shared" si="9"/>
        <v>3.5</v>
      </c>
    </row>
    <row r="151" spans="14:17" x14ac:dyDescent="0.25">
      <c r="N151" s="94" t="e">
        <f t="shared" si="10"/>
        <v>#DIV/0!</v>
      </c>
      <c r="O151" s="94" t="e">
        <f t="shared" si="11"/>
        <v>#DIV/0!</v>
      </c>
      <c r="P151" s="96">
        <f t="shared" si="8"/>
        <v>3.5</v>
      </c>
      <c r="Q151" s="96">
        <f t="shared" si="9"/>
        <v>3.5</v>
      </c>
    </row>
    <row r="152" spans="14:17" x14ac:dyDescent="0.25">
      <c r="N152" s="94" t="e">
        <f t="shared" si="10"/>
        <v>#DIV/0!</v>
      </c>
      <c r="O152" s="94" t="e">
        <f t="shared" si="11"/>
        <v>#DIV/0!</v>
      </c>
      <c r="P152" s="96">
        <f t="shared" si="8"/>
        <v>3.5</v>
      </c>
      <c r="Q152" s="96">
        <f t="shared" si="9"/>
        <v>3.5</v>
      </c>
    </row>
    <row r="153" spans="14:17" x14ac:dyDescent="0.25">
      <c r="N153" s="94" t="e">
        <f t="shared" si="10"/>
        <v>#DIV/0!</v>
      </c>
      <c r="O153" s="94" t="e">
        <f t="shared" si="11"/>
        <v>#DIV/0!</v>
      </c>
      <c r="P153" s="96">
        <f t="shared" si="8"/>
        <v>3.5</v>
      </c>
      <c r="Q153" s="96">
        <f t="shared" si="9"/>
        <v>3.5</v>
      </c>
    </row>
    <row r="154" spans="14:17" x14ac:dyDescent="0.25">
      <c r="N154" s="94" t="e">
        <f t="shared" si="10"/>
        <v>#DIV/0!</v>
      </c>
      <c r="O154" s="94" t="e">
        <f t="shared" si="11"/>
        <v>#DIV/0!</v>
      </c>
      <c r="P154" s="96">
        <f t="shared" si="8"/>
        <v>3.5</v>
      </c>
      <c r="Q154" s="96">
        <f t="shared" si="9"/>
        <v>3.5</v>
      </c>
    </row>
    <row r="155" spans="14:17" x14ac:dyDescent="0.25">
      <c r="N155" s="94" t="e">
        <f t="shared" si="10"/>
        <v>#DIV/0!</v>
      </c>
      <c r="O155" s="94" t="e">
        <f t="shared" si="11"/>
        <v>#DIV/0!</v>
      </c>
      <c r="P155" s="96">
        <f t="shared" si="8"/>
        <v>3.5</v>
      </c>
      <c r="Q155" s="96">
        <f t="shared" si="9"/>
        <v>3.5</v>
      </c>
    </row>
    <row r="156" spans="14:17" x14ac:dyDescent="0.25">
      <c r="N156" s="94" t="e">
        <f t="shared" si="10"/>
        <v>#DIV/0!</v>
      </c>
      <c r="O156" s="94" t="e">
        <f t="shared" si="11"/>
        <v>#DIV/0!</v>
      </c>
      <c r="P156" s="96">
        <f t="shared" si="8"/>
        <v>3.5</v>
      </c>
      <c r="Q156" s="96">
        <f t="shared" si="9"/>
        <v>3.5</v>
      </c>
    </row>
    <row r="157" spans="14:17" x14ac:dyDescent="0.25">
      <c r="N157" s="94" t="e">
        <f t="shared" si="10"/>
        <v>#DIV/0!</v>
      </c>
      <c r="O157" s="94" t="e">
        <f t="shared" si="11"/>
        <v>#DIV/0!</v>
      </c>
      <c r="P157" s="96">
        <f t="shared" si="8"/>
        <v>3.5</v>
      </c>
      <c r="Q157" s="96">
        <f t="shared" si="9"/>
        <v>3.5</v>
      </c>
    </row>
    <row r="158" spans="14:17" x14ac:dyDescent="0.25">
      <c r="N158" s="94" t="e">
        <f t="shared" si="10"/>
        <v>#DIV/0!</v>
      </c>
      <c r="O158" s="94" t="e">
        <f t="shared" si="11"/>
        <v>#DIV/0!</v>
      </c>
      <c r="P158" s="96">
        <f t="shared" si="8"/>
        <v>3.5</v>
      </c>
      <c r="Q158" s="96">
        <f t="shared" si="9"/>
        <v>3.5</v>
      </c>
    </row>
    <row r="159" spans="14:17" x14ac:dyDescent="0.25">
      <c r="N159" s="94" t="e">
        <f t="shared" si="10"/>
        <v>#DIV/0!</v>
      </c>
      <c r="O159" s="94" t="e">
        <f t="shared" si="11"/>
        <v>#DIV/0!</v>
      </c>
      <c r="P159" s="96">
        <f t="shared" si="8"/>
        <v>3.5</v>
      </c>
      <c r="Q159" s="96">
        <f t="shared" si="9"/>
        <v>3.5</v>
      </c>
    </row>
    <row r="160" spans="14:17" x14ac:dyDescent="0.25">
      <c r="N160" s="94" t="e">
        <f t="shared" si="10"/>
        <v>#DIV/0!</v>
      </c>
      <c r="O160" s="94" t="e">
        <f t="shared" si="11"/>
        <v>#DIV/0!</v>
      </c>
      <c r="P160" s="96">
        <f t="shared" si="8"/>
        <v>3.5</v>
      </c>
      <c r="Q160" s="96">
        <f t="shared" si="9"/>
        <v>3.5</v>
      </c>
    </row>
    <row r="161" spans="14:17" x14ac:dyDescent="0.25">
      <c r="N161" s="94" t="e">
        <f t="shared" si="10"/>
        <v>#DIV/0!</v>
      </c>
      <c r="O161" s="94" t="e">
        <f t="shared" si="11"/>
        <v>#DIV/0!</v>
      </c>
      <c r="P161" s="96">
        <f t="shared" si="8"/>
        <v>3.5</v>
      </c>
      <c r="Q161" s="96">
        <f t="shared" si="9"/>
        <v>3.5</v>
      </c>
    </row>
    <row r="162" spans="14:17" x14ac:dyDescent="0.25">
      <c r="N162" s="94" t="e">
        <f t="shared" si="10"/>
        <v>#DIV/0!</v>
      </c>
      <c r="O162" s="94" t="e">
        <f t="shared" si="11"/>
        <v>#DIV/0!</v>
      </c>
      <c r="P162" s="96">
        <f t="shared" si="8"/>
        <v>3.5</v>
      </c>
      <c r="Q162" s="96">
        <f t="shared" si="9"/>
        <v>3.5</v>
      </c>
    </row>
    <row r="163" spans="14:17" x14ac:dyDescent="0.25">
      <c r="N163" s="94" t="e">
        <f t="shared" si="10"/>
        <v>#DIV/0!</v>
      </c>
      <c r="O163" s="94" t="e">
        <f t="shared" si="11"/>
        <v>#DIV/0!</v>
      </c>
      <c r="P163" s="96">
        <f t="shared" si="8"/>
        <v>3.5</v>
      </c>
      <c r="Q163" s="96">
        <f t="shared" si="9"/>
        <v>3.5</v>
      </c>
    </row>
    <row r="164" spans="14:17" x14ac:dyDescent="0.25">
      <c r="N164" s="94" t="e">
        <f t="shared" si="10"/>
        <v>#DIV/0!</v>
      </c>
      <c r="O164" s="94" t="e">
        <f t="shared" si="11"/>
        <v>#DIV/0!</v>
      </c>
      <c r="P164" s="96">
        <f t="shared" si="8"/>
        <v>3.5</v>
      </c>
      <c r="Q164" s="96">
        <f t="shared" si="9"/>
        <v>3.5</v>
      </c>
    </row>
    <row r="165" spans="14:17" x14ac:dyDescent="0.25">
      <c r="N165" s="94" t="e">
        <f t="shared" si="10"/>
        <v>#DIV/0!</v>
      </c>
      <c r="O165" s="94" t="e">
        <f t="shared" si="11"/>
        <v>#DIV/0!</v>
      </c>
      <c r="P165" s="96">
        <f t="shared" si="8"/>
        <v>3.5</v>
      </c>
      <c r="Q165" s="96">
        <f t="shared" si="9"/>
        <v>3.5</v>
      </c>
    </row>
    <row r="166" spans="14:17" x14ac:dyDescent="0.25">
      <c r="N166" s="94" t="e">
        <f t="shared" si="10"/>
        <v>#DIV/0!</v>
      </c>
      <c r="O166" s="94" t="e">
        <f t="shared" si="11"/>
        <v>#DIV/0!</v>
      </c>
      <c r="P166" s="96">
        <f t="shared" si="8"/>
        <v>3.5</v>
      </c>
      <c r="Q166" s="96">
        <f t="shared" si="9"/>
        <v>3.5</v>
      </c>
    </row>
    <row r="167" spans="14:17" x14ac:dyDescent="0.25">
      <c r="N167" s="94" t="e">
        <f t="shared" si="10"/>
        <v>#DIV/0!</v>
      </c>
      <c r="O167" s="94" t="e">
        <f t="shared" si="11"/>
        <v>#DIV/0!</v>
      </c>
      <c r="P167" s="96">
        <f t="shared" si="8"/>
        <v>3.5</v>
      </c>
      <c r="Q167" s="96">
        <f t="shared" si="9"/>
        <v>3.5</v>
      </c>
    </row>
    <row r="168" spans="14:17" x14ac:dyDescent="0.25">
      <c r="N168" s="94" t="e">
        <f t="shared" si="10"/>
        <v>#DIV/0!</v>
      </c>
      <c r="O168" s="94" t="e">
        <f t="shared" si="11"/>
        <v>#DIV/0!</v>
      </c>
      <c r="P168" s="96">
        <f t="shared" si="8"/>
        <v>3.5</v>
      </c>
      <c r="Q168" s="96">
        <f t="shared" si="9"/>
        <v>3.5</v>
      </c>
    </row>
    <row r="169" spans="14:17" x14ac:dyDescent="0.25">
      <c r="N169" s="94" t="e">
        <f t="shared" si="10"/>
        <v>#DIV/0!</v>
      </c>
      <c r="O169" s="94" t="e">
        <f t="shared" si="11"/>
        <v>#DIV/0!</v>
      </c>
      <c r="P169" s="96">
        <f t="shared" si="8"/>
        <v>3.5</v>
      </c>
      <c r="Q169" s="96">
        <f t="shared" si="9"/>
        <v>3.5</v>
      </c>
    </row>
    <row r="170" spans="14:17" x14ac:dyDescent="0.25">
      <c r="N170" s="94" t="e">
        <f t="shared" si="10"/>
        <v>#DIV/0!</v>
      </c>
      <c r="O170" s="94" t="e">
        <f t="shared" si="11"/>
        <v>#DIV/0!</v>
      </c>
      <c r="P170" s="96">
        <f t="shared" si="8"/>
        <v>3.5</v>
      </c>
      <c r="Q170" s="96">
        <f t="shared" si="9"/>
        <v>3.5</v>
      </c>
    </row>
    <row r="171" spans="14:17" x14ac:dyDescent="0.25">
      <c r="N171" s="94" t="e">
        <f t="shared" si="10"/>
        <v>#DIV/0!</v>
      </c>
      <c r="O171" s="94" t="e">
        <f t="shared" si="11"/>
        <v>#DIV/0!</v>
      </c>
      <c r="P171" s="96">
        <f t="shared" si="8"/>
        <v>3.5</v>
      </c>
      <c r="Q171" s="96">
        <f t="shared" si="9"/>
        <v>3.5</v>
      </c>
    </row>
    <row r="172" spans="14:17" x14ac:dyDescent="0.25">
      <c r="N172" s="94" t="e">
        <f t="shared" si="10"/>
        <v>#DIV/0!</v>
      </c>
      <c r="O172" s="94" t="e">
        <f t="shared" si="11"/>
        <v>#DIV/0!</v>
      </c>
      <c r="P172" s="96">
        <f t="shared" si="8"/>
        <v>3.5</v>
      </c>
      <c r="Q172" s="96">
        <f t="shared" si="9"/>
        <v>3.5</v>
      </c>
    </row>
    <row r="173" spans="14:17" x14ac:dyDescent="0.25">
      <c r="N173" s="94" t="e">
        <f t="shared" si="10"/>
        <v>#DIV/0!</v>
      </c>
      <c r="O173" s="94" t="e">
        <f t="shared" si="11"/>
        <v>#DIV/0!</v>
      </c>
      <c r="P173" s="96">
        <f t="shared" si="8"/>
        <v>3.5</v>
      </c>
      <c r="Q173" s="96">
        <f t="shared" si="9"/>
        <v>3.5</v>
      </c>
    </row>
    <row r="174" spans="14:17" x14ac:dyDescent="0.25">
      <c r="N174" s="94" t="e">
        <f t="shared" si="10"/>
        <v>#DIV/0!</v>
      </c>
      <c r="O174" s="94" t="e">
        <f t="shared" si="11"/>
        <v>#DIV/0!</v>
      </c>
      <c r="P174" s="96">
        <f t="shared" si="8"/>
        <v>3.5</v>
      </c>
      <c r="Q174" s="96">
        <f t="shared" si="9"/>
        <v>3.5</v>
      </c>
    </row>
    <row r="175" spans="14:17" x14ac:dyDescent="0.25">
      <c r="N175" s="94" t="e">
        <f t="shared" si="10"/>
        <v>#DIV/0!</v>
      </c>
      <c r="O175" s="94" t="e">
        <f t="shared" si="11"/>
        <v>#DIV/0!</v>
      </c>
      <c r="P175" s="96">
        <f t="shared" si="8"/>
        <v>3.5</v>
      </c>
      <c r="Q175" s="96">
        <f t="shared" si="9"/>
        <v>3.5</v>
      </c>
    </row>
    <row r="176" spans="14:17" x14ac:dyDescent="0.25">
      <c r="N176" s="94" t="e">
        <f t="shared" si="10"/>
        <v>#DIV/0!</v>
      </c>
      <c r="O176" s="94" t="e">
        <f t="shared" si="11"/>
        <v>#DIV/0!</v>
      </c>
      <c r="P176" s="96">
        <f t="shared" si="8"/>
        <v>3.5</v>
      </c>
      <c r="Q176" s="96">
        <f t="shared" si="9"/>
        <v>3.5</v>
      </c>
    </row>
    <row r="177" spans="14:17" x14ac:dyDescent="0.25">
      <c r="N177" s="94" t="e">
        <f t="shared" si="10"/>
        <v>#DIV/0!</v>
      </c>
      <c r="O177" s="94" t="e">
        <f t="shared" si="11"/>
        <v>#DIV/0!</v>
      </c>
      <c r="P177" s="96">
        <f t="shared" si="8"/>
        <v>3.5</v>
      </c>
      <c r="Q177" s="96">
        <f t="shared" si="9"/>
        <v>3.5</v>
      </c>
    </row>
    <row r="178" spans="14:17" x14ac:dyDescent="0.25">
      <c r="N178" s="94" t="e">
        <f t="shared" si="10"/>
        <v>#DIV/0!</v>
      </c>
      <c r="O178" s="94" t="e">
        <f t="shared" si="11"/>
        <v>#DIV/0!</v>
      </c>
      <c r="P178" s="96">
        <f t="shared" si="8"/>
        <v>3.5</v>
      </c>
      <c r="Q178" s="96">
        <f t="shared" si="9"/>
        <v>3.5</v>
      </c>
    </row>
    <row r="179" spans="14:17" x14ac:dyDescent="0.25">
      <c r="N179" s="94" t="e">
        <f t="shared" si="10"/>
        <v>#DIV/0!</v>
      </c>
      <c r="O179" s="94" t="e">
        <f t="shared" si="11"/>
        <v>#DIV/0!</v>
      </c>
      <c r="P179" s="96">
        <f t="shared" si="8"/>
        <v>3.5</v>
      </c>
      <c r="Q179" s="96">
        <f t="shared" si="9"/>
        <v>3.5</v>
      </c>
    </row>
    <row r="180" spans="14:17" x14ac:dyDescent="0.25">
      <c r="N180" s="94" t="e">
        <f t="shared" si="10"/>
        <v>#DIV/0!</v>
      </c>
      <c r="O180" s="94" t="e">
        <f t="shared" si="11"/>
        <v>#DIV/0!</v>
      </c>
      <c r="P180" s="96">
        <f t="shared" si="8"/>
        <v>3.5</v>
      </c>
      <c r="Q180" s="96">
        <f t="shared" si="9"/>
        <v>3.5</v>
      </c>
    </row>
    <row r="181" spans="14:17" x14ac:dyDescent="0.25">
      <c r="N181" s="94" t="e">
        <f t="shared" si="10"/>
        <v>#DIV/0!</v>
      </c>
      <c r="O181" s="94" t="e">
        <f t="shared" si="11"/>
        <v>#DIV/0!</v>
      </c>
      <c r="P181" s="96">
        <f t="shared" si="8"/>
        <v>3.5</v>
      </c>
      <c r="Q181" s="96">
        <f t="shared" si="9"/>
        <v>3.5</v>
      </c>
    </row>
    <row r="182" spans="14:17" x14ac:dyDescent="0.25">
      <c r="N182" s="94" t="e">
        <f t="shared" si="10"/>
        <v>#DIV/0!</v>
      </c>
      <c r="O182" s="94" t="e">
        <f t="shared" si="11"/>
        <v>#DIV/0!</v>
      </c>
      <c r="P182" s="96">
        <f t="shared" si="8"/>
        <v>3.5</v>
      </c>
      <c r="Q182" s="96">
        <f t="shared" si="9"/>
        <v>3.5</v>
      </c>
    </row>
    <row r="183" spans="14:17" x14ac:dyDescent="0.25">
      <c r="N183" s="94" t="e">
        <f t="shared" si="10"/>
        <v>#DIV/0!</v>
      </c>
      <c r="O183" s="94" t="e">
        <f t="shared" si="11"/>
        <v>#DIV/0!</v>
      </c>
      <c r="P183" s="96">
        <f t="shared" si="8"/>
        <v>3.5</v>
      </c>
      <c r="Q183" s="96">
        <f t="shared" si="9"/>
        <v>3.5</v>
      </c>
    </row>
    <row r="184" spans="14:17" x14ac:dyDescent="0.25">
      <c r="N184" s="94" t="e">
        <f t="shared" si="10"/>
        <v>#DIV/0!</v>
      </c>
      <c r="O184" s="94" t="e">
        <f t="shared" si="11"/>
        <v>#DIV/0!</v>
      </c>
      <c r="P184" s="96">
        <f t="shared" si="8"/>
        <v>3.5</v>
      </c>
      <c r="Q184" s="96">
        <f t="shared" si="9"/>
        <v>3.5</v>
      </c>
    </row>
    <row r="185" spans="14:17" x14ac:dyDescent="0.25">
      <c r="N185" s="94" t="e">
        <f t="shared" si="10"/>
        <v>#DIV/0!</v>
      </c>
      <c r="O185" s="94" t="e">
        <f t="shared" si="11"/>
        <v>#DIV/0!</v>
      </c>
      <c r="P185" s="96">
        <f t="shared" si="8"/>
        <v>3.5</v>
      </c>
      <c r="Q185" s="96">
        <f t="shared" si="9"/>
        <v>3.5</v>
      </c>
    </row>
    <row r="186" spans="14:17" x14ac:dyDescent="0.25">
      <c r="N186" s="94" t="e">
        <f t="shared" si="10"/>
        <v>#DIV/0!</v>
      </c>
      <c r="O186" s="94" t="e">
        <f t="shared" si="11"/>
        <v>#DIV/0!</v>
      </c>
      <c r="P186" s="96">
        <f t="shared" si="8"/>
        <v>3.5</v>
      </c>
      <c r="Q186" s="96">
        <f t="shared" si="9"/>
        <v>3.5</v>
      </c>
    </row>
    <row r="187" spans="14:17" x14ac:dyDescent="0.25">
      <c r="N187" s="94" t="e">
        <f t="shared" si="10"/>
        <v>#DIV/0!</v>
      </c>
      <c r="O187" s="94" t="e">
        <f t="shared" si="11"/>
        <v>#DIV/0!</v>
      </c>
      <c r="P187" s="96">
        <f t="shared" si="8"/>
        <v>3.5</v>
      </c>
      <c r="Q187" s="96">
        <f t="shared" si="9"/>
        <v>3.5</v>
      </c>
    </row>
    <row r="188" spans="14:17" x14ac:dyDescent="0.25">
      <c r="N188" s="94" t="e">
        <f t="shared" si="10"/>
        <v>#DIV/0!</v>
      </c>
      <c r="O188" s="94" t="e">
        <f t="shared" si="11"/>
        <v>#DIV/0!</v>
      </c>
      <c r="P188" s="96">
        <f t="shared" si="8"/>
        <v>3.5</v>
      </c>
      <c r="Q188" s="96">
        <f t="shared" si="9"/>
        <v>3.5</v>
      </c>
    </row>
    <row r="189" spans="14:17" x14ac:dyDescent="0.25">
      <c r="N189" s="94" t="e">
        <f t="shared" si="10"/>
        <v>#DIV/0!</v>
      </c>
      <c r="O189" s="94" t="e">
        <f t="shared" si="11"/>
        <v>#DIV/0!</v>
      </c>
      <c r="P189" s="96">
        <f t="shared" si="8"/>
        <v>3.5</v>
      </c>
      <c r="Q189" s="96">
        <f t="shared" si="9"/>
        <v>3.5</v>
      </c>
    </row>
    <row r="190" spans="14:17" x14ac:dyDescent="0.25">
      <c r="N190" s="94" t="e">
        <f t="shared" si="10"/>
        <v>#DIV/0!</v>
      </c>
      <c r="O190" s="94" t="e">
        <f t="shared" si="11"/>
        <v>#DIV/0!</v>
      </c>
      <c r="P190" s="96">
        <f t="shared" si="8"/>
        <v>3.5</v>
      </c>
      <c r="Q190" s="96">
        <f t="shared" si="9"/>
        <v>3.5</v>
      </c>
    </row>
    <row r="191" spans="14:17" x14ac:dyDescent="0.25">
      <c r="N191" s="94" t="e">
        <f t="shared" si="10"/>
        <v>#DIV/0!</v>
      </c>
      <c r="O191" s="94" t="e">
        <f t="shared" si="11"/>
        <v>#DIV/0!</v>
      </c>
      <c r="P191" s="96">
        <f t="shared" si="8"/>
        <v>3.5</v>
      </c>
      <c r="Q191" s="96">
        <f t="shared" si="9"/>
        <v>3.5</v>
      </c>
    </row>
    <row r="192" spans="14:17" x14ac:dyDescent="0.25">
      <c r="N192" s="94" t="e">
        <f t="shared" si="10"/>
        <v>#DIV/0!</v>
      </c>
      <c r="O192" s="94" t="e">
        <f t="shared" si="11"/>
        <v>#DIV/0!</v>
      </c>
      <c r="P192" s="96">
        <f t="shared" si="8"/>
        <v>3.5</v>
      </c>
      <c r="Q192" s="96">
        <f t="shared" si="9"/>
        <v>3.5</v>
      </c>
    </row>
    <row r="193" spans="14:17" x14ac:dyDescent="0.25">
      <c r="N193" s="94" t="e">
        <f t="shared" si="10"/>
        <v>#DIV/0!</v>
      </c>
      <c r="O193" s="94" t="e">
        <f t="shared" si="11"/>
        <v>#DIV/0!</v>
      </c>
      <c r="P193" s="96">
        <f t="shared" si="8"/>
        <v>3.5</v>
      </c>
      <c r="Q193" s="96">
        <f t="shared" si="9"/>
        <v>3.5</v>
      </c>
    </row>
    <row r="194" spans="14:17" x14ac:dyDescent="0.25">
      <c r="N194" s="94" t="e">
        <f t="shared" si="10"/>
        <v>#DIV/0!</v>
      </c>
      <c r="O194" s="94" t="e">
        <f t="shared" si="11"/>
        <v>#DIV/0!</v>
      </c>
      <c r="P194" s="96">
        <f t="shared" si="8"/>
        <v>3.5</v>
      </c>
      <c r="Q194" s="96">
        <f t="shared" si="9"/>
        <v>3.5</v>
      </c>
    </row>
    <row r="195" spans="14:17" x14ac:dyDescent="0.25">
      <c r="N195" s="94" t="e">
        <f t="shared" si="10"/>
        <v>#DIV/0!</v>
      </c>
      <c r="O195" s="94" t="e">
        <f t="shared" si="11"/>
        <v>#DIV/0!</v>
      </c>
      <c r="P195" s="96">
        <f t="shared" ref="P195:P258" si="12">((I195+38)^3+(J195+38)^2+(K195+38)^5)/((C195+38)^5+(D195+38)^2+(E195+38)^3)*(F195+2+M195)/(G195+2+L195)+(I195+10)/(L195+10)*(K195+10)/(L195+10)*(J195+10/(L195+M195+20)*(L195+10))/2</f>
        <v>3.5</v>
      </c>
      <c r="Q195" s="96">
        <f t="shared" ref="Q195:Q258" si="13">((C195+38)^3+(D195+38)^2+(E195+38)^5)/((I195+38)^5+(J195+38)^2+(K195+38)^3)*(L195+2+M195)/(M195+2+F195)+(C195+10)/(F195+10)*(E195+10)/(F195+10)*(D195+10/(F195+G195+20)*(F195+10))/2</f>
        <v>3.5</v>
      </c>
    </row>
    <row r="196" spans="14:17" x14ac:dyDescent="0.25">
      <c r="N196" s="94" t="e">
        <f t="shared" ref="N196:N259" si="14">((C196+F196)^2+(E196+F196)^2-(D196+F196)^2)/((C196+G196)*(E196+G196+(D196+G196)))</f>
        <v>#DIV/0!</v>
      </c>
      <c r="O196" s="94" t="e">
        <f t="shared" ref="O196:O259" si="15">((I196+L196)^2+(K196+L196)^2-(J196+L196)^2)/((I196+M196)*(K196+M196+(J196+M196)))</f>
        <v>#DIV/0!</v>
      </c>
      <c r="P196" s="96">
        <f t="shared" si="12"/>
        <v>3.5</v>
      </c>
      <c r="Q196" s="96">
        <f t="shared" si="13"/>
        <v>3.5</v>
      </c>
    </row>
    <row r="197" spans="14:17" x14ac:dyDescent="0.25">
      <c r="N197" s="94" t="e">
        <f t="shared" si="14"/>
        <v>#DIV/0!</v>
      </c>
      <c r="O197" s="94" t="e">
        <f t="shared" si="15"/>
        <v>#DIV/0!</v>
      </c>
      <c r="P197" s="96">
        <f t="shared" si="12"/>
        <v>3.5</v>
      </c>
      <c r="Q197" s="96">
        <f t="shared" si="13"/>
        <v>3.5</v>
      </c>
    </row>
    <row r="198" spans="14:17" x14ac:dyDescent="0.25">
      <c r="N198" s="94" t="e">
        <f t="shared" si="14"/>
        <v>#DIV/0!</v>
      </c>
      <c r="O198" s="94" t="e">
        <f t="shared" si="15"/>
        <v>#DIV/0!</v>
      </c>
      <c r="P198" s="96">
        <f t="shared" si="12"/>
        <v>3.5</v>
      </c>
      <c r="Q198" s="96">
        <f t="shared" si="13"/>
        <v>3.5</v>
      </c>
    </row>
    <row r="199" spans="14:17" x14ac:dyDescent="0.25">
      <c r="N199" s="94" t="e">
        <f t="shared" si="14"/>
        <v>#DIV/0!</v>
      </c>
      <c r="O199" s="94" t="e">
        <f t="shared" si="15"/>
        <v>#DIV/0!</v>
      </c>
      <c r="P199" s="96">
        <f t="shared" si="12"/>
        <v>3.5</v>
      </c>
      <c r="Q199" s="96">
        <f t="shared" si="13"/>
        <v>3.5</v>
      </c>
    </row>
    <row r="200" spans="14:17" x14ac:dyDescent="0.25">
      <c r="N200" s="94" t="e">
        <f t="shared" si="14"/>
        <v>#DIV/0!</v>
      </c>
      <c r="O200" s="94" t="e">
        <f t="shared" si="15"/>
        <v>#DIV/0!</v>
      </c>
      <c r="P200" s="96">
        <f t="shared" si="12"/>
        <v>3.5</v>
      </c>
      <c r="Q200" s="96">
        <f t="shared" si="13"/>
        <v>3.5</v>
      </c>
    </row>
    <row r="201" spans="14:17" x14ac:dyDescent="0.25">
      <c r="N201" s="94" t="e">
        <f t="shared" si="14"/>
        <v>#DIV/0!</v>
      </c>
      <c r="O201" s="94" t="e">
        <f t="shared" si="15"/>
        <v>#DIV/0!</v>
      </c>
      <c r="P201" s="96">
        <f t="shared" si="12"/>
        <v>3.5</v>
      </c>
      <c r="Q201" s="96">
        <f t="shared" si="13"/>
        <v>3.5</v>
      </c>
    </row>
    <row r="202" spans="14:17" x14ac:dyDescent="0.25">
      <c r="N202" s="94" t="e">
        <f t="shared" si="14"/>
        <v>#DIV/0!</v>
      </c>
      <c r="O202" s="94" t="e">
        <f t="shared" si="15"/>
        <v>#DIV/0!</v>
      </c>
      <c r="P202" s="96">
        <f t="shared" si="12"/>
        <v>3.5</v>
      </c>
      <c r="Q202" s="96">
        <f t="shared" si="13"/>
        <v>3.5</v>
      </c>
    </row>
    <row r="203" spans="14:17" x14ac:dyDescent="0.25">
      <c r="N203" s="94" t="e">
        <f t="shared" si="14"/>
        <v>#DIV/0!</v>
      </c>
      <c r="O203" s="94" t="e">
        <f t="shared" si="15"/>
        <v>#DIV/0!</v>
      </c>
      <c r="P203" s="96">
        <f t="shared" si="12"/>
        <v>3.5</v>
      </c>
      <c r="Q203" s="96">
        <f t="shared" si="13"/>
        <v>3.5</v>
      </c>
    </row>
    <row r="204" spans="14:17" x14ac:dyDescent="0.25">
      <c r="N204" s="94" t="e">
        <f t="shared" si="14"/>
        <v>#DIV/0!</v>
      </c>
      <c r="O204" s="94" t="e">
        <f t="shared" si="15"/>
        <v>#DIV/0!</v>
      </c>
      <c r="P204" s="96">
        <f t="shared" si="12"/>
        <v>3.5</v>
      </c>
      <c r="Q204" s="96">
        <f t="shared" si="13"/>
        <v>3.5</v>
      </c>
    </row>
    <row r="205" spans="14:17" x14ac:dyDescent="0.25">
      <c r="N205" s="94" t="e">
        <f t="shared" si="14"/>
        <v>#DIV/0!</v>
      </c>
      <c r="O205" s="94" t="e">
        <f t="shared" si="15"/>
        <v>#DIV/0!</v>
      </c>
      <c r="P205" s="96">
        <f t="shared" si="12"/>
        <v>3.5</v>
      </c>
      <c r="Q205" s="96">
        <f t="shared" si="13"/>
        <v>3.5</v>
      </c>
    </row>
    <row r="206" spans="14:17" x14ac:dyDescent="0.25">
      <c r="N206" s="94" t="e">
        <f t="shared" si="14"/>
        <v>#DIV/0!</v>
      </c>
      <c r="O206" s="94" t="e">
        <f t="shared" si="15"/>
        <v>#DIV/0!</v>
      </c>
      <c r="P206" s="96">
        <f t="shared" si="12"/>
        <v>3.5</v>
      </c>
      <c r="Q206" s="96">
        <f t="shared" si="13"/>
        <v>3.5</v>
      </c>
    </row>
    <row r="207" spans="14:17" x14ac:dyDescent="0.25">
      <c r="N207" s="94" t="e">
        <f t="shared" si="14"/>
        <v>#DIV/0!</v>
      </c>
      <c r="O207" s="94" t="e">
        <f t="shared" si="15"/>
        <v>#DIV/0!</v>
      </c>
      <c r="P207" s="96">
        <f t="shared" si="12"/>
        <v>3.5</v>
      </c>
      <c r="Q207" s="96">
        <f t="shared" si="13"/>
        <v>3.5</v>
      </c>
    </row>
    <row r="208" spans="14:17" x14ac:dyDescent="0.25">
      <c r="N208" s="94" t="e">
        <f t="shared" si="14"/>
        <v>#DIV/0!</v>
      </c>
      <c r="O208" s="94" t="e">
        <f t="shared" si="15"/>
        <v>#DIV/0!</v>
      </c>
      <c r="P208" s="96">
        <f t="shared" si="12"/>
        <v>3.5</v>
      </c>
      <c r="Q208" s="96">
        <f t="shared" si="13"/>
        <v>3.5</v>
      </c>
    </row>
    <row r="209" spans="14:17" x14ac:dyDescent="0.25">
      <c r="N209" s="94" t="e">
        <f t="shared" si="14"/>
        <v>#DIV/0!</v>
      </c>
      <c r="O209" s="94" t="e">
        <f t="shared" si="15"/>
        <v>#DIV/0!</v>
      </c>
      <c r="P209" s="96">
        <f t="shared" si="12"/>
        <v>3.5</v>
      </c>
      <c r="Q209" s="96">
        <f t="shared" si="13"/>
        <v>3.5</v>
      </c>
    </row>
    <row r="210" spans="14:17" x14ac:dyDescent="0.25">
      <c r="N210" s="94" t="e">
        <f t="shared" si="14"/>
        <v>#DIV/0!</v>
      </c>
      <c r="O210" s="94" t="e">
        <f t="shared" si="15"/>
        <v>#DIV/0!</v>
      </c>
      <c r="P210" s="96">
        <f t="shared" si="12"/>
        <v>3.5</v>
      </c>
      <c r="Q210" s="96">
        <f t="shared" si="13"/>
        <v>3.5</v>
      </c>
    </row>
    <row r="211" spans="14:17" x14ac:dyDescent="0.25">
      <c r="N211" s="94" t="e">
        <f t="shared" si="14"/>
        <v>#DIV/0!</v>
      </c>
      <c r="O211" s="94" t="e">
        <f t="shared" si="15"/>
        <v>#DIV/0!</v>
      </c>
      <c r="P211" s="96">
        <f t="shared" si="12"/>
        <v>3.5</v>
      </c>
      <c r="Q211" s="96">
        <f t="shared" si="13"/>
        <v>3.5</v>
      </c>
    </row>
    <row r="212" spans="14:17" x14ac:dyDescent="0.25">
      <c r="N212" s="94" t="e">
        <f t="shared" si="14"/>
        <v>#DIV/0!</v>
      </c>
      <c r="O212" s="94" t="e">
        <f t="shared" si="15"/>
        <v>#DIV/0!</v>
      </c>
      <c r="P212" s="96">
        <f t="shared" si="12"/>
        <v>3.5</v>
      </c>
      <c r="Q212" s="96">
        <f t="shared" si="13"/>
        <v>3.5</v>
      </c>
    </row>
    <row r="213" spans="14:17" x14ac:dyDescent="0.25">
      <c r="N213" s="94" t="e">
        <f t="shared" si="14"/>
        <v>#DIV/0!</v>
      </c>
      <c r="O213" s="94" t="e">
        <f t="shared" si="15"/>
        <v>#DIV/0!</v>
      </c>
      <c r="P213" s="96">
        <f t="shared" si="12"/>
        <v>3.5</v>
      </c>
      <c r="Q213" s="96">
        <f t="shared" si="13"/>
        <v>3.5</v>
      </c>
    </row>
    <row r="214" spans="14:17" x14ac:dyDescent="0.25">
      <c r="N214" s="94" t="e">
        <f t="shared" si="14"/>
        <v>#DIV/0!</v>
      </c>
      <c r="O214" s="94" t="e">
        <f t="shared" si="15"/>
        <v>#DIV/0!</v>
      </c>
      <c r="P214" s="96">
        <f t="shared" si="12"/>
        <v>3.5</v>
      </c>
      <c r="Q214" s="96">
        <f t="shared" si="13"/>
        <v>3.5</v>
      </c>
    </row>
    <row r="215" spans="14:17" x14ac:dyDescent="0.25">
      <c r="N215" s="94" t="e">
        <f t="shared" si="14"/>
        <v>#DIV/0!</v>
      </c>
      <c r="O215" s="94" t="e">
        <f t="shared" si="15"/>
        <v>#DIV/0!</v>
      </c>
      <c r="P215" s="96">
        <f t="shared" si="12"/>
        <v>3.5</v>
      </c>
      <c r="Q215" s="96">
        <f t="shared" si="13"/>
        <v>3.5</v>
      </c>
    </row>
    <row r="216" spans="14:17" x14ac:dyDescent="0.25">
      <c r="N216" s="94" t="e">
        <f t="shared" si="14"/>
        <v>#DIV/0!</v>
      </c>
      <c r="O216" s="94" t="e">
        <f t="shared" si="15"/>
        <v>#DIV/0!</v>
      </c>
      <c r="P216" s="96">
        <f t="shared" si="12"/>
        <v>3.5</v>
      </c>
      <c r="Q216" s="96">
        <f t="shared" si="13"/>
        <v>3.5</v>
      </c>
    </row>
    <row r="217" spans="14:17" x14ac:dyDescent="0.25">
      <c r="N217" s="94" t="e">
        <f t="shared" si="14"/>
        <v>#DIV/0!</v>
      </c>
      <c r="O217" s="94" t="e">
        <f t="shared" si="15"/>
        <v>#DIV/0!</v>
      </c>
      <c r="P217" s="96">
        <f t="shared" si="12"/>
        <v>3.5</v>
      </c>
      <c r="Q217" s="96">
        <f t="shared" si="13"/>
        <v>3.5</v>
      </c>
    </row>
    <row r="218" spans="14:17" x14ac:dyDescent="0.25">
      <c r="N218" s="94" t="e">
        <f t="shared" si="14"/>
        <v>#DIV/0!</v>
      </c>
      <c r="O218" s="94" t="e">
        <f t="shared" si="15"/>
        <v>#DIV/0!</v>
      </c>
      <c r="P218" s="96">
        <f t="shared" si="12"/>
        <v>3.5</v>
      </c>
      <c r="Q218" s="96">
        <f t="shared" si="13"/>
        <v>3.5</v>
      </c>
    </row>
    <row r="219" spans="14:17" x14ac:dyDescent="0.25">
      <c r="N219" s="94" t="e">
        <f t="shared" si="14"/>
        <v>#DIV/0!</v>
      </c>
      <c r="O219" s="94" t="e">
        <f t="shared" si="15"/>
        <v>#DIV/0!</v>
      </c>
      <c r="P219" s="96">
        <f t="shared" si="12"/>
        <v>3.5</v>
      </c>
      <c r="Q219" s="96">
        <f t="shared" si="13"/>
        <v>3.5</v>
      </c>
    </row>
    <row r="220" spans="14:17" x14ac:dyDescent="0.25">
      <c r="N220" s="94" t="e">
        <f t="shared" si="14"/>
        <v>#DIV/0!</v>
      </c>
      <c r="O220" s="94" t="e">
        <f t="shared" si="15"/>
        <v>#DIV/0!</v>
      </c>
      <c r="P220" s="96">
        <f t="shared" si="12"/>
        <v>3.5</v>
      </c>
      <c r="Q220" s="96">
        <f t="shared" si="13"/>
        <v>3.5</v>
      </c>
    </row>
    <row r="221" spans="14:17" x14ac:dyDescent="0.25">
      <c r="N221" s="94" t="e">
        <f t="shared" si="14"/>
        <v>#DIV/0!</v>
      </c>
      <c r="O221" s="94" t="e">
        <f t="shared" si="15"/>
        <v>#DIV/0!</v>
      </c>
      <c r="P221" s="96">
        <f t="shared" si="12"/>
        <v>3.5</v>
      </c>
      <c r="Q221" s="96">
        <f t="shared" si="13"/>
        <v>3.5</v>
      </c>
    </row>
    <row r="222" spans="14:17" x14ac:dyDescent="0.25">
      <c r="N222" s="94" t="e">
        <f t="shared" si="14"/>
        <v>#DIV/0!</v>
      </c>
      <c r="O222" s="94" t="e">
        <f t="shared" si="15"/>
        <v>#DIV/0!</v>
      </c>
      <c r="P222" s="96">
        <f t="shared" si="12"/>
        <v>3.5</v>
      </c>
      <c r="Q222" s="96">
        <f t="shared" si="13"/>
        <v>3.5</v>
      </c>
    </row>
    <row r="223" spans="14:17" x14ac:dyDescent="0.25">
      <c r="N223" s="94" t="e">
        <f t="shared" si="14"/>
        <v>#DIV/0!</v>
      </c>
      <c r="O223" s="94" t="e">
        <f t="shared" si="15"/>
        <v>#DIV/0!</v>
      </c>
      <c r="P223" s="96">
        <f t="shared" si="12"/>
        <v>3.5</v>
      </c>
      <c r="Q223" s="96">
        <f t="shared" si="13"/>
        <v>3.5</v>
      </c>
    </row>
    <row r="224" spans="14:17" x14ac:dyDescent="0.25">
      <c r="N224" s="94" t="e">
        <f t="shared" si="14"/>
        <v>#DIV/0!</v>
      </c>
      <c r="O224" s="94" t="e">
        <f t="shared" si="15"/>
        <v>#DIV/0!</v>
      </c>
      <c r="P224" s="96">
        <f t="shared" si="12"/>
        <v>3.5</v>
      </c>
      <c r="Q224" s="96">
        <f t="shared" si="13"/>
        <v>3.5</v>
      </c>
    </row>
    <row r="225" spans="14:17" x14ac:dyDescent="0.25">
      <c r="N225" s="94" t="e">
        <f t="shared" si="14"/>
        <v>#DIV/0!</v>
      </c>
      <c r="O225" s="94" t="e">
        <f t="shared" si="15"/>
        <v>#DIV/0!</v>
      </c>
      <c r="P225" s="96">
        <f t="shared" si="12"/>
        <v>3.5</v>
      </c>
      <c r="Q225" s="96">
        <f t="shared" si="13"/>
        <v>3.5</v>
      </c>
    </row>
    <row r="226" spans="14:17" x14ac:dyDescent="0.25">
      <c r="N226" s="94" t="e">
        <f t="shared" si="14"/>
        <v>#DIV/0!</v>
      </c>
      <c r="O226" s="94" t="e">
        <f t="shared" si="15"/>
        <v>#DIV/0!</v>
      </c>
      <c r="P226" s="96">
        <f t="shared" si="12"/>
        <v>3.5</v>
      </c>
      <c r="Q226" s="96">
        <f t="shared" si="13"/>
        <v>3.5</v>
      </c>
    </row>
    <row r="227" spans="14:17" x14ac:dyDescent="0.25">
      <c r="N227" s="94" t="e">
        <f t="shared" si="14"/>
        <v>#DIV/0!</v>
      </c>
      <c r="O227" s="94" t="e">
        <f t="shared" si="15"/>
        <v>#DIV/0!</v>
      </c>
      <c r="P227" s="96">
        <f t="shared" si="12"/>
        <v>3.5</v>
      </c>
      <c r="Q227" s="96">
        <f t="shared" si="13"/>
        <v>3.5</v>
      </c>
    </row>
    <row r="228" spans="14:17" x14ac:dyDescent="0.25">
      <c r="N228" s="94" t="e">
        <f t="shared" si="14"/>
        <v>#DIV/0!</v>
      </c>
      <c r="O228" s="94" t="e">
        <f t="shared" si="15"/>
        <v>#DIV/0!</v>
      </c>
      <c r="P228" s="96">
        <f t="shared" si="12"/>
        <v>3.5</v>
      </c>
      <c r="Q228" s="96">
        <f t="shared" si="13"/>
        <v>3.5</v>
      </c>
    </row>
    <row r="229" spans="14:17" x14ac:dyDescent="0.25">
      <c r="N229" s="94" t="e">
        <f t="shared" si="14"/>
        <v>#DIV/0!</v>
      </c>
      <c r="O229" s="94" t="e">
        <f t="shared" si="15"/>
        <v>#DIV/0!</v>
      </c>
      <c r="P229" s="96">
        <f t="shared" si="12"/>
        <v>3.5</v>
      </c>
      <c r="Q229" s="96">
        <f t="shared" si="13"/>
        <v>3.5</v>
      </c>
    </row>
    <row r="230" spans="14:17" x14ac:dyDescent="0.25">
      <c r="N230" s="94" t="e">
        <f t="shared" si="14"/>
        <v>#DIV/0!</v>
      </c>
      <c r="O230" s="94" t="e">
        <f t="shared" si="15"/>
        <v>#DIV/0!</v>
      </c>
      <c r="P230" s="96">
        <f t="shared" si="12"/>
        <v>3.5</v>
      </c>
      <c r="Q230" s="96">
        <f t="shared" si="13"/>
        <v>3.5</v>
      </c>
    </row>
    <row r="231" spans="14:17" x14ac:dyDescent="0.25">
      <c r="N231" s="94" t="e">
        <f t="shared" si="14"/>
        <v>#DIV/0!</v>
      </c>
      <c r="O231" s="94" t="e">
        <f t="shared" si="15"/>
        <v>#DIV/0!</v>
      </c>
      <c r="P231" s="96">
        <f t="shared" si="12"/>
        <v>3.5</v>
      </c>
      <c r="Q231" s="96">
        <f t="shared" si="13"/>
        <v>3.5</v>
      </c>
    </row>
    <row r="232" spans="14:17" x14ac:dyDescent="0.25">
      <c r="N232" s="94" t="e">
        <f t="shared" si="14"/>
        <v>#DIV/0!</v>
      </c>
      <c r="O232" s="94" t="e">
        <f t="shared" si="15"/>
        <v>#DIV/0!</v>
      </c>
      <c r="P232" s="96">
        <f t="shared" si="12"/>
        <v>3.5</v>
      </c>
      <c r="Q232" s="96">
        <f t="shared" si="13"/>
        <v>3.5</v>
      </c>
    </row>
    <row r="233" spans="14:17" x14ac:dyDescent="0.25">
      <c r="N233" s="94" t="e">
        <f t="shared" si="14"/>
        <v>#DIV/0!</v>
      </c>
      <c r="O233" s="94" t="e">
        <f t="shared" si="15"/>
        <v>#DIV/0!</v>
      </c>
      <c r="P233" s="96">
        <f t="shared" si="12"/>
        <v>3.5</v>
      </c>
      <c r="Q233" s="96">
        <f t="shared" si="13"/>
        <v>3.5</v>
      </c>
    </row>
    <row r="234" spans="14:17" x14ac:dyDescent="0.25">
      <c r="N234" s="94" t="e">
        <f t="shared" si="14"/>
        <v>#DIV/0!</v>
      </c>
      <c r="O234" s="94" t="e">
        <f t="shared" si="15"/>
        <v>#DIV/0!</v>
      </c>
      <c r="P234" s="96">
        <f t="shared" si="12"/>
        <v>3.5</v>
      </c>
      <c r="Q234" s="96">
        <f t="shared" si="13"/>
        <v>3.5</v>
      </c>
    </row>
    <row r="235" spans="14:17" x14ac:dyDescent="0.25">
      <c r="N235" s="94" t="e">
        <f t="shared" si="14"/>
        <v>#DIV/0!</v>
      </c>
      <c r="O235" s="94" t="e">
        <f t="shared" si="15"/>
        <v>#DIV/0!</v>
      </c>
      <c r="P235" s="96">
        <f t="shared" si="12"/>
        <v>3.5</v>
      </c>
      <c r="Q235" s="96">
        <f t="shared" si="13"/>
        <v>3.5</v>
      </c>
    </row>
    <row r="236" spans="14:17" x14ac:dyDescent="0.25">
      <c r="N236" s="94" t="e">
        <f t="shared" si="14"/>
        <v>#DIV/0!</v>
      </c>
      <c r="O236" s="94" t="e">
        <f t="shared" si="15"/>
        <v>#DIV/0!</v>
      </c>
      <c r="P236" s="96">
        <f t="shared" si="12"/>
        <v>3.5</v>
      </c>
      <c r="Q236" s="96">
        <f t="shared" si="13"/>
        <v>3.5</v>
      </c>
    </row>
    <row r="237" spans="14:17" x14ac:dyDescent="0.25">
      <c r="N237" s="94" t="e">
        <f t="shared" si="14"/>
        <v>#DIV/0!</v>
      </c>
      <c r="O237" s="94" t="e">
        <f t="shared" si="15"/>
        <v>#DIV/0!</v>
      </c>
      <c r="P237" s="96">
        <f t="shared" si="12"/>
        <v>3.5</v>
      </c>
      <c r="Q237" s="96">
        <f t="shared" si="13"/>
        <v>3.5</v>
      </c>
    </row>
    <row r="238" spans="14:17" x14ac:dyDescent="0.25">
      <c r="N238" s="94" t="e">
        <f t="shared" si="14"/>
        <v>#DIV/0!</v>
      </c>
      <c r="O238" s="94" t="e">
        <f t="shared" si="15"/>
        <v>#DIV/0!</v>
      </c>
      <c r="P238" s="96">
        <f t="shared" si="12"/>
        <v>3.5</v>
      </c>
      <c r="Q238" s="96">
        <f t="shared" si="13"/>
        <v>3.5</v>
      </c>
    </row>
    <row r="239" spans="14:17" x14ac:dyDescent="0.25">
      <c r="N239" s="94" t="e">
        <f t="shared" si="14"/>
        <v>#DIV/0!</v>
      </c>
      <c r="O239" s="94" t="e">
        <f t="shared" si="15"/>
        <v>#DIV/0!</v>
      </c>
      <c r="P239" s="96">
        <f t="shared" si="12"/>
        <v>3.5</v>
      </c>
      <c r="Q239" s="96">
        <f t="shared" si="13"/>
        <v>3.5</v>
      </c>
    </row>
    <row r="240" spans="14:17" x14ac:dyDescent="0.25">
      <c r="N240" s="94" t="e">
        <f t="shared" si="14"/>
        <v>#DIV/0!</v>
      </c>
      <c r="O240" s="94" t="e">
        <f t="shared" si="15"/>
        <v>#DIV/0!</v>
      </c>
      <c r="P240" s="96">
        <f t="shared" si="12"/>
        <v>3.5</v>
      </c>
      <c r="Q240" s="96">
        <f t="shared" si="13"/>
        <v>3.5</v>
      </c>
    </row>
    <row r="241" spans="14:17" x14ac:dyDescent="0.25">
      <c r="N241" s="94" t="e">
        <f t="shared" si="14"/>
        <v>#DIV/0!</v>
      </c>
      <c r="O241" s="94" t="e">
        <f t="shared" si="15"/>
        <v>#DIV/0!</v>
      </c>
      <c r="P241" s="96">
        <f t="shared" si="12"/>
        <v>3.5</v>
      </c>
      <c r="Q241" s="96">
        <f t="shared" si="13"/>
        <v>3.5</v>
      </c>
    </row>
    <row r="242" spans="14:17" x14ac:dyDescent="0.25">
      <c r="N242" s="94" t="e">
        <f t="shared" si="14"/>
        <v>#DIV/0!</v>
      </c>
      <c r="O242" s="94" t="e">
        <f t="shared" si="15"/>
        <v>#DIV/0!</v>
      </c>
      <c r="P242" s="96">
        <f t="shared" si="12"/>
        <v>3.5</v>
      </c>
      <c r="Q242" s="96">
        <f t="shared" si="13"/>
        <v>3.5</v>
      </c>
    </row>
    <row r="243" spans="14:17" x14ac:dyDescent="0.25">
      <c r="N243" s="94" t="e">
        <f t="shared" si="14"/>
        <v>#DIV/0!</v>
      </c>
      <c r="O243" s="94" t="e">
        <f t="shared" si="15"/>
        <v>#DIV/0!</v>
      </c>
      <c r="P243" s="96">
        <f t="shared" si="12"/>
        <v>3.5</v>
      </c>
      <c r="Q243" s="96">
        <f t="shared" si="13"/>
        <v>3.5</v>
      </c>
    </row>
    <row r="244" spans="14:17" x14ac:dyDescent="0.25">
      <c r="N244" s="94" t="e">
        <f t="shared" si="14"/>
        <v>#DIV/0!</v>
      </c>
      <c r="O244" s="94" t="e">
        <f t="shared" si="15"/>
        <v>#DIV/0!</v>
      </c>
      <c r="P244" s="96">
        <f t="shared" si="12"/>
        <v>3.5</v>
      </c>
      <c r="Q244" s="96">
        <f t="shared" si="13"/>
        <v>3.5</v>
      </c>
    </row>
    <row r="245" spans="14:17" x14ac:dyDescent="0.25">
      <c r="N245" s="94" t="e">
        <f t="shared" si="14"/>
        <v>#DIV/0!</v>
      </c>
      <c r="O245" s="94" t="e">
        <f t="shared" si="15"/>
        <v>#DIV/0!</v>
      </c>
      <c r="P245" s="96">
        <f t="shared" si="12"/>
        <v>3.5</v>
      </c>
      <c r="Q245" s="96">
        <f t="shared" si="13"/>
        <v>3.5</v>
      </c>
    </row>
    <row r="246" spans="14:17" x14ac:dyDescent="0.25">
      <c r="N246" s="94" t="e">
        <f t="shared" si="14"/>
        <v>#DIV/0!</v>
      </c>
      <c r="O246" s="94" t="e">
        <f t="shared" si="15"/>
        <v>#DIV/0!</v>
      </c>
      <c r="P246" s="96">
        <f t="shared" si="12"/>
        <v>3.5</v>
      </c>
      <c r="Q246" s="96">
        <f t="shared" si="13"/>
        <v>3.5</v>
      </c>
    </row>
    <row r="247" spans="14:17" x14ac:dyDescent="0.25">
      <c r="N247" s="94" t="e">
        <f t="shared" si="14"/>
        <v>#DIV/0!</v>
      </c>
      <c r="O247" s="94" t="e">
        <f t="shared" si="15"/>
        <v>#DIV/0!</v>
      </c>
      <c r="P247" s="96">
        <f t="shared" si="12"/>
        <v>3.5</v>
      </c>
      <c r="Q247" s="96">
        <f t="shared" si="13"/>
        <v>3.5</v>
      </c>
    </row>
    <row r="248" spans="14:17" x14ac:dyDescent="0.25">
      <c r="N248" s="94" t="e">
        <f t="shared" si="14"/>
        <v>#DIV/0!</v>
      </c>
      <c r="O248" s="94" t="e">
        <f t="shared" si="15"/>
        <v>#DIV/0!</v>
      </c>
      <c r="P248" s="96">
        <f t="shared" si="12"/>
        <v>3.5</v>
      </c>
      <c r="Q248" s="96">
        <f t="shared" si="13"/>
        <v>3.5</v>
      </c>
    </row>
    <row r="249" spans="14:17" x14ac:dyDescent="0.25">
      <c r="N249" s="94" t="e">
        <f t="shared" si="14"/>
        <v>#DIV/0!</v>
      </c>
      <c r="O249" s="94" t="e">
        <f t="shared" si="15"/>
        <v>#DIV/0!</v>
      </c>
      <c r="P249" s="96">
        <f t="shared" si="12"/>
        <v>3.5</v>
      </c>
      <c r="Q249" s="96">
        <f t="shared" si="13"/>
        <v>3.5</v>
      </c>
    </row>
    <row r="250" spans="14:17" x14ac:dyDescent="0.25">
      <c r="N250" s="94" t="e">
        <f t="shared" si="14"/>
        <v>#DIV/0!</v>
      </c>
      <c r="O250" s="94" t="e">
        <f t="shared" si="15"/>
        <v>#DIV/0!</v>
      </c>
      <c r="P250" s="96">
        <f t="shared" si="12"/>
        <v>3.5</v>
      </c>
      <c r="Q250" s="96">
        <f t="shared" si="13"/>
        <v>3.5</v>
      </c>
    </row>
    <row r="251" spans="14:17" x14ac:dyDescent="0.25">
      <c r="N251" s="94" t="e">
        <f t="shared" si="14"/>
        <v>#DIV/0!</v>
      </c>
      <c r="O251" s="94" t="e">
        <f t="shared" si="15"/>
        <v>#DIV/0!</v>
      </c>
      <c r="P251" s="96">
        <f t="shared" si="12"/>
        <v>3.5</v>
      </c>
      <c r="Q251" s="96">
        <f t="shared" si="13"/>
        <v>3.5</v>
      </c>
    </row>
    <row r="252" spans="14:17" x14ac:dyDescent="0.25">
      <c r="N252" s="94" t="e">
        <f t="shared" si="14"/>
        <v>#DIV/0!</v>
      </c>
      <c r="O252" s="94" t="e">
        <f t="shared" si="15"/>
        <v>#DIV/0!</v>
      </c>
      <c r="P252" s="96">
        <f t="shared" si="12"/>
        <v>3.5</v>
      </c>
      <c r="Q252" s="96">
        <f t="shared" si="13"/>
        <v>3.5</v>
      </c>
    </row>
    <row r="253" spans="14:17" x14ac:dyDescent="0.25">
      <c r="N253" s="94" t="e">
        <f t="shared" si="14"/>
        <v>#DIV/0!</v>
      </c>
      <c r="O253" s="94" t="e">
        <f t="shared" si="15"/>
        <v>#DIV/0!</v>
      </c>
      <c r="P253" s="96">
        <f t="shared" si="12"/>
        <v>3.5</v>
      </c>
      <c r="Q253" s="96">
        <f t="shared" si="13"/>
        <v>3.5</v>
      </c>
    </row>
    <row r="254" spans="14:17" x14ac:dyDescent="0.25">
      <c r="N254" s="94" t="e">
        <f t="shared" si="14"/>
        <v>#DIV/0!</v>
      </c>
      <c r="O254" s="94" t="e">
        <f t="shared" si="15"/>
        <v>#DIV/0!</v>
      </c>
      <c r="P254" s="96">
        <f t="shared" si="12"/>
        <v>3.5</v>
      </c>
      <c r="Q254" s="96">
        <f t="shared" si="13"/>
        <v>3.5</v>
      </c>
    </row>
    <row r="255" spans="14:17" x14ac:dyDescent="0.25">
      <c r="N255" s="94" t="e">
        <f t="shared" si="14"/>
        <v>#DIV/0!</v>
      </c>
      <c r="O255" s="94" t="e">
        <f t="shared" si="15"/>
        <v>#DIV/0!</v>
      </c>
      <c r="P255" s="96">
        <f t="shared" si="12"/>
        <v>3.5</v>
      </c>
      <c r="Q255" s="96">
        <f t="shared" si="13"/>
        <v>3.5</v>
      </c>
    </row>
    <row r="256" spans="14:17" x14ac:dyDescent="0.25">
      <c r="N256" s="94" t="e">
        <f t="shared" si="14"/>
        <v>#DIV/0!</v>
      </c>
      <c r="O256" s="94" t="e">
        <f t="shared" si="15"/>
        <v>#DIV/0!</v>
      </c>
      <c r="P256" s="96">
        <f t="shared" si="12"/>
        <v>3.5</v>
      </c>
      <c r="Q256" s="96">
        <f t="shared" si="13"/>
        <v>3.5</v>
      </c>
    </row>
    <row r="257" spans="14:17" x14ac:dyDescent="0.25">
      <c r="N257" s="94" t="e">
        <f t="shared" si="14"/>
        <v>#DIV/0!</v>
      </c>
      <c r="O257" s="94" t="e">
        <f t="shared" si="15"/>
        <v>#DIV/0!</v>
      </c>
      <c r="P257" s="96">
        <f t="shared" si="12"/>
        <v>3.5</v>
      </c>
      <c r="Q257" s="96">
        <f t="shared" si="13"/>
        <v>3.5</v>
      </c>
    </row>
    <row r="258" spans="14:17" x14ac:dyDescent="0.25">
      <c r="N258" s="94" t="e">
        <f t="shared" si="14"/>
        <v>#DIV/0!</v>
      </c>
      <c r="O258" s="94" t="e">
        <f t="shared" si="15"/>
        <v>#DIV/0!</v>
      </c>
      <c r="P258" s="96">
        <f t="shared" si="12"/>
        <v>3.5</v>
      </c>
      <c r="Q258" s="96">
        <f t="shared" si="13"/>
        <v>3.5</v>
      </c>
    </row>
    <row r="259" spans="14:17" x14ac:dyDescent="0.25">
      <c r="N259" s="94" t="e">
        <f t="shared" si="14"/>
        <v>#DIV/0!</v>
      </c>
      <c r="O259" s="94" t="e">
        <f t="shared" si="15"/>
        <v>#DIV/0!</v>
      </c>
      <c r="P259" s="96">
        <f t="shared" ref="P259:P322" si="16">((I259+38)^3+(J259+38)^2+(K259+38)^5)/((C259+38)^5+(D259+38)^2+(E259+38)^3)*(F259+2+M259)/(G259+2+L259)+(I259+10)/(L259+10)*(K259+10)/(L259+10)*(J259+10/(L259+M259+20)*(L259+10))/2</f>
        <v>3.5</v>
      </c>
      <c r="Q259" s="96">
        <f t="shared" ref="Q259:Q322" si="17">((C259+38)^3+(D259+38)^2+(E259+38)^5)/((I259+38)^5+(J259+38)^2+(K259+38)^3)*(L259+2+M259)/(M259+2+F259)+(C259+10)/(F259+10)*(E259+10)/(F259+10)*(D259+10/(F259+G259+20)*(F259+10))/2</f>
        <v>3.5</v>
      </c>
    </row>
    <row r="260" spans="14:17" x14ac:dyDescent="0.25">
      <c r="N260" s="94" t="e">
        <f t="shared" ref="N260:N323" si="18">((C260+F260)^2+(E260+F260)^2-(D260+F260)^2)/((C260+G260)*(E260+G260+(D260+G260)))</f>
        <v>#DIV/0!</v>
      </c>
      <c r="O260" s="94" t="e">
        <f t="shared" ref="O260:O323" si="19">((I260+L260)^2+(K260+L260)^2-(J260+L260)^2)/((I260+M260)*(K260+M260+(J260+M260)))</f>
        <v>#DIV/0!</v>
      </c>
      <c r="P260" s="96">
        <f t="shared" si="16"/>
        <v>3.5</v>
      </c>
      <c r="Q260" s="96">
        <f t="shared" si="17"/>
        <v>3.5</v>
      </c>
    </row>
    <row r="261" spans="14:17" x14ac:dyDescent="0.25">
      <c r="N261" s="94" t="e">
        <f t="shared" si="18"/>
        <v>#DIV/0!</v>
      </c>
      <c r="O261" s="94" t="e">
        <f t="shared" si="19"/>
        <v>#DIV/0!</v>
      </c>
      <c r="P261" s="96">
        <f t="shared" si="16"/>
        <v>3.5</v>
      </c>
      <c r="Q261" s="96">
        <f t="shared" si="17"/>
        <v>3.5</v>
      </c>
    </row>
    <row r="262" spans="14:17" x14ac:dyDescent="0.25">
      <c r="N262" s="94" t="e">
        <f t="shared" si="18"/>
        <v>#DIV/0!</v>
      </c>
      <c r="O262" s="94" t="e">
        <f t="shared" si="19"/>
        <v>#DIV/0!</v>
      </c>
      <c r="P262" s="96">
        <f t="shared" si="16"/>
        <v>3.5</v>
      </c>
      <c r="Q262" s="96">
        <f t="shared" si="17"/>
        <v>3.5</v>
      </c>
    </row>
    <row r="263" spans="14:17" x14ac:dyDescent="0.25">
      <c r="N263" s="94" t="e">
        <f t="shared" si="18"/>
        <v>#DIV/0!</v>
      </c>
      <c r="O263" s="94" t="e">
        <f t="shared" si="19"/>
        <v>#DIV/0!</v>
      </c>
      <c r="P263" s="96">
        <f t="shared" si="16"/>
        <v>3.5</v>
      </c>
      <c r="Q263" s="96">
        <f t="shared" si="17"/>
        <v>3.5</v>
      </c>
    </row>
    <row r="264" spans="14:17" x14ac:dyDescent="0.25">
      <c r="N264" s="94" t="e">
        <f t="shared" si="18"/>
        <v>#DIV/0!</v>
      </c>
      <c r="O264" s="94" t="e">
        <f t="shared" si="19"/>
        <v>#DIV/0!</v>
      </c>
      <c r="P264" s="96">
        <f t="shared" si="16"/>
        <v>3.5</v>
      </c>
      <c r="Q264" s="96">
        <f t="shared" si="17"/>
        <v>3.5</v>
      </c>
    </row>
    <row r="265" spans="14:17" x14ac:dyDescent="0.25">
      <c r="N265" s="94" t="e">
        <f t="shared" si="18"/>
        <v>#DIV/0!</v>
      </c>
      <c r="O265" s="94" t="e">
        <f t="shared" si="19"/>
        <v>#DIV/0!</v>
      </c>
      <c r="P265" s="96">
        <f t="shared" si="16"/>
        <v>3.5</v>
      </c>
      <c r="Q265" s="96">
        <f t="shared" si="17"/>
        <v>3.5</v>
      </c>
    </row>
    <row r="266" spans="14:17" x14ac:dyDescent="0.25">
      <c r="N266" s="94" t="e">
        <f t="shared" si="18"/>
        <v>#DIV/0!</v>
      </c>
      <c r="O266" s="94" t="e">
        <f t="shared" si="19"/>
        <v>#DIV/0!</v>
      </c>
      <c r="P266" s="96">
        <f t="shared" si="16"/>
        <v>3.5</v>
      </c>
      <c r="Q266" s="96">
        <f t="shared" si="17"/>
        <v>3.5</v>
      </c>
    </row>
    <row r="267" spans="14:17" x14ac:dyDescent="0.25">
      <c r="N267" s="94" t="e">
        <f t="shared" si="18"/>
        <v>#DIV/0!</v>
      </c>
      <c r="O267" s="94" t="e">
        <f t="shared" si="19"/>
        <v>#DIV/0!</v>
      </c>
      <c r="P267" s="96">
        <f t="shared" si="16"/>
        <v>3.5</v>
      </c>
      <c r="Q267" s="96">
        <f t="shared" si="17"/>
        <v>3.5</v>
      </c>
    </row>
    <row r="268" spans="14:17" x14ac:dyDescent="0.25">
      <c r="N268" s="94" t="e">
        <f t="shared" si="18"/>
        <v>#DIV/0!</v>
      </c>
      <c r="O268" s="94" t="e">
        <f t="shared" si="19"/>
        <v>#DIV/0!</v>
      </c>
      <c r="P268" s="96">
        <f t="shared" si="16"/>
        <v>3.5</v>
      </c>
      <c r="Q268" s="96">
        <f t="shared" si="17"/>
        <v>3.5</v>
      </c>
    </row>
    <row r="269" spans="14:17" x14ac:dyDescent="0.25">
      <c r="N269" s="94" t="e">
        <f t="shared" si="18"/>
        <v>#DIV/0!</v>
      </c>
      <c r="O269" s="94" t="e">
        <f t="shared" si="19"/>
        <v>#DIV/0!</v>
      </c>
      <c r="P269" s="96">
        <f t="shared" si="16"/>
        <v>3.5</v>
      </c>
      <c r="Q269" s="96">
        <f t="shared" si="17"/>
        <v>3.5</v>
      </c>
    </row>
    <row r="270" spans="14:17" x14ac:dyDescent="0.25">
      <c r="N270" s="94" t="e">
        <f t="shared" si="18"/>
        <v>#DIV/0!</v>
      </c>
      <c r="O270" s="94" t="e">
        <f t="shared" si="19"/>
        <v>#DIV/0!</v>
      </c>
      <c r="P270" s="96">
        <f t="shared" si="16"/>
        <v>3.5</v>
      </c>
      <c r="Q270" s="96">
        <f t="shared" si="17"/>
        <v>3.5</v>
      </c>
    </row>
    <row r="271" spans="14:17" x14ac:dyDescent="0.25">
      <c r="N271" s="94" t="e">
        <f t="shared" si="18"/>
        <v>#DIV/0!</v>
      </c>
      <c r="O271" s="94" t="e">
        <f t="shared" si="19"/>
        <v>#DIV/0!</v>
      </c>
      <c r="P271" s="96">
        <f t="shared" si="16"/>
        <v>3.5</v>
      </c>
      <c r="Q271" s="96">
        <f t="shared" si="17"/>
        <v>3.5</v>
      </c>
    </row>
    <row r="272" spans="14:17" x14ac:dyDescent="0.25">
      <c r="N272" s="94" t="e">
        <f t="shared" si="18"/>
        <v>#DIV/0!</v>
      </c>
      <c r="O272" s="94" t="e">
        <f t="shared" si="19"/>
        <v>#DIV/0!</v>
      </c>
      <c r="P272" s="96">
        <f t="shared" si="16"/>
        <v>3.5</v>
      </c>
      <c r="Q272" s="96">
        <f t="shared" si="17"/>
        <v>3.5</v>
      </c>
    </row>
    <row r="273" spans="14:17" x14ac:dyDescent="0.25">
      <c r="N273" s="94" t="e">
        <f t="shared" si="18"/>
        <v>#DIV/0!</v>
      </c>
      <c r="O273" s="94" t="e">
        <f t="shared" si="19"/>
        <v>#DIV/0!</v>
      </c>
      <c r="P273" s="96">
        <f t="shared" si="16"/>
        <v>3.5</v>
      </c>
      <c r="Q273" s="96">
        <f t="shared" si="17"/>
        <v>3.5</v>
      </c>
    </row>
    <row r="274" spans="14:17" x14ac:dyDescent="0.25">
      <c r="N274" s="94" t="e">
        <f t="shared" si="18"/>
        <v>#DIV/0!</v>
      </c>
      <c r="O274" s="94" t="e">
        <f t="shared" si="19"/>
        <v>#DIV/0!</v>
      </c>
      <c r="P274" s="96">
        <f t="shared" si="16"/>
        <v>3.5</v>
      </c>
      <c r="Q274" s="96">
        <f t="shared" si="17"/>
        <v>3.5</v>
      </c>
    </row>
    <row r="275" spans="14:17" x14ac:dyDescent="0.25">
      <c r="N275" s="94" t="e">
        <f t="shared" si="18"/>
        <v>#DIV/0!</v>
      </c>
      <c r="O275" s="94" t="e">
        <f t="shared" si="19"/>
        <v>#DIV/0!</v>
      </c>
      <c r="P275" s="96">
        <f t="shared" si="16"/>
        <v>3.5</v>
      </c>
      <c r="Q275" s="96">
        <f t="shared" si="17"/>
        <v>3.5</v>
      </c>
    </row>
    <row r="276" spans="14:17" x14ac:dyDescent="0.25">
      <c r="N276" s="94" t="e">
        <f t="shared" si="18"/>
        <v>#DIV/0!</v>
      </c>
      <c r="O276" s="94" t="e">
        <f t="shared" si="19"/>
        <v>#DIV/0!</v>
      </c>
      <c r="P276" s="96">
        <f t="shared" si="16"/>
        <v>3.5</v>
      </c>
      <c r="Q276" s="96">
        <f t="shared" si="17"/>
        <v>3.5</v>
      </c>
    </row>
    <row r="277" spans="14:17" x14ac:dyDescent="0.25">
      <c r="N277" s="94" t="e">
        <f t="shared" si="18"/>
        <v>#DIV/0!</v>
      </c>
      <c r="O277" s="94" t="e">
        <f t="shared" si="19"/>
        <v>#DIV/0!</v>
      </c>
      <c r="P277" s="96">
        <f t="shared" si="16"/>
        <v>3.5</v>
      </c>
      <c r="Q277" s="96">
        <f t="shared" si="17"/>
        <v>3.5</v>
      </c>
    </row>
    <row r="278" spans="14:17" x14ac:dyDescent="0.25">
      <c r="N278" s="94" t="e">
        <f t="shared" si="18"/>
        <v>#DIV/0!</v>
      </c>
      <c r="O278" s="94" t="e">
        <f t="shared" si="19"/>
        <v>#DIV/0!</v>
      </c>
      <c r="P278" s="96">
        <f t="shared" si="16"/>
        <v>3.5</v>
      </c>
      <c r="Q278" s="96">
        <f t="shared" si="17"/>
        <v>3.5</v>
      </c>
    </row>
    <row r="279" spans="14:17" x14ac:dyDescent="0.25">
      <c r="N279" s="94" t="e">
        <f t="shared" si="18"/>
        <v>#DIV/0!</v>
      </c>
      <c r="O279" s="94" t="e">
        <f t="shared" si="19"/>
        <v>#DIV/0!</v>
      </c>
      <c r="P279" s="96">
        <f t="shared" si="16"/>
        <v>3.5</v>
      </c>
      <c r="Q279" s="96">
        <f t="shared" si="17"/>
        <v>3.5</v>
      </c>
    </row>
    <row r="280" spans="14:17" x14ac:dyDescent="0.25">
      <c r="N280" s="94" t="e">
        <f t="shared" si="18"/>
        <v>#DIV/0!</v>
      </c>
      <c r="O280" s="94" t="e">
        <f t="shared" si="19"/>
        <v>#DIV/0!</v>
      </c>
      <c r="P280" s="96">
        <f t="shared" si="16"/>
        <v>3.5</v>
      </c>
      <c r="Q280" s="96">
        <f t="shared" si="17"/>
        <v>3.5</v>
      </c>
    </row>
    <row r="281" spans="14:17" x14ac:dyDescent="0.25">
      <c r="N281" s="94" t="e">
        <f t="shared" si="18"/>
        <v>#DIV/0!</v>
      </c>
      <c r="O281" s="94" t="e">
        <f t="shared" si="19"/>
        <v>#DIV/0!</v>
      </c>
      <c r="P281" s="96">
        <f t="shared" si="16"/>
        <v>3.5</v>
      </c>
      <c r="Q281" s="96">
        <f t="shared" si="17"/>
        <v>3.5</v>
      </c>
    </row>
    <row r="282" spans="14:17" x14ac:dyDescent="0.25">
      <c r="N282" s="94" t="e">
        <f t="shared" si="18"/>
        <v>#DIV/0!</v>
      </c>
      <c r="O282" s="94" t="e">
        <f t="shared" si="19"/>
        <v>#DIV/0!</v>
      </c>
      <c r="P282" s="96">
        <f t="shared" si="16"/>
        <v>3.5</v>
      </c>
      <c r="Q282" s="96">
        <f t="shared" si="17"/>
        <v>3.5</v>
      </c>
    </row>
    <row r="283" spans="14:17" x14ac:dyDescent="0.25">
      <c r="N283" s="94" t="e">
        <f t="shared" si="18"/>
        <v>#DIV/0!</v>
      </c>
      <c r="O283" s="94" t="e">
        <f t="shared" si="19"/>
        <v>#DIV/0!</v>
      </c>
      <c r="P283" s="96">
        <f t="shared" si="16"/>
        <v>3.5</v>
      </c>
      <c r="Q283" s="96">
        <f t="shared" si="17"/>
        <v>3.5</v>
      </c>
    </row>
    <row r="284" spans="14:17" x14ac:dyDescent="0.25">
      <c r="N284" s="94" t="e">
        <f t="shared" si="18"/>
        <v>#DIV/0!</v>
      </c>
      <c r="O284" s="94" t="e">
        <f t="shared" si="19"/>
        <v>#DIV/0!</v>
      </c>
      <c r="P284" s="96">
        <f t="shared" si="16"/>
        <v>3.5</v>
      </c>
      <c r="Q284" s="96">
        <f t="shared" si="17"/>
        <v>3.5</v>
      </c>
    </row>
    <row r="285" spans="14:17" x14ac:dyDescent="0.25">
      <c r="N285" s="94" t="e">
        <f t="shared" si="18"/>
        <v>#DIV/0!</v>
      </c>
      <c r="O285" s="94" t="e">
        <f t="shared" si="19"/>
        <v>#DIV/0!</v>
      </c>
      <c r="P285" s="96">
        <f t="shared" si="16"/>
        <v>3.5</v>
      </c>
      <c r="Q285" s="96">
        <f t="shared" si="17"/>
        <v>3.5</v>
      </c>
    </row>
    <row r="286" spans="14:17" x14ac:dyDescent="0.25">
      <c r="N286" s="94" t="e">
        <f t="shared" si="18"/>
        <v>#DIV/0!</v>
      </c>
      <c r="O286" s="94" t="e">
        <f t="shared" si="19"/>
        <v>#DIV/0!</v>
      </c>
      <c r="P286" s="96">
        <f t="shared" si="16"/>
        <v>3.5</v>
      </c>
      <c r="Q286" s="96">
        <f t="shared" si="17"/>
        <v>3.5</v>
      </c>
    </row>
    <row r="287" spans="14:17" x14ac:dyDescent="0.25">
      <c r="N287" s="94" t="e">
        <f t="shared" si="18"/>
        <v>#DIV/0!</v>
      </c>
      <c r="O287" s="94" t="e">
        <f t="shared" si="19"/>
        <v>#DIV/0!</v>
      </c>
      <c r="P287" s="96">
        <f t="shared" si="16"/>
        <v>3.5</v>
      </c>
      <c r="Q287" s="96">
        <f t="shared" si="17"/>
        <v>3.5</v>
      </c>
    </row>
    <row r="288" spans="14:17" x14ac:dyDescent="0.25">
      <c r="N288" s="94" t="e">
        <f t="shared" si="18"/>
        <v>#DIV/0!</v>
      </c>
      <c r="O288" s="94" t="e">
        <f t="shared" si="19"/>
        <v>#DIV/0!</v>
      </c>
      <c r="P288" s="96">
        <f t="shared" si="16"/>
        <v>3.5</v>
      </c>
      <c r="Q288" s="96">
        <f t="shared" si="17"/>
        <v>3.5</v>
      </c>
    </row>
    <row r="289" spans="14:17" x14ac:dyDescent="0.25">
      <c r="N289" s="94" t="e">
        <f t="shared" si="18"/>
        <v>#DIV/0!</v>
      </c>
      <c r="O289" s="94" t="e">
        <f t="shared" si="19"/>
        <v>#DIV/0!</v>
      </c>
      <c r="P289" s="96">
        <f t="shared" si="16"/>
        <v>3.5</v>
      </c>
      <c r="Q289" s="96">
        <f t="shared" si="17"/>
        <v>3.5</v>
      </c>
    </row>
    <row r="290" spans="14:17" x14ac:dyDescent="0.25">
      <c r="N290" s="94" t="e">
        <f t="shared" si="18"/>
        <v>#DIV/0!</v>
      </c>
      <c r="O290" s="94" t="e">
        <f t="shared" si="19"/>
        <v>#DIV/0!</v>
      </c>
      <c r="P290" s="96">
        <f t="shared" si="16"/>
        <v>3.5</v>
      </c>
      <c r="Q290" s="96">
        <f t="shared" si="17"/>
        <v>3.5</v>
      </c>
    </row>
    <row r="291" spans="14:17" x14ac:dyDescent="0.25">
      <c r="N291" s="94" t="e">
        <f t="shared" si="18"/>
        <v>#DIV/0!</v>
      </c>
      <c r="O291" s="94" t="e">
        <f t="shared" si="19"/>
        <v>#DIV/0!</v>
      </c>
      <c r="P291" s="96">
        <f t="shared" si="16"/>
        <v>3.5</v>
      </c>
      <c r="Q291" s="96">
        <f t="shared" si="17"/>
        <v>3.5</v>
      </c>
    </row>
    <row r="292" spans="14:17" x14ac:dyDescent="0.25">
      <c r="N292" s="94" t="e">
        <f t="shared" si="18"/>
        <v>#DIV/0!</v>
      </c>
      <c r="O292" s="94" t="e">
        <f t="shared" si="19"/>
        <v>#DIV/0!</v>
      </c>
      <c r="P292" s="96">
        <f t="shared" si="16"/>
        <v>3.5</v>
      </c>
      <c r="Q292" s="96">
        <f t="shared" si="17"/>
        <v>3.5</v>
      </c>
    </row>
    <row r="293" spans="14:17" x14ac:dyDescent="0.25">
      <c r="N293" s="94" t="e">
        <f t="shared" si="18"/>
        <v>#DIV/0!</v>
      </c>
      <c r="O293" s="94" t="e">
        <f t="shared" si="19"/>
        <v>#DIV/0!</v>
      </c>
      <c r="P293" s="96">
        <f t="shared" si="16"/>
        <v>3.5</v>
      </c>
      <c r="Q293" s="96">
        <f t="shared" si="17"/>
        <v>3.5</v>
      </c>
    </row>
    <row r="294" spans="14:17" x14ac:dyDescent="0.25">
      <c r="N294" s="94" t="e">
        <f t="shared" si="18"/>
        <v>#DIV/0!</v>
      </c>
      <c r="O294" s="94" t="e">
        <f t="shared" si="19"/>
        <v>#DIV/0!</v>
      </c>
      <c r="P294" s="96">
        <f t="shared" si="16"/>
        <v>3.5</v>
      </c>
      <c r="Q294" s="96">
        <f t="shared" si="17"/>
        <v>3.5</v>
      </c>
    </row>
    <row r="295" spans="14:17" x14ac:dyDescent="0.25">
      <c r="N295" s="94" t="e">
        <f t="shared" si="18"/>
        <v>#DIV/0!</v>
      </c>
      <c r="O295" s="94" t="e">
        <f t="shared" si="19"/>
        <v>#DIV/0!</v>
      </c>
      <c r="P295" s="96">
        <f t="shared" si="16"/>
        <v>3.5</v>
      </c>
      <c r="Q295" s="96">
        <f t="shared" si="17"/>
        <v>3.5</v>
      </c>
    </row>
    <row r="296" spans="14:17" x14ac:dyDescent="0.25">
      <c r="N296" s="94" t="e">
        <f t="shared" si="18"/>
        <v>#DIV/0!</v>
      </c>
      <c r="O296" s="94" t="e">
        <f t="shared" si="19"/>
        <v>#DIV/0!</v>
      </c>
      <c r="P296" s="96">
        <f t="shared" si="16"/>
        <v>3.5</v>
      </c>
      <c r="Q296" s="96">
        <f t="shared" si="17"/>
        <v>3.5</v>
      </c>
    </row>
    <row r="297" spans="14:17" x14ac:dyDescent="0.25">
      <c r="N297" s="94" t="e">
        <f t="shared" si="18"/>
        <v>#DIV/0!</v>
      </c>
      <c r="O297" s="94" t="e">
        <f t="shared" si="19"/>
        <v>#DIV/0!</v>
      </c>
      <c r="P297" s="96">
        <f t="shared" si="16"/>
        <v>3.5</v>
      </c>
      <c r="Q297" s="96">
        <f t="shared" si="17"/>
        <v>3.5</v>
      </c>
    </row>
    <row r="298" spans="14:17" x14ac:dyDescent="0.25">
      <c r="N298" s="94" t="e">
        <f t="shared" si="18"/>
        <v>#DIV/0!</v>
      </c>
      <c r="O298" s="94" t="e">
        <f t="shared" si="19"/>
        <v>#DIV/0!</v>
      </c>
      <c r="P298" s="96">
        <f t="shared" si="16"/>
        <v>3.5</v>
      </c>
      <c r="Q298" s="96">
        <f t="shared" si="17"/>
        <v>3.5</v>
      </c>
    </row>
    <row r="299" spans="14:17" x14ac:dyDescent="0.25">
      <c r="N299" s="94" t="e">
        <f t="shared" si="18"/>
        <v>#DIV/0!</v>
      </c>
      <c r="O299" s="94" t="e">
        <f t="shared" si="19"/>
        <v>#DIV/0!</v>
      </c>
      <c r="P299" s="96">
        <f t="shared" si="16"/>
        <v>3.5</v>
      </c>
      <c r="Q299" s="96">
        <f t="shared" si="17"/>
        <v>3.5</v>
      </c>
    </row>
    <row r="300" spans="14:17" x14ac:dyDescent="0.25">
      <c r="N300" s="94" t="e">
        <f t="shared" si="18"/>
        <v>#DIV/0!</v>
      </c>
      <c r="O300" s="94" t="e">
        <f t="shared" si="19"/>
        <v>#DIV/0!</v>
      </c>
      <c r="P300" s="96">
        <f t="shared" si="16"/>
        <v>3.5</v>
      </c>
      <c r="Q300" s="96">
        <f t="shared" si="17"/>
        <v>3.5</v>
      </c>
    </row>
    <row r="301" spans="14:17" x14ac:dyDescent="0.25">
      <c r="N301" s="94" t="e">
        <f t="shared" si="18"/>
        <v>#DIV/0!</v>
      </c>
      <c r="O301" s="94" t="e">
        <f t="shared" si="19"/>
        <v>#DIV/0!</v>
      </c>
      <c r="P301" s="96">
        <f t="shared" si="16"/>
        <v>3.5</v>
      </c>
      <c r="Q301" s="96">
        <f t="shared" si="17"/>
        <v>3.5</v>
      </c>
    </row>
    <row r="302" spans="14:17" x14ac:dyDescent="0.25">
      <c r="N302" s="94" t="e">
        <f t="shared" si="18"/>
        <v>#DIV/0!</v>
      </c>
      <c r="O302" s="94" t="e">
        <f t="shared" si="19"/>
        <v>#DIV/0!</v>
      </c>
      <c r="P302" s="96">
        <f t="shared" si="16"/>
        <v>3.5</v>
      </c>
      <c r="Q302" s="96">
        <f t="shared" si="17"/>
        <v>3.5</v>
      </c>
    </row>
    <row r="303" spans="14:17" x14ac:dyDescent="0.25">
      <c r="N303" s="94" t="e">
        <f t="shared" si="18"/>
        <v>#DIV/0!</v>
      </c>
      <c r="O303" s="94" t="e">
        <f t="shared" si="19"/>
        <v>#DIV/0!</v>
      </c>
      <c r="P303" s="96">
        <f t="shared" si="16"/>
        <v>3.5</v>
      </c>
      <c r="Q303" s="96">
        <f t="shared" si="17"/>
        <v>3.5</v>
      </c>
    </row>
    <row r="304" spans="14:17" x14ac:dyDescent="0.25">
      <c r="N304" s="94" t="e">
        <f t="shared" si="18"/>
        <v>#DIV/0!</v>
      </c>
      <c r="O304" s="94" t="e">
        <f t="shared" si="19"/>
        <v>#DIV/0!</v>
      </c>
      <c r="P304" s="96">
        <f t="shared" si="16"/>
        <v>3.5</v>
      </c>
      <c r="Q304" s="96">
        <f t="shared" si="17"/>
        <v>3.5</v>
      </c>
    </row>
    <row r="305" spans="14:17" x14ac:dyDescent="0.25">
      <c r="N305" s="94" t="e">
        <f t="shared" si="18"/>
        <v>#DIV/0!</v>
      </c>
      <c r="O305" s="94" t="e">
        <f t="shared" si="19"/>
        <v>#DIV/0!</v>
      </c>
      <c r="P305" s="96">
        <f t="shared" si="16"/>
        <v>3.5</v>
      </c>
      <c r="Q305" s="96">
        <f t="shared" si="17"/>
        <v>3.5</v>
      </c>
    </row>
    <row r="306" spans="14:17" x14ac:dyDescent="0.25">
      <c r="N306" s="94" t="e">
        <f t="shared" si="18"/>
        <v>#DIV/0!</v>
      </c>
      <c r="O306" s="94" t="e">
        <f t="shared" si="19"/>
        <v>#DIV/0!</v>
      </c>
      <c r="P306" s="96">
        <f t="shared" si="16"/>
        <v>3.5</v>
      </c>
      <c r="Q306" s="96">
        <f t="shared" si="17"/>
        <v>3.5</v>
      </c>
    </row>
    <row r="307" spans="14:17" x14ac:dyDescent="0.25">
      <c r="N307" s="94" t="e">
        <f t="shared" si="18"/>
        <v>#DIV/0!</v>
      </c>
      <c r="O307" s="94" t="e">
        <f t="shared" si="19"/>
        <v>#DIV/0!</v>
      </c>
      <c r="P307" s="96">
        <f t="shared" si="16"/>
        <v>3.5</v>
      </c>
      <c r="Q307" s="96">
        <f t="shared" si="17"/>
        <v>3.5</v>
      </c>
    </row>
    <row r="308" spans="14:17" x14ac:dyDescent="0.25">
      <c r="N308" s="94" t="e">
        <f t="shared" si="18"/>
        <v>#DIV/0!</v>
      </c>
      <c r="O308" s="94" t="e">
        <f t="shared" si="19"/>
        <v>#DIV/0!</v>
      </c>
      <c r="P308" s="96">
        <f t="shared" si="16"/>
        <v>3.5</v>
      </c>
      <c r="Q308" s="96">
        <f t="shared" si="17"/>
        <v>3.5</v>
      </c>
    </row>
    <row r="309" spans="14:17" x14ac:dyDescent="0.25">
      <c r="N309" s="94" t="e">
        <f t="shared" si="18"/>
        <v>#DIV/0!</v>
      </c>
      <c r="O309" s="94" t="e">
        <f t="shared" si="19"/>
        <v>#DIV/0!</v>
      </c>
      <c r="P309" s="96">
        <f t="shared" si="16"/>
        <v>3.5</v>
      </c>
      <c r="Q309" s="96">
        <f t="shared" si="17"/>
        <v>3.5</v>
      </c>
    </row>
    <row r="310" spans="14:17" x14ac:dyDescent="0.25">
      <c r="N310" s="94" t="e">
        <f t="shared" si="18"/>
        <v>#DIV/0!</v>
      </c>
      <c r="O310" s="94" t="e">
        <f t="shared" si="19"/>
        <v>#DIV/0!</v>
      </c>
      <c r="P310" s="96">
        <f t="shared" si="16"/>
        <v>3.5</v>
      </c>
      <c r="Q310" s="96">
        <f t="shared" si="17"/>
        <v>3.5</v>
      </c>
    </row>
    <row r="311" spans="14:17" x14ac:dyDescent="0.25">
      <c r="N311" s="94" t="e">
        <f t="shared" si="18"/>
        <v>#DIV/0!</v>
      </c>
      <c r="O311" s="94" t="e">
        <f t="shared" si="19"/>
        <v>#DIV/0!</v>
      </c>
      <c r="P311" s="96">
        <f t="shared" si="16"/>
        <v>3.5</v>
      </c>
      <c r="Q311" s="96">
        <f t="shared" si="17"/>
        <v>3.5</v>
      </c>
    </row>
    <row r="312" spans="14:17" x14ac:dyDescent="0.25">
      <c r="N312" s="94" t="e">
        <f t="shared" si="18"/>
        <v>#DIV/0!</v>
      </c>
      <c r="O312" s="94" t="e">
        <f t="shared" si="19"/>
        <v>#DIV/0!</v>
      </c>
      <c r="P312" s="96">
        <f t="shared" si="16"/>
        <v>3.5</v>
      </c>
      <c r="Q312" s="96">
        <f t="shared" si="17"/>
        <v>3.5</v>
      </c>
    </row>
    <row r="313" spans="14:17" x14ac:dyDescent="0.25">
      <c r="N313" s="94" t="e">
        <f t="shared" si="18"/>
        <v>#DIV/0!</v>
      </c>
      <c r="O313" s="94" t="e">
        <f t="shared" si="19"/>
        <v>#DIV/0!</v>
      </c>
      <c r="P313" s="96">
        <f t="shared" si="16"/>
        <v>3.5</v>
      </c>
      <c r="Q313" s="96">
        <f t="shared" si="17"/>
        <v>3.5</v>
      </c>
    </row>
    <row r="314" spans="14:17" x14ac:dyDescent="0.25">
      <c r="N314" s="94" t="e">
        <f t="shared" si="18"/>
        <v>#DIV/0!</v>
      </c>
      <c r="O314" s="94" t="e">
        <f t="shared" si="19"/>
        <v>#DIV/0!</v>
      </c>
      <c r="P314" s="96">
        <f t="shared" si="16"/>
        <v>3.5</v>
      </c>
      <c r="Q314" s="96">
        <f t="shared" si="17"/>
        <v>3.5</v>
      </c>
    </row>
    <row r="315" spans="14:17" x14ac:dyDescent="0.25">
      <c r="N315" s="94" t="e">
        <f t="shared" si="18"/>
        <v>#DIV/0!</v>
      </c>
      <c r="O315" s="94" t="e">
        <f t="shared" si="19"/>
        <v>#DIV/0!</v>
      </c>
      <c r="P315" s="96">
        <f t="shared" si="16"/>
        <v>3.5</v>
      </c>
      <c r="Q315" s="96">
        <f t="shared" si="17"/>
        <v>3.5</v>
      </c>
    </row>
    <row r="316" spans="14:17" x14ac:dyDescent="0.25">
      <c r="N316" s="94" t="e">
        <f t="shared" si="18"/>
        <v>#DIV/0!</v>
      </c>
      <c r="O316" s="94" t="e">
        <f t="shared" si="19"/>
        <v>#DIV/0!</v>
      </c>
      <c r="P316" s="96">
        <f t="shared" si="16"/>
        <v>3.5</v>
      </c>
      <c r="Q316" s="96">
        <f t="shared" si="17"/>
        <v>3.5</v>
      </c>
    </row>
    <row r="317" spans="14:17" x14ac:dyDescent="0.25">
      <c r="N317" s="94" t="e">
        <f t="shared" si="18"/>
        <v>#DIV/0!</v>
      </c>
      <c r="O317" s="94" t="e">
        <f t="shared" si="19"/>
        <v>#DIV/0!</v>
      </c>
      <c r="P317" s="96">
        <f t="shared" si="16"/>
        <v>3.5</v>
      </c>
      <c r="Q317" s="96">
        <f t="shared" si="17"/>
        <v>3.5</v>
      </c>
    </row>
    <row r="318" spans="14:17" x14ac:dyDescent="0.25">
      <c r="N318" s="94" t="e">
        <f t="shared" si="18"/>
        <v>#DIV/0!</v>
      </c>
      <c r="O318" s="94" t="e">
        <f t="shared" si="19"/>
        <v>#DIV/0!</v>
      </c>
      <c r="P318" s="96">
        <f t="shared" si="16"/>
        <v>3.5</v>
      </c>
      <c r="Q318" s="96">
        <f t="shared" si="17"/>
        <v>3.5</v>
      </c>
    </row>
    <row r="319" spans="14:17" x14ac:dyDescent="0.25">
      <c r="N319" s="94" t="e">
        <f t="shared" si="18"/>
        <v>#DIV/0!</v>
      </c>
      <c r="O319" s="94" t="e">
        <f t="shared" si="19"/>
        <v>#DIV/0!</v>
      </c>
      <c r="P319" s="96">
        <f t="shared" si="16"/>
        <v>3.5</v>
      </c>
      <c r="Q319" s="96">
        <f t="shared" si="17"/>
        <v>3.5</v>
      </c>
    </row>
    <row r="320" spans="14:17" x14ac:dyDescent="0.25">
      <c r="N320" s="94" t="e">
        <f t="shared" si="18"/>
        <v>#DIV/0!</v>
      </c>
      <c r="O320" s="94" t="e">
        <f t="shared" si="19"/>
        <v>#DIV/0!</v>
      </c>
      <c r="P320" s="96">
        <f t="shared" si="16"/>
        <v>3.5</v>
      </c>
      <c r="Q320" s="96">
        <f t="shared" si="17"/>
        <v>3.5</v>
      </c>
    </row>
    <row r="321" spans="14:17" x14ac:dyDescent="0.25">
      <c r="N321" s="94" t="e">
        <f t="shared" si="18"/>
        <v>#DIV/0!</v>
      </c>
      <c r="O321" s="94" t="e">
        <f t="shared" si="19"/>
        <v>#DIV/0!</v>
      </c>
      <c r="P321" s="96">
        <f t="shared" si="16"/>
        <v>3.5</v>
      </c>
      <c r="Q321" s="96">
        <f t="shared" si="17"/>
        <v>3.5</v>
      </c>
    </row>
    <row r="322" spans="14:17" x14ac:dyDescent="0.25">
      <c r="N322" s="94" t="e">
        <f t="shared" si="18"/>
        <v>#DIV/0!</v>
      </c>
      <c r="O322" s="94" t="e">
        <f t="shared" si="19"/>
        <v>#DIV/0!</v>
      </c>
      <c r="P322" s="96">
        <f t="shared" si="16"/>
        <v>3.5</v>
      </c>
      <c r="Q322" s="96">
        <f t="shared" si="17"/>
        <v>3.5</v>
      </c>
    </row>
    <row r="323" spans="14:17" x14ac:dyDescent="0.25">
      <c r="N323" s="94" t="e">
        <f t="shared" si="18"/>
        <v>#DIV/0!</v>
      </c>
      <c r="O323" s="94" t="e">
        <f t="shared" si="19"/>
        <v>#DIV/0!</v>
      </c>
      <c r="P323" s="96">
        <f t="shared" ref="P323:P386" si="20">((I323+38)^3+(J323+38)^2+(K323+38)^5)/((C323+38)^5+(D323+38)^2+(E323+38)^3)*(F323+2+M323)/(G323+2+L323)+(I323+10)/(L323+10)*(K323+10)/(L323+10)*(J323+10/(L323+M323+20)*(L323+10))/2</f>
        <v>3.5</v>
      </c>
      <c r="Q323" s="96">
        <f t="shared" ref="Q323:Q386" si="21">((C323+38)^3+(D323+38)^2+(E323+38)^5)/((I323+38)^5+(J323+38)^2+(K323+38)^3)*(L323+2+M323)/(M323+2+F323)+(C323+10)/(F323+10)*(E323+10)/(F323+10)*(D323+10/(F323+G323+20)*(F323+10))/2</f>
        <v>3.5</v>
      </c>
    </row>
    <row r="324" spans="14:17" x14ac:dyDescent="0.25">
      <c r="N324" s="94" t="e">
        <f t="shared" ref="N324:N387" si="22">((C324+F324)^2+(E324+F324)^2-(D324+F324)^2)/((C324+G324)*(E324+G324+(D324+G324)))</f>
        <v>#DIV/0!</v>
      </c>
      <c r="O324" s="94" t="e">
        <f t="shared" ref="O324:O387" si="23">((I324+L324)^2+(K324+L324)^2-(J324+L324)^2)/((I324+M324)*(K324+M324+(J324+M324)))</f>
        <v>#DIV/0!</v>
      </c>
      <c r="P324" s="96">
        <f t="shared" si="20"/>
        <v>3.5</v>
      </c>
      <c r="Q324" s="96">
        <f t="shared" si="21"/>
        <v>3.5</v>
      </c>
    </row>
    <row r="325" spans="14:17" x14ac:dyDescent="0.25">
      <c r="N325" s="94" t="e">
        <f t="shared" si="22"/>
        <v>#DIV/0!</v>
      </c>
      <c r="O325" s="94" t="e">
        <f t="shared" si="23"/>
        <v>#DIV/0!</v>
      </c>
      <c r="P325" s="96">
        <f t="shared" si="20"/>
        <v>3.5</v>
      </c>
      <c r="Q325" s="96">
        <f t="shared" si="21"/>
        <v>3.5</v>
      </c>
    </row>
    <row r="326" spans="14:17" x14ac:dyDescent="0.25">
      <c r="N326" s="94" t="e">
        <f t="shared" si="22"/>
        <v>#DIV/0!</v>
      </c>
      <c r="O326" s="94" t="e">
        <f t="shared" si="23"/>
        <v>#DIV/0!</v>
      </c>
      <c r="P326" s="96">
        <f t="shared" si="20"/>
        <v>3.5</v>
      </c>
      <c r="Q326" s="96">
        <f t="shared" si="21"/>
        <v>3.5</v>
      </c>
    </row>
    <row r="327" spans="14:17" x14ac:dyDescent="0.25">
      <c r="N327" s="94" t="e">
        <f t="shared" si="22"/>
        <v>#DIV/0!</v>
      </c>
      <c r="O327" s="94" t="e">
        <f t="shared" si="23"/>
        <v>#DIV/0!</v>
      </c>
      <c r="P327" s="96">
        <f t="shared" si="20"/>
        <v>3.5</v>
      </c>
      <c r="Q327" s="96">
        <f t="shared" si="21"/>
        <v>3.5</v>
      </c>
    </row>
    <row r="328" spans="14:17" x14ac:dyDescent="0.25">
      <c r="N328" s="94" t="e">
        <f t="shared" si="22"/>
        <v>#DIV/0!</v>
      </c>
      <c r="O328" s="94" t="e">
        <f t="shared" si="23"/>
        <v>#DIV/0!</v>
      </c>
      <c r="P328" s="96">
        <f t="shared" si="20"/>
        <v>3.5</v>
      </c>
      <c r="Q328" s="96">
        <f t="shared" si="21"/>
        <v>3.5</v>
      </c>
    </row>
    <row r="329" spans="14:17" x14ac:dyDescent="0.25">
      <c r="N329" s="94" t="e">
        <f t="shared" si="22"/>
        <v>#DIV/0!</v>
      </c>
      <c r="O329" s="94" t="e">
        <f t="shared" si="23"/>
        <v>#DIV/0!</v>
      </c>
      <c r="P329" s="96">
        <f t="shared" si="20"/>
        <v>3.5</v>
      </c>
      <c r="Q329" s="96">
        <f t="shared" si="21"/>
        <v>3.5</v>
      </c>
    </row>
    <row r="330" spans="14:17" x14ac:dyDescent="0.25">
      <c r="N330" s="94" t="e">
        <f t="shared" si="22"/>
        <v>#DIV/0!</v>
      </c>
      <c r="O330" s="94" t="e">
        <f t="shared" si="23"/>
        <v>#DIV/0!</v>
      </c>
      <c r="P330" s="96">
        <f t="shared" si="20"/>
        <v>3.5</v>
      </c>
      <c r="Q330" s="96">
        <f t="shared" si="21"/>
        <v>3.5</v>
      </c>
    </row>
    <row r="331" spans="14:17" x14ac:dyDescent="0.25">
      <c r="N331" s="94" t="e">
        <f t="shared" si="22"/>
        <v>#DIV/0!</v>
      </c>
      <c r="O331" s="94" t="e">
        <f t="shared" si="23"/>
        <v>#DIV/0!</v>
      </c>
      <c r="P331" s="96">
        <f t="shared" si="20"/>
        <v>3.5</v>
      </c>
      <c r="Q331" s="96">
        <f t="shared" si="21"/>
        <v>3.5</v>
      </c>
    </row>
    <row r="332" spans="14:17" x14ac:dyDescent="0.25">
      <c r="N332" s="94" t="e">
        <f t="shared" si="22"/>
        <v>#DIV/0!</v>
      </c>
      <c r="O332" s="94" t="e">
        <f t="shared" si="23"/>
        <v>#DIV/0!</v>
      </c>
      <c r="P332" s="96">
        <f t="shared" si="20"/>
        <v>3.5</v>
      </c>
      <c r="Q332" s="96">
        <f t="shared" si="21"/>
        <v>3.5</v>
      </c>
    </row>
    <row r="333" spans="14:17" x14ac:dyDescent="0.25">
      <c r="N333" s="94" t="e">
        <f t="shared" si="22"/>
        <v>#DIV/0!</v>
      </c>
      <c r="O333" s="94" t="e">
        <f t="shared" si="23"/>
        <v>#DIV/0!</v>
      </c>
      <c r="P333" s="96">
        <f t="shared" si="20"/>
        <v>3.5</v>
      </c>
      <c r="Q333" s="96">
        <f t="shared" si="21"/>
        <v>3.5</v>
      </c>
    </row>
    <row r="334" spans="14:17" x14ac:dyDescent="0.25">
      <c r="N334" s="94" t="e">
        <f t="shared" si="22"/>
        <v>#DIV/0!</v>
      </c>
      <c r="O334" s="94" t="e">
        <f t="shared" si="23"/>
        <v>#DIV/0!</v>
      </c>
      <c r="P334" s="96">
        <f t="shared" si="20"/>
        <v>3.5</v>
      </c>
      <c r="Q334" s="96">
        <f t="shared" si="21"/>
        <v>3.5</v>
      </c>
    </row>
    <row r="335" spans="14:17" x14ac:dyDescent="0.25">
      <c r="N335" s="94" t="e">
        <f t="shared" si="22"/>
        <v>#DIV/0!</v>
      </c>
      <c r="O335" s="94" t="e">
        <f t="shared" si="23"/>
        <v>#DIV/0!</v>
      </c>
      <c r="P335" s="96">
        <f t="shared" si="20"/>
        <v>3.5</v>
      </c>
      <c r="Q335" s="96">
        <f t="shared" si="21"/>
        <v>3.5</v>
      </c>
    </row>
    <row r="336" spans="14:17" x14ac:dyDescent="0.25">
      <c r="N336" s="94" t="e">
        <f t="shared" si="22"/>
        <v>#DIV/0!</v>
      </c>
      <c r="O336" s="94" t="e">
        <f t="shared" si="23"/>
        <v>#DIV/0!</v>
      </c>
      <c r="P336" s="96">
        <f t="shared" si="20"/>
        <v>3.5</v>
      </c>
      <c r="Q336" s="96">
        <f t="shared" si="21"/>
        <v>3.5</v>
      </c>
    </row>
    <row r="337" spans="14:17" x14ac:dyDescent="0.25">
      <c r="N337" s="94" t="e">
        <f t="shared" si="22"/>
        <v>#DIV/0!</v>
      </c>
      <c r="O337" s="94" t="e">
        <f t="shared" si="23"/>
        <v>#DIV/0!</v>
      </c>
      <c r="P337" s="96">
        <f t="shared" si="20"/>
        <v>3.5</v>
      </c>
      <c r="Q337" s="96">
        <f t="shared" si="21"/>
        <v>3.5</v>
      </c>
    </row>
    <row r="338" spans="14:17" x14ac:dyDescent="0.25">
      <c r="N338" s="94" t="e">
        <f t="shared" si="22"/>
        <v>#DIV/0!</v>
      </c>
      <c r="O338" s="94" t="e">
        <f t="shared" si="23"/>
        <v>#DIV/0!</v>
      </c>
      <c r="P338" s="96">
        <f t="shared" si="20"/>
        <v>3.5</v>
      </c>
      <c r="Q338" s="96">
        <f t="shared" si="21"/>
        <v>3.5</v>
      </c>
    </row>
    <row r="339" spans="14:17" x14ac:dyDescent="0.25">
      <c r="N339" s="94" t="e">
        <f t="shared" si="22"/>
        <v>#DIV/0!</v>
      </c>
      <c r="O339" s="94" t="e">
        <f t="shared" si="23"/>
        <v>#DIV/0!</v>
      </c>
      <c r="P339" s="96">
        <f t="shared" si="20"/>
        <v>3.5</v>
      </c>
      <c r="Q339" s="96">
        <f t="shared" si="21"/>
        <v>3.5</v>
      </c>
    </row>
    <row r="340" spans="14:17" x14ac:dyDescent="0.25">
      <c r="N340" s="94" t="e">
        <f t="shared" si="22"/>
        <v>#DIV/0!</v>
      </c>
      <c r="O340" s="94" t="e">
        <f t="shared" si="23"/>
        <v>#DIV/0!</v>
      </c>
      <c r="P340" s="96">
        <f t="shared" si="20"/>
        <v>3.5</v>
      </c>
      <c r="Q340" s="96">
        <f t="shared" si="21"/>
        <v>3.5</v>
      </c>
    </row>
    <row r="341" spans="14:17" x14ac:dyDescent="0.25">
      <c r="N341" s="94" t="e">
        <f t="shared" si="22"/>
        <v>#DIV/0!</v>
      </c>
      <c r="O341" s="94" t="e">
        <f t="shared" si="23"/>
        <v>#DIV/0!</v>
      </c>
      <c r="P341" s="96">
        <f t="shared" si="20"/>
        <v>3.5</v>
      </c>
      <c r="Q341" s="96">
        <f t="shared" si="21"/>
        <v>3.5</v>
      </c>
    </row>
    <row r="342" spans="14:17" x14ac:dyDescent="0.25">
      <c r="N342" s="94" t="e">
        <f t="shared" si="22"/>
        <v>#DIV/0!</v>
      </c>
      <c r="O342" s="94" t="e">
        <f t="shared" si="23"/>
        <v>#DIV/0!</v>
      </c>
      <c r="P342" s="96">
        <f t="shared" si="20"/>
        <v>3.5</v>
      </c>
      <c r="Q342" s="96">
        <f t="shared" si="21"/>
        <v>3.5</v>
      </c>
    </row>
    <row r="343" spans="14:17" x14ac:dyDescent="0.25">
      <c r="N343" s="94" t="e">
        <f t="shared" si="22"/>
        <v>#DIV/0!</v>
      </c>
      <c r="O343" s="94" t="e">
        <f t="shared" si="23"/>
        <v>#DIV/0!</v>
      </c>
      <c r="P343" s="96">
        <f t="shared" si="20"/>
        <v>3.5</v>
      </c>
      <c r="Q343" s="96">
        <f t="shared" si="21"/>
        <v>3.5</v>
      </c>
    </row>
    <row r="344" spans="14:17" x14ac:dyDescent="0.25">
      <c r="N344" s="94" t="e">
        <f t="shared" si="22"/>
        <v>#DIV/0!</v>
      </c>
      <c r="O344" s="94" t="e">
        <f t="shared" si="23"/>
        <v>#DIV/0!</v>
      </c>
      <c r="P344" s="96">
        <f t="shared" si="20"/>
        <v>3.5</v>
      </c>
      <c r="Q344" s="96">
        <f t="shared" si="21"/>
        <v>3.5</v>
      </c>
    </row>
    <row r="345" spans="14:17" x14ac:dyDescent="0.25">
      <c r="N345" s="94" t="e">
        <f t="shared" si="22"/>
        <v>#DIV/0!</v>
      </c>
      <c r="O345" s="94" t="e">
        <f t="shared" si="23"/>
        <v>#DIV/0!</v>
      </c>
      <c r="P345" s="96">
        <f t="shared" si="20"/>
        <v>3.5</v>
      </c>
      <c r="Q345" s="96">
        <f t="shared" si="21"/>
        <v>3.5</v>
      </c>
    </row>
    <row r="346" spans="14:17" x14ac:dyDescent="0.25">
      <c r="N346" s="94" t="e">
        <f t="shared" si="22"/>
        <v>#DIV/0!</v>
      </c>
      <c r="O346" s="94" t="e">
        <f t="shared" si="23"/>
        <v>#DIV/0!</v>
      </c>
      <c r="P346" s="96">
        <f t="shared" si="20"/>
        <v>3.5</v>
      </c>
      <c r="Q346" s="96">
        <f t="shared" si="21"/>
        <v>3.5</v>
      </c>
    </row>
    <row r="347" spans="14:17" x14ac:dyDescent="0.25">
      <c r="N347" s="94" t="e">
        <f t="shared" si="22"/>
        <v>#DIV/0!</v>
      </c>
      <c r="O347" s="94" t="e">
        <f t="shared" si="23"/>
        <v>#DIV/0!</v>
      </c>
      <c r="P347" s="96">
        <f t="shared" si="20"/>
        <v>3.5</v>
      </c>
      <c r="Q347" s="96">
        <f t="shared" si="21"/>
        <v>3.5</v>
      </c>
    </row>
    <row r="348" spans="14:17" x14ac:dyDescent="0.25">
      <c r="N348" s="94" t="e">
        <f t="shared" si="22"/>
        <v>#DIV/0!</v>
      </c>
      <c r="O348" s="94" t="e">
        <f t="shared" si="23"/>
        <v>#DIV/0!</v>
      </c>
      <c r="P348" s="96">
        <f t="shared" si="20"/>
        <v>3.5</v>
      </c>
      <c r="Q348" s="96">
        <f t="shared" si="21"/>
        <v>3.5</v>
      </c>
    </row>
    <row r="349" spans="14:17" x14ac:dyDescent="0.25">
      <c r="N349" s="94" t="e">
        <f t="shared" si="22"/>
        <v>#DIV/0!</v>
      </c>
      <c r="O349" s="94" t="e">
        <f t="shared" si="23"/>
        <v>#DIV/0!</v>
      </c>
      <c r="P349" s="96">
        <f t="shared" si="20"/>
        <v>3.5</v>
      </c>
      <c r="Q349" s="96">
        <f t="shared" si="21"/>
        <v>3.5</v>
      </c>
    </row>
    <row r="350" spans="14:17" x14ac:dyDescent="0.25">
      <c r="N350" s="94" t="e">
        <f t="shared" si="22"/>
        <v>#DIV/0!</v>
      </c>
      <c r="O350" s="94" t="e">
        <f t="shared" si="23"/>
        <v>#DIV/0!</v>
      </c>
      <c r="P350" s="96">
        <f t="shared" si="20"/>
        <v>3.5</v>
      </c>
      <c r="Q350" s="96">
        <f t="shared" si="21"/>
        <v>3.5</v>
      </c>
    </row>
    <row r="351" spans="14:17" x14ac:dyDescent="0.25">
      <c r="N351" s="94" t="e">
        <f t="shared" si="22"/>
        <v>#DIV/0!</v>
      </c>
      <c r="O351" s="94" t="e">
        <f t="shared" si="23"/>
        <v>#DIV/0!</v>
      </c>
      <c r="P351" s="96">
        <f t="shared" si="20"/>
        <v>3.5</v>
      </c>
      <c r="Q351" s="96">
        <f t="shared" si="21"/>
        <v>3.5</v>
      </c>
    </row>
    <row r="352" spans="14:17" x14ac:dyDescent="0.25">
      <c r="N352" s="94" t="e">
        <f t="shared" si="22"/>
        <v>#DIV/0!</v>
      </c>
      <c r="O352" s="94" t="e">
        <f t="shared" si="23"/>
        <v>#DIV/0!</v>
      </c>
      <c r="P352" s="96">
        <f t="shared" si="20"/>
        <v>3.5</v>
      </c>
      <c r="Q352" s="96">
        <f t="shared" si="21"/>
        <v>3.5</v>
      </c>
    </row>
    <row r="353" spans="14:17" x14ac:dyDescent="0.25">
      <c r="N353" s="94" t="e">
        <f t="shared" si="22"/>
        <v>#DIV/0!</v>
      </c>
      <c r="O353" s="94" t="e">
        <f t="shared" si="23"/>
        <v>#DIV/0!</v>
      </c>
      <c r="P353" s="96">
        <f t="shared" si="20"/>
        <v>3.5</v>
      </c>
      <c r="Q353" s="96">
        <f t="shared" si="21"/>
        <v>3.5</v>
      </c>
    </row>
    <row r="354" spans="14:17" x14ac:dyDescent="0.25">
      <c r="N354" s="94" t="e">
        <f t="shared" si="22"/>
        <v>#DIV/0!</v>
      </c>
      <c r="O354" s="94" t="e">
        <f t="shared" si="23"/>
        <v>#DIV/0!</v>
      </c>
      <c r="P354" s="96">
        <f t="shared" si="20"/>
        <v>3.5</v>
      </c>
      <c r="Q354" s="96">
        <f t="shared" si="21"/>
        <v>3.5</v>
      </c>
    </row>
    <row r="355" spans="14:17" x14ac:dyDescent="0.25">
      <c r="N355" s="94" t="e">
        <f t="shared" si="22"/>
        <v>#DIV/0!</v>
      </c>
      <c r="O355" s="94" t="e">
        <f t="shared" si="23"/>
        <v>#DIV/0!</v>
      </c>
      <c r="P355" s="96">
        <f t="shared" si="20"/>
        <v>3.5</v>
      </c>
      <c r="Q355" s="96">
        <f t="shared" si="21"/>
        <v>3.5</v>
      </c>
    </row>
    <row r="356" spans="14:17" x14ac:dyDescent="0.25">
      <c r="N356" s="94" t="e">
        <f t="shared" si="22"/>
        <v>#DIV/0!</v>
      </c>
      <c r="O356" s="94" t="e">
        <f t="shared" si="23"/>
        <v>#DIV/0!</v>
      </c>
      <c r="P356" s="96">
        <f t="shared" si="20"/>
        <v>3.5</v>
      </c>
      <c r="Q356" s="96">
        <f t="shared" si="21"/>
        <v>3.5</v>
      </c>
    </row>
    <row r="357" spans="14:17" x14ac:dyDescent="0.25">
      <c r="N357" s="94" t="e">
        <f t="shared" si="22"/>
        <v>#DIV/0!</v>
      </c>
      <c r="O357" s="94" t="e">
        <f t="shared" si="23"/>
        <v>#DIV/0!</v>
      </c>
      <c r="P357" s="96">
        <f t="shared" si="20"/>
        <v>3.5</v>
      </c>
      <c r="Q357" s="96">
        <f t="shared" si="21"/>
        <v>3.5</v>
      </c>
    </row>
    <row r="358" spans="14:17" x14ac:dyDescent="0.25">
      <c r="N358" s="94" t="e">
        <f t="shared" si="22"/>
        <v>#DIV/0!</v>
      </c>
      <c r="O358" s="94" t="e">
        <f t="shared" si="23"/>
        <v>#DIV/0!</v>
      </c>
      <c r="P358" s="96">
        <f t="shared" si="20"/>
        <v>3.5</v>
      </c>
      <c r="Q358" s="96">
        <f t="shared" si="21"/>
        <v>3.5</v>
      </c>
    </row>
    <row r="359" spans="14:17" x14ac:dyDescent="0.25">
      <c r="N359" s="94" t="e">
        <f t="shared" si="22"/>
        <v>#DIV/0!</v>
      </c>
      <c r="O359" s="94" t="e">
        <f t="shared" si="23"/>
        <v>#DIV/0!</v>
      </c>
      <c r="P359" s="96">
        <f t="shared" si="20"/>
        <v>3.5</v>
      </c>
      <c r="Q359" s="96">
        <f t="shared" si="21"/>
        <v>3.5</v>
      </c>
    </row>
    <row r="360" spans="14:17" x14ac:dyDescent="0.25">
      <c r="N360" s="94" t="e">
        <f t="shared" si="22"/>
        <v>#DIV/0!</v>
      </c>
      <c r="O360" s="94" t="e">
        <f t="shared" si="23"/>
        <v>#DIV/0!</v>
      </c>
      <c r="P360" s="96">
        <f t="shared" si="20"/>
        <v>3.5</v>
      </c>
      <c r="Q360" s="96">
        <f t="shared" si="21"/>
        <v>3.5</v>
      </c>
    </row>
    <row r="361" spans="14:17" x14ac:dyDescent="0.25">
      <c r="N361" s="94" t="e">
        <f t="shared" si="22"/>
        <v>#DIV/0!</v>
      </c>
      <c r="O361" s="94" t="e">
        <f t="shared" si="23"/>
        <v>#DIV/0!</v>
      </c>
      <c r="P361" s="96">
        <f t="shared" si="20"/>
        <v>3.5</v>
      </c>
      <c r="Q361" s="96">
        <f t="shared" si="21"/>
        <v>3.5</v>
      </c>
    </row>
    <row r="362" spans="14:17" x14ac:dyDescent="0.25">
      <c r="N362" s="94" t="e">
        <f t="shared" si="22"/>
        <v>#DIV/0!</v>
      </c>
      <c r="O362" s="94" t="e">
        <f t="shared" si="23"/>
        <v>#DIV/0!</v>
      </c>
      <c r="P362" s="96">
        <f t="shared" si="20"/>
        <v>3.5</v>
      </c>
      <c r="Q362" s="96">
        <f t="shared" si="21"/>
        <v>3.5</v>
      </c>
    </row>
    <row r="363" spans="14:17" x14ac:dyDescent="0.25">
      <c r="N363" s="94" t="e">
        <f t="shared" si="22"/>
        <v>#DIV/0!</v>
      </c>
      <c r="O363" s="94" t="e">
        <f t="shared" si="23"/>
        <v>#DIV/0!</v>
      </c>
      <c r="P363" s="96">
        <f t="shared" si="20"/>
        <v>3.5</v>
      </c>
      <c r="Q363" s="96">
        <f t="shared" si="21"/>
        <v>3.5</v>
      </c>
    </row>
    <row r="364" spans="14:17" x14ac:dyDescent="0.25">
      <c r="N364" s="94" t="e">
        <f t="shared" si="22"/>
        <v>#DIV/0!</v>
      </c>
      <c r="O364" s="94" t="e">
        <f t="shared" si="23"/>
        <v>#DIV/0!</v>
      </c>
      <c r="P364" s="96">
        <f t="shared" si="20"/>
        <v>3.5</v>
      </c>
      <c r="Q364" s="96">
        <f t="shared" si="21"/>
        <v>3.5</v>
      </c>
    </row>
    <row r="365" spans="14:17" x14ac:dyDescent="0.25">
      <c r="N365" s="94" t="e">
        <f t="shared" si="22"/>
        <v>#DIV/0!</v>
      </c>
      <c r="O365" s="94" t="e">
        <f t="shared" si="23"/>
        <v>#DIV/0!</v>
      </c>
      <c r="P365" s="96">
        <f t="shared" si="20"/>
        <v>3.5</v>
      </c>
      <c r="Q365" s="96">
        <f t="shared" si="21"/>
        <v>3.5</v>
      </c>
    </row>
    <row r="366" spans="14:17" x14ac:dyDescent="0.25">
      <c r="N366" s="94" t="e">
        <f t="shared" si="22"/>
        <v>#DIV/0!</v>
      </c>
      <c r="O366" s="94" t="e">
        <f t="shared" si="23"/>
        <v>#DIV/0!</v>
      </c>
      <c r="P366" s="96">
        <f t="shared" si="20"/>
        <v>3.5</v>
      </c>
      <c r="Q366" s="96">
        <f t="shared" si="21"/>
        <v>3.5</v>
      </c>
    </row>
    <row r="367" spans="14:17" x14ac:dyDescent="0.25">
      <c r="N367" s="94" t="e">
        <f t="shared" si="22"/>
        <v>#DIV/0!</v>
      </c>
      <c r="O367" s="94" t="e">
        <f t="shared" si="23"/>
        <v>#DIV/0!</v>
      </c>
      <c r="P367" s="96">
        <f t="shared" si="20"/>
        <v>3.5</v>
      </c>
      <c r="Q367" s="96">
        <f t="shared" si="21"/>
        <v>3.5</v>
      </c>
    </row>
    <row r="368" spans="14:17" x14ac:dyDescent="0.25">
      <c r="N368" s="94" t="e">
        <f t="shared" si="22"/>
        <v>#DIV/0!</v>
      </c>
      <c r="O368" s="94" t="e">
        <f t="shared" si="23"/>
        <v>#DIV/0!</v>
      </c>
      <c r="P368" s="96">
        <f t="shared" si="20"/>
        <v>3.5</v>
      </c>
      <c r="Q368" s="96">
        <f t="shared" si="21"/>
        <v>3.5</v>
      </c>
    </row>
    <row r="369" spans="14:17" x14ac:dyDescent="0.25">
      <c r="N369" s="94" t="e">
        <f t="shared" si="22"/>
        <v>#DIV/0!</v>
      </c>
      <c r="O369" s="94" t="e">
        <f t="shared" si="23"/>
        <v>#DIV/0!</v>
      </c>
      <c r="P369" s="96">
        <f t="shared" si="20"/>
        <v>3.5</v>
      </c>
      <c r="Q369" s="96">
        <f t="shared" si="21"/>
        <v>3.5</v>
      </c>
    </row>
    <row r="370" spans="14:17" x14ac:dyDescent="0.25">
      <c r="N370" s="94" t="e">
        <f t="shared" si="22"/>
        <v>#DIV/0!</v>
      </c>
      <c r="O370" s="94" t="e">
        <f t="shared" si="23"/>
        <v>#DIV/0!</v>
      </c>
      <c r="P370" s="96">
        <f t="shared" si="20"/>
        <v>3.5</v>
      </c>
      <c r="Q370" s="96">
        <f t="shared" si="21"/>
        <v>3.5</v>
      </c>
    </row>
    <row r="371" spans="14:17" x14ac:dyDescent="0.25">
      <c r="N371" s="94" t="e">
        <f t="shared" si="22"/>
        <v>#DIV/0!</v>
      </c>
      <c r="O371" s="94" t="e">
        <f t="shared" si="23"/>
        <v>#DIV/0!</v>
      </c>
      <c r="P371" s="96">
        <f t="shared" si="20"/>
        <v>3.5</v>
      </c>
      <c r="Q371" s="96">
        <f t="shared" si="21"/>
        <v>3.5</v>
      </c>
    </row>
    <row r="372" spans="14:17" x14ac:dyDescent="0.25">
      <c r="N372" s="94" t="e">
        <f t="shared" si="22"/>
        <v>#DIV/0!</v>
      </c>
      <c r="O372" s="94" t="e">
        <f t="shared" si="23"/>
        <v>#DIV/0!</v>
      </c>
      <c r="P372" s="96">
        <f t="shared" si="20"/>
        <v>3.5</v>
      </c>
      <c r="Q372" s="96">
        <f t="shared" si="21"/>
        <v>3.5</v>
      </c>
    </row>
    <row r="373" spans="14:17" x14ac:dyDescent="0.25">
      <c r="N373" s="94" t="e">
        <f t="shared" si="22"/>
        <v>#DIV/0!</v>
      </c>
      <c r="O373" s="94" t="e">
        <f t="shared" si="23"/>
        <v>#DIV/0!</v>
      </c>
      <c r="P373" s="96">
        <f t="shared" si="20"/>
        <v>3.5</v>
      </c>
      <c r="Q373" s="96">
        <f t="shared" si="21"/>
        <v>3.5</v>
      </c>
    </row>
    <row r="374" spans="14:17" x14ac:dyDescent="0.25">
      <c r="N374" s="94" t="e">
        <f t="shared" si="22"/>
        <v>#DIV/0!</v>
      </c>
      <c r="O374" s="94" t="e">
        <f t="shared" si="23"/>
        <v>#DIV/0!</v>
      </c>
      <c r="P374" s="96">
        <f t="shared" si="20"/>
        <v>3.5</v>
      </c>
      <c r="Q374" s="96">
        <f t="shared" si="21"/>
        <v>3.5</v>
      </c>
    </row>
    <row r="375" spans="14:17" x14ac:dyDescent="0.25">
      <c r="N375" s="94" t="e">
        <f t="shared" si="22"/>
        <v>#DIV/0!</v>
      </c>
      <c r="O375" s="94" t="e">
        <f t="shared" si="23"/>
        <v>#DIV/0!</v>
      </c>
      <c r="P375" s="96">
        <f t="shared" si="20"/>
        <v>3.5</v>
      </c>
      <c r="Q375" s="96">
        <f t="shared" si="21"/>
        <v>3.5</v>
      </c>
    </row>
    <row r="376" spans="14:17" x14ac:dyDescent="0.25">
      <c r="N376" s="94" t="e">
        <f t="shared" si="22"/>
        <v>#DIV/0!</v>
      </c>
      <c r="O376" s="94" t="e">
        <f t="shared" si="23"/>
        <v>#DIV/0!</v>
      </c>
      <c r="P376" s="96">
        <f t="shared" si="20"/>
        <v>3.5</v>
      </c>
      <c r="Q376" s="96">
        <f t="shared" si="21"/>
        <v>3.5</v>
      </c>
    </row>
    <row r="377" spans="14:17" x14ac:dyDescent="0.25">
      <c r="N377" s="94" t="e">
        <f t="shared" si="22"/>
        <v>#DIV/0!</v>
      </c>
      <c r="O377" s="94" t="e">
        <f t="shared" si="23"/>
        <v>#DIV/0!</v>
      </c>
      <c r="P377" s="96">
        <f t="shared" si="20"/>
        <v>3.5</v>
      </c>
      <c r="Q377" s="96">
        <f t="shared" si="21"/>
        <v>3.5</v>
      </c>
    </row>
    <row r="378" spans="14:17" x14ac:dyDescent="0.25">
      <c r="N378" s="94" t="e">
        <f t="shared" si="22"/>
        <v>#DIV/0!</v>
      </c>
      <c r="O378" s="94" t="e">
        <f t="shared" si="23"/>
        <v>#DIV/0!</v>
      </c>
      <c r="P378" s="96">
        <f t="shared" si="20"/>
        <v>3.5</v>
      </c>
      <c r="Q378" s="96">
        <f t="shared" si="21"/>
        <v>3.5</v>
      </c>
    </row>
    <row r="379" spans="14:17" x14ac:dyDescent="0.25">
      <c r="N379" s="94" t="e">
        <f t="shared" si="22"/>
        <v>#DIV/0!</v>
      </c>
      <c r="O379" s="94" t="e">
        <f t="shared" si="23"/>
        <v>#DIV/0!</v>
      </c>
      <c r="P379" s="96">
        <f t="shared" si="20"/>
        <v>3.5</v>
      </c>
      <c r="Q379" s="96">
        <f t="shared" si="21"/>
        <v>3.5</v>
      </c>
    </row>
    <row r="380" spans="14:17" x14ac:dyDescent="0.25">
      <c r="N380" s="94" t="e">
        <f t="shared" si="22"/>
        <v>#DIV/0!</v>
      </c>
      <c r="O380" s="94" t="e">
        <f t="shared" si="23"/>
        <v>#DIV/0!</v>
      </c>
      <c r="P380" s="96">
        <f t="shared" si="20"/>
        <v>3.5</v>
      </c>
      <c r="Q380" s="96">
        <f t="shared" si="21"/>
        <v>3.5</v>
      </c>
    </row>
    <row r="381" spans="14:17" x14ac:dyDescent="0.25">
      <c r="N381" s="94" t="e">
        <f t="shared" si="22"/>
        <v>#DIV/0!</v>
      </c>
      <c r="O381" s="94" t="e">
        <f t="shared" si="23"/>
        <v>#DIV/0!</v>
      </c>
      <c r="P381" s="96">
        <f t="shared" si="20"/>
        <v>3.5</v>
      </c>
      <c r="Q381" s="96">
        <f t="shared" si="21"/>
        <v>3.5</v>
      </c>
    </row>
    <row r="382" spans="14:17" x14ac:dyDescent="0.25">
      <c r="N382" s="94" t="e">
        <f t="shared" si="22"/>
        <v>#DIV/0!</v>
      </c>
      <c r="O382" s="94" t="e">
        <f t="shared" si="23"/>
        <v>#DIV/0!</v>
      </c>
      <c r="P382" s="96">
        <f t="shared" si="20"/>
        <v>3.5</v>
      </c>
      <c r="Q382" s="96">
        <f t="shared" si="21"/>
        <v>3.5</v>
      </c>
    </row>
    <row r="383" spans="14:17" x14ac:dyDescent="0.25">
      <c r="N383" s="94" t="e">
        <f t="shared" si="22"/>
        <v>#DIV/0!</v>
      </c>
      <c r="O383" s="94" t="e">
        <f t="shared" si="23"/>
        <v>#DIV/0!</v>
      </c>
      <c r="P383" s="96">
        <f t="shared" si="20"/>
        <v>3.5</v>
      </c>
      <c r="Q383" s="96">
        <f t="shared" si="21"/>
        <v>3.5</v>
      </c>
    </row>
    <row r="384" spans="14:17" x14ac:dyDescent="0.25">
      <c r="N384" s="94" t="e">
        <f t="shared" si="22"/>
        <v>#DIV/0!</v>
      </c>
      <c r="O384" s="94" t="e">
        <f t="shared" si="23"/>
        <v>#DIV/0!</v>
      </c>
      <c r="P384" s="96">
        <f t="shared" si="20"/>
        <v>3.5</v>
      </c>
      <c r="Q384" s="96">
        <f t="shared" si="21"/>
        <v>3.5</v>
      </c>
    </row>
    <row r="385" spans="14:17" x14ac:dyDescent="0.25">
      <c r="N385" s="94" t="e">
        <f t="shared" si="22"/>
        <v>#DIV/0!</v>
      </c>
      <c r="O385" s="94" t="e">
        <f t="shared" si="23"/>
        <v>#DIV/0!</v>
      </c>
      <c r="P385" s="96">
        <f t="shared" si="20"/>
        <v>3.5</v>
      </c>
      <c r="Q385" s="96">
        <f t="shared" si="21"/>
        <v>3.5</v>
      </c>
    </row>
    <row r="386" spans="14:17" x14ac:dyDescent="0.25">
      <c r="N386" s="94" t="e">
        <f t="shared" si="22"/>
        <v>#DIV/0!</v>
      </c>
      <c r="O386" s="94" t="e">
        <f t="shared" si="23"/>
        <v>#DIV/0!</v>
      </c>
      <c r="P386" s="96">
        <f t="shared" si="20"/>
        <v>3.5</v>
      </c>
      <c r="Q386" s="96">
        <f t="shared" si="21"/>
        <v>3.5</v>
      </c>
    </row>
    <row r="387" spans="14:17" x14ac:dyDescent="0.25">
      <c r="N387" s="94" t="e">
        <f t="shared" si="22"/>
        <v>#DIV/0!</v>
      </c>
      <c r="O387" s="94" t="e">
        <f t="shared" si="23"/>
        <v>#DIV/0!</v>
      </c>
      <c r="P387" s="96">
        <f t="shared" ref="P387:P450" si="24">((I387+38)^3+(J387+38)^2+(K387+38)^5)/((C387+38)^5+(D387+38)^2+(E387+38)^3)*(F387+2+M387)/(G387+2+L387)+(I387+10)/(L387+10)*(K387+10)/(L387+10)*(J387+10/(L387+M387+20)*(L387+10))/2</f>
        <v>3.5</v>
      </c>
      <c r="Q387" s="96">
        <f t="shared" ref="Q387:Q450" si="25">((C387+38)^3+(D387+38)^2+(E387+38)^5)/((I387+38)^5+(J387+38)^2+(K387+38)^3)*(L387+2+M387)/(M387+2+F387)+(C387+10)/(F387+10)*(E387+10)/(F387+10)*(D387+10/(F387+G387+20)*(F387+10))/2</f>
        <v>3.5</v>
      </c>
    </row>
    <row r="388" spans="14:17" x14ac:dyDescent="0.25">
      <c r="N388" s="94" t="e">
        <f t="shared" ref="N388:N451" si="26">((C388+F388)^2+(E388+F388)^2-(D388+F388)^2)/((C388+G388)*(E388+G388+(D388+G388)))</f>
        <v>#DIV/0!</v>
      </c>
      <c r="O388" s="94" t="e">
        <f t="shared" ref="O388:O451" si="27">((I388+L388)^2+(K388+L388)^2-(J388+L388)^2)/((I388+M388)*(K388+M388+(J388+M388)))</f>
        <v>#DIV/0!</v>
      </c>
      <c r="P388" s="96">
        <f t="shared" si="24"/>
        <v>3.5</v>
      </c>
      <c r="Q388" s="96">
        <f t="shared" si="25"/>
        <v>3.5</v>
      </c>
    </row>
    <row r="389" spans="14:17" x14ac:dyDescent="0.25">
      <c r="N389" s="94" t="e">
        <f t="shared" si="26"/>
        <v>#DIV/0!</v>
      </c>
      <c r="O389" s="94" t="e">
        <f t="shared" si="27"/>
        <v>#DIV/0!</v>
      </c>
      <c r="P389" s="96">
        <f t="shared" si="24"/>
        <v>3.5</v>
      </c>
      <c r="Q389" s="96">
        <f t="shared" si="25"/>
        <v>3.5</v>
      </c>
    </row>
    <row r="390" spans="14:17" x14ac:dyDescent="0.25">
      <c r="N390" s="94" t="e">
        <f t="shared" si="26"/>
        <v>#DIV/0!</v>
      </c>
      <c r="O390" s="94" t="e">
        <f t="shared" si="27"/>
        <v>#DIV/0!</v>
      </c>
      <c r="P390" s="96">
        <f t="shared" si="24"/>
        <v>3.5</v>
      </c>
      <c r="Q390" s="96">
        <f t="shared" si="25"/>
        <v>3.5</v>
      </c>
    </row>
    <row r="391" spans="14:17" x14ac:dyDescent="0.25">
      <c r="N391" s="94" t="e">
        <f t="shared" si="26"/>
        <v>#DIV/0!</v>
      </c>
      <c r="O391" s="94" t="e">
        <f t="shared" si="27"/>
        <v>#DIV/0!</v>
      </c>
      <c r="P391" s="96">
        <f t="shared" si="24"/>
        <v>3.5</v>
      </c>
      <c r="Q391" s="96">
        <f t="shared" si="25"/>
        <v>3.5</v>
      </c>
    </row>
    <row r="392" spans="14:17" x14ac:dyDescent="0.25">
      <c r="N392" s="94" t="e">
        <f t="shared" si="26"/>
        <v>#DIV/0!</v>
      </c>
      <c r="O392" s="94" t="e">
        <f t="shared" si="27"/>
        <v>#DIV/0!</v>
      </c>
      <c r="P392" s="96">
        <f t="shared" si="24"/>
        <v>3.5</v>
      </c>
      <c r="Q392" s="96">
        <f t="shared" si="25"/>
        <v>3.5</v>
      </c>
    </row>
    <row r="393" spans="14:17" x14ac:dyDescent="0.25">
      <c r="N393" s="94" t="e">
        <f t="shared" si="26"/>
        <v>#DIV/0!</v>
      </c>
      <c r="O393" s="94" t="e">
        <f t="shared" si="27"/>
        <v>#DIV/0!</v>
      </c>
      <c r="P393" s="96">
        <f t="shared" si="24"/>
        <v>3.5</v>
      </c>
      <c r="Q393" s="96">
        <f t="shared" si="25"/>
        <v>3.5</v>
      </c>
    </row>
    <row r="394" spans="14:17" x14ac:dyDescent="0.25">
      <c r="N394" s="94" t="e">
        <f t="shared" si="26"/>
        <v>#DIV/0!</v>
      </c>
      <c r="O394" s="94" t="e">
        <f t="shared" si="27"/>
        <v>#DIV/0!</v>
      </c>
      <c r="P394" s="96">
        <f t="shared" si="24"/>
        <v>3.5</v>
      </c>
      <c r="Q394" s="96">
        <f t="shared" si="25"/>
        <v>3.5</v>
      </c>
    </row>
    <row r="395" spans="14:17" x14ac:dyDescent="0.25">
      <c r="N395" s="94" t="e">
        <f t="shared" si="26"/>
        <v>#DIV/0!</v>
      </c>
      <c r="O395" s="94" t="e">
        <f t="shared" si="27"/>
        <v>#DIV/0!</v>
      </c>
      <c r="P395" s="96">
        <f t="shared" si="24"/>
        <v>3.5</v>
      </c>
      <c r="Q395" s="96">
        <f t="shared" si="25"/>
        <v>3.5</v>
      </c>
    </row>
    <row r="396" spans="14:17" x14ac:dyDescent="0.25">
      <c r="N396" s="94" t="e">
        <f t="shared" si="26"/>
        <v>#DIV/0!</v>
      </c>
      <c r="O396" s="94" t="e">
        <f t="shared" si="27"/>
        <v>#DIV/0!</v>
      </c>
      <c r="P396" s="96">
        <f t="shared" si="24"/>
        <v>3.5</v>
      </c>
      <c r="Q396" s="96">
        <f t="shared" si="25"/>
        <v>3.5</v>
      </c>
    </row>
    <row r="397" spans="14:17" x14ac:dyDescent="0.25">
      <c r="N397" s="94" t="e">
        <f t="shared" si="26"/>
        <v>#DIV/0!</v>
      </c>
      <c r="O397" s="94" t="e">
        <f t="shared" si="27"/>
        <v>#DIV/0!</v>
      </c>
      <c r="P397" s="96">
        <f t="shared" si="24"/>
        <v>3.5</v>
      </c>
      <c r="Q397" s="96">
        <f t="shared" si="25"/>
        <v>3.5</v>
      </c>
    </row>
    <row r="398" spans="14:17" x14ac:dyDescent="0.25">
      <c r="N398" s="94" t="e">
        <f t="shared" si="26"/>
        <v>#DIV/0!</v>
      </c>
      <c r="O398" s="94" t="e">
        <f t="shared" si="27"/>
        <v>#DIV/0!</v>
      </c>
      <c r="P398" s="96">
        <f t="shared" si="24"/>
        <v>3.5</v>
      </c>
      <c r="Q398" s="96">
        <f t="shared" si="25"/>
        <v>3.5</v>
      </c>
    </row>
    <row r="399" spans="14:17" x14ac:dyDescent="0.25">
      <c r="N399" s="94" t="e">
        <f t="shared" si="26"/>
        <v>#DIV/0!</v>
      </c>
      <c r="O399" s="94" t="e">
        <f t="shared" si="27"/>
        <v>#DIV/0!</v>
      </c>
      <c r="P399" s="96">
        <f t="shared" si="24"/>
        <v>3.5</v>
      </c>
      <c r="Q399" s="96">
        <f t="shared" si="25"/>
        <v>3.5</v>
      </c>
    </row>
    <row r="400" spans="14:17" x14ac:dyDescent="0.25">
      <c r="N400" s="94" t="e">
        <f t="shared" si="26"/>
        <v>#DIV/0!</v>
      </c>
      <c r="O400" s="94" t="e">
        <f t="shared" si="27"/>
        <v>#DIV/0!</v>
      </c>
      <c r="P400" s="96">
        <f t="shared" si="24"/>
        <v>3.5</v>
      </c>
      <c r="Q400" s="96">
        <f t="shared" si="25"/>
        <v>3.5</v>
      </c>
    </row>
    <row r="401" spans="14:17" x14ac:dyDescent="0.25">
      <c r="N401" s="94" t="e">
        <f t="shared" si="26"/>
        <v>#DIV/0!</v>
      </c>
      <c r="O401" s="94" t="e">
        <f t="shared" si="27"/>
        <v>#DIV/0!</v>
      </c>
      <c r="P401" s="96">
        <f t="shared" si="24"/>
        <v>3.5</v>
      </c>
      <c r="Q401" s="96">
        <f t="shared" si="25"/>
        <v>3.5</v>
      </c>
    </row>
    <row r="402" spans="14:17" x14ac:dyDescent="0.25">
      <c r="N402" s="94" t="e">
        <f t="shared" si="26"/>
        <v>#DIV/0!</v>
      </c>
      <c r="O402" s="94" t="e">
        <f t="shared" si="27"/>
        <v>#DIV/0!</v>
      </c>
      <c r="P402" s="96">
        <f t="shared" si="24"/>
        <v>3.5</v>
      </c>
      <c r="Q402" s="96">
        <f t="shared" si="25"/>
        <v>3.5</v>
      </c>
    </row>
    <row r="403" spans="14:17" x14ac:dyDescent="0.25">
      <c r="N403" s="94" t="e">
        <f t="shared" si="26"/>
        <v>#DIV/0!</v>
      </c>
      <c r="O403" s="94" t="e">
        <f t="shared" si="27"/>
        <v>#DIV/0!</v>
      </c>
      <c r="P403" s="96">
        <f t="shared" si="24"/>
        <v>3.5</v>
      </c>
      <c r="Q403" s="96">
        <f t="shared" si="25"/>
        <v>3.5</v>
      </c>
    </row>
    <row r="404" spans="14:17" x14ac:dyDescent="0.25">
      <c r="N404" s="94" t="e">
        <f t="shared" si="26"/>
        <v>#DIV/0!</v>
      </c>
      <c r="O404" s="94" t="e">
        <f t="shared" si="27"/>
        <v>#DIV/0!</v>
      </c>
      <c r="P404" s="96">
        <f t="shared" si="24"/>
        <v>3.5</v>
      </c>
      <c r="Q404" s="96">
        <f t="shared" si="25"/>
        <v>3.5</v>
      </c>
    </row>
    <row r="405" spans="14:17" x14ac:dyDescent="0.25">
      <c r="N405" s="94" t="e">
        <f t="shared" si="26"/>
        <v>#DIV/0!</v>
      </c>
      <c r="O405" s="94" t="e">
        <f t="shared" si="27"/>
        <v>#DIV/0!</v>
      </c>
      <c r="P405" s="96">
        <f t="shared" si="24"/>
        <v>3.5</v>
      </c>
      <c r="Q405" s="96">
        <f t="shared" si="25"/>
        <v>3.5</v>
      </c>
    </row>
    <row r="406" spans="14:17" x14ac:dyDescent="0.25">
      <c r="N406" s="94" t="e">
        <f t="shared" si="26"/>
        <v>#DIV/0!</v>
      </c>
      <c r="O406" s="94" t="e">
        <f t="shared" si="27"/>
        <v>#DIV/0!</v>
      </c>
      <c r="P406" s="96">
        <f t="shared" si="24"/>
        <v>3.5</v>
      </c>
      <c r="Q406" s="96">
        <f t="shared" si="25"/>
        <v>3.5</v>
      </c>
    </row>
    <row r="407" spans="14:17" x14ac:dyDescent="0.25">
      <c r="N407" s="94" t="e">
        <f t="shared" si="26"/>
        <v>#DIV/0!</v>
      </c>
      <c r="O407" s="94" t="e">
        <f t="shared" si="27"/>
        <v>#DIV/0!</v>
      </c>
      <c r="P407" s="96">
        <f t="shared" si="24"/>
        <v>3.5</v>
      </c>
      <c r="Q407" s="96">
        <f t="shared" si="25"/>
        <v>3.5</v>
      </c>
    </row>
    <row r="408" spans="14:17" x14ac:dyDescent="0.25">
      <c r="N408" s="94" t="e">
        <f t="shared" si="26"/>
        <v>#DIV/0!</v>
      </c>
      <c r="O408" s="94" t="e">
        <f t="shared" si="27"/>
        <v>#DIV/0!</v>
      </c>
      <c r="P408" s="96">
        <f t="shared" si="24"/>
        <v>3.5</v>
      </c>
      <c r="Q408" s="96">
        <f t="shared" si="25"/>
        <v>3.5</v>
      </c>
    </row>
    <row r="409" spans="14:17" x14ac:dyDescent="0.25">
      <c r="N409" s="94" t="e">
        <f t="shared" si="26"/>
        <v>#DIV/0!</v>
      </c>
      <c r="O409" s="94" t="e">
        <f t="shared" si="27"/>
        <v>#DIV/0!</v>
      </c>
      <c r="P409" s="96">
        <f t="shared" si="24"/>
        <v>3.5</v>
      </c>
      <c r="Q409" s="96">
        <f t="shared" si="25"/>
        <v>3.5</v>
      </c>
    </row>
    <row r="410" spans="14:17" x14ac:dyDescent="0.25">
      <c r="N410" s="94" t="e">
        <f t="shared" si="26"/>
        <v>#DIV/0!</v>
      </c>
      <c r="O410" s="94" t="e">
        <f t="shared" si="27"/>
        <v>#DIV/0!</v>
      </c>
      <c r="P410" s="96">
        <f t="shared" si="24"/>
        <v>3.5</v>
      </c>
      <c r="Q410" s="96">
        <f t="shared" si="25"/>
        <v>3.5</v>
      </c>
    </row>
    <row r="411" spans="14:17" x14ac:dyDescent="0.25">
      <c r="N411" s="94" t="e">
        <f t="shared" si="26"/>
        <v>#DIV/0!</v>
      </c>
      <c r="O411" s="94" t="e">
        <f t="shared" si="27"/>
        <v>#DIV/0!</v>
      </c>
      <c r="P411" s="96">
        <f t="shared" si="24"/>
        <v>3.5</v>
      </c>
      <c r="Q411" s="96">
        <f t="shared" si="25"/>
        <v>3.5</v>
      </c>
    </row>
    <row r="412" spans="14:17" x14ac:dyDescent="0.25">
      <c r="N412" s="94" t="e">
        <f t="shared" si="26"/>
        <v>#DIV/0!</v>
      </c>
      <c r="O412" s="94" t="e">
        <f t="shared" si="27"/>
        <v>#DIV/0!</v>
      </c>
      <c r="P412" s="96">
        <f t="shared" si="24"/>
        <v>3.5</v>
      </c>
      <c r="Q412" s="96">
        <f t="shared" si="25"/>
        <v>3.5</v>
      </c>
    </row>
    <row r="413" spans="14:17" x14ac:dyDescent="0.25">
      <c r="N413" s="94" t="e">
        <f t="shared" si="26"/>
        <v>#DIV/0!</v>
      </c>
      <c r="O413" s="94" t="e">
        <f t="shared" si="27"/>
        <v>#DIV/0!</v>
      </c>
      <c r="P413" s="96">
        <f t="shared" si="24"/>
        <v>3.5</v>
      </c>
      <c r="Q413" s="96">
        <f t="shared" si="25"/>
        <v>3.5</v>
      </c>
    </row>
    <row r="414" spans="14:17" x14ac:dyDescent="0.25">
      <c r="N414" s="94" t="e">
        <f t="shared" si="26"/>
        <v>#DIV/0!</v>
      </c>
      <c r="O414" s="94" t="e">
        <f t="shared" si="27"/>
        <v>#DIV/0!</v>
      </c>
      <c r="P414" s="96">
        <f t="shared" si="24"/>
        <v>3.5</v>
      </c>
      <c r="Q414" s="96">
        <f t="shared" si="25"/>
        <v>3.5</v>
      </c>
    </row>
    <row r="415" spans="14:17" x14ac:dyDescent="0.25">
      <c r="N415" s="94" t="e">
        <f t="shared" si="26"/>
        <v>#DIV/0!</v>
      </c>
      <c r="O415" s="94" t="e">
        <f t="shared" si="27"/>
        <v>#DIV/0!</v>
      </c>
      <c r="P415" s="96">
        <f t="shared" si="24"/>
        <v>3.5</v>
      </c>
      <c r="Q415" s="96">
        <f t="shared" si="25"/>
        <v>3.5</v>
      </c>
    </row>
    <row r="416" spans="14:17" x14ac:dyDescent="0.25">
      <c r="N416" s="94" t="e">
        <f t="shared" si="26"/>
        <v>#DIV/0!</v>
      </c>
      <c r="O416" s="94" t="e">
        <f t="shared" si="27"/>
        <v>#DIV/0!</v>
      </c>
      <c r="P416" s="96">
        <f t="shared" si="24"/>
        <v>3.5</v>
      </c>
      <c r="Q416" s="96">
        <f t="shared" si="25"/>
        <v>3.5</v>
      </c>
    </row>
    <row r="417" spans="14:17" x14ac:dyDescent="0.25">
      <c r="N417" s="94" t="e">
        <f t="shared" si="26"/>
        <v>#DIV/0!</v>
      </c>
      <c r="O417" s="94" t="e">
        <f t="shared" si="27"/>
        <v>#DIV/0!</v>
      </c>
      <c r="P417" s="96">
        <f t="shared" si="24"/>
        <v>3.5</v>
      </c>
      <c r="Q417" s="96">
        <f t="shared" si="25"/>
        <v>3.5</v>
      </c>
    </row>
    <row r="418" spans="14:17" x14ac:dyDescent="0.25">
      <c r="N418" s="94" t="e">
        <f t="shared" si="26"/>
        <v>#DIV/0!</v>
      </c>
      <c r="O418" s="94" t="e">
        <f t="shared" si="27"/>
        <v>#DIV/0!</v>
      </c>
      <c r="P418" s="96">
        <f t="shared" si="24"/>
        <v>3.5</v>
      </c>
      <c r="Q418" s="96">
        <f t="shared" si="25"/>
        <v>3.5</v>
      </c>
    </row>
    <row r="419" spans="14:17" x14ac:dyDescent="0.25">
      <c r="N419" s="94" t="e">
        <f t="shared" si="26"/>
        <v>#DIV/0!</v>
      </c>
      <c r="O419" s="94" t="e">
        <f t="shared" si="27"/>
        <v>#DIV/0!</v>
      </c>
      <c r="P419" s="96">
        <f t="shared" si="24"/>
        <v>3.5</v>
      </c>
      <c r="Q419" s="96">
        <f t="shared" si="25"/>
        <v>3.5</v>
      </c>
    </row>
    <row r="420" spans="14:17" x14ac:dyDescent="0.25">
      <c r="N420" s="94" t="e">
        <f t="shared" si="26"/>
        <v>#DIV/0!</v>
      </c>
      <c r="O420" s="94" t="e">
        <f t="shared" si="27"/>
        <v>#DIV/0!</v>
      </c>
      <c r="P420" s="96">
        <f t="shared" si="24"/>
        <v>3.5</v>
      </c>
      <c r="Q420" s="96">
        <f t="shared" si="25"/>
        <v>3.5</v>
      </c>
    </row>
    <row r="421" spans="14:17" x14ac:dyDescent="0.25">
      <c r="N421" s="94" t="e">
        <f t="shared" si="26"/>
        <v>#DIV/0!</v>
      </c>
      <c r="O421" s="94" t="e">
        <f t="shared" si="27"/>
        <v>#DIV/0!</v>
      </c>
      <c r="P421" s="96">
        <f t="shared" si="24"/>
        <v>3.5</v>
      </c>
      <c r="Q421" s="96">
        <f t="shared" si="25"/>
        <v>3.5</v>
      </c>
    </row>
    <row r="422" spans="14:17" x14ac:dyDescent="0.25">
      <c r="N422" s="94" t="e">
        <f t="shared" si="26"/>
        <v>#DIV/0!</v>
      </c>
      <c r="O422" s="94" t="e">
        <f t="shared" si="27"/>
        <v>#DIV/0!</v>
      </c>
      <c r="P422" s="96">
        <f t="shared" si="24"/>
        <v>3.5</v>
      </c>
      <c r="Q422" s="96">
        <f t="shared" si="25"/>
        <v>3.5</v>
      </c>
    </row>
    <row r="423" spans="14:17" x14ac:dyDescent="0.25">
      <c r="N423" s="94" t="e">
        <f t="shared" si="26"/>
        <v>#DIV/0!</v>
      </c>
      <c r="O423" s="94" t="e">
        <f t="shared" si="27"/>
        <v>#DIV/0!</v>
      </c>
      <c r="P423" s="96">
        <f t="shared" si="24"/>
        <v>3.5</v>
      </c>
      <c r="Q423" s="96">
        <f t="shared" si="25"/>
        <v>3.5</v>
      </c>
    </row>
    <row r="424" spans="14:17" x14ac:dyDescent="0.25">
      <c r="N424" s="94" t="e">
        <f t="shared" si="26"/>
        <v>#DIV/0!</v>
      </c>
      <c r="O424" s="94" t="e">
        <f t="shared" si="27"/>
        <v>#DIV/0!</v>
      </c>
      <c r="P424" s="96">
        <f t="shared" si="24"/>
        <v>3.5</v>
      </c>
      <c r="Q424" s="96">
        <f t="shared" si="25"/>
        <v>3.5</v>
      </c>
    </row>
    <row r="425" spans="14:17" x14ac:dyDescent="0.25">
      <c r="N425" s="94" t="e">
        <f t="shared" si="26"/>
        <v>#DIV/0!</v>
      </c>
      <c r="O425" s="94" t="e">
        <f t="shared" si="27"/>
        <v>#DIV/0!</v>
      </c>
      <c r="P425" s="96">
        <f t="shared" si="24"/>
        <v>3.5</v>
      </c>
      <c r="Q425" s="96">
        <f t="shared" si="25"/>
        <v>3.5</v>
      </c>
    </row>
    <row r="426" spans="14:17" x14ac:dyDescent="0.25">
      <c r="N426" s="94" t="e">
        <f t="shared" si="26"/>
        <v>#DIV/0!</v>
      </c>
      <c r="O426" s="94" t="e">
        <f t="shared" si="27"/>
        <v>#DIV/0!</v>
      </c>
      <c r="P426" s="96">
        <f t="shared" si="24"/>
        <v>3.5</v>
      </c>
      <c r="Q426" s="96">
        <f t="shared" si="25"/>
        <v>3.5</v>
      </c>
    </row>
    <row r="427" spans="14:17" x14ac:dyDescent="0.25">
      <c r="N427" s="94" t="e">
        <f t="shared" si="26"/>
        <v>#DIV/0!</v>
      </c>
      <c r="O427" s="94" t="e">
        <f t="shared" si="27"/>
        <v>#DIV/0!</v>
      </c>
      <c r="P427" s="96">
        <f t="shared" si="24"/>
        <v>3.5</v>
      </c>
      <c r="Q427" s="96">
        <f t="shared" si="25"/>
        <v>3.5</v>
      </c>
    </row>
    <row r="428" spans="14:17" x14ac:dyDescent="0.25">
      <c r="N428" s="94" t="e">
        <f t="shared" si="26"/>
        <v>#DIV/0!</v>
      </c>
      <c r="O428" s="94" t="e">
        <f t="shared" si="27"/>
        <v>#DIV/0!</v>
      </c>
      <c r="P428" s="96">
        <f t="shared" si="24"/>
        <v>3.5</v>
      </c>
      <c r="Q428" s="96">
        <f t="shared" si="25"/>
        <v>3.5</v>
      </c>
    </row>
    <row r="429" spans="14:17" x14ac:dyDescent="0.25">
      <c r="N429" s="94" t="e">
        <f t="shared" si="26"/>
        <v>#DIV/0!</v>
      </c>
      <c r="O429" s="94" t="e">
        <f t="shared" si="27"/>
        <v>#DIV/0!</v>
      </c>
      <c r="P429" s="96">
        <f t="shared" si="24"/>
        <v>3.5</v>
      </c>
      <c r="Q429" s="96">
        <f t="shared" si="25"/>
        <v>3.5</v>
      </c>
    </row>
    <row r="430" spans="14:17" x14ac:dyDescent="0.25">
      <c r="N430" s="94" t="e">
        <f t="shared" si="26"/>
        <v>#DIV/0!</v>
      </c>
      <c r="O430" s="94" t="e">
        <f t="shared" si="27"/>
        <v>#DIV/0!</v>
      </c>
      <c r="P430" s="96">
        <f t="shared" si="24"/>
        <v>3.5</v>
      </c>
      <c r="Q430" s="96">
        <f t="shared" si="25"/>
        <v>3.5</v>
      </c>
    </row>
    <row r="431" spans="14:17" x14ac:dyDescent="0.25">
      <c r="N431" s="94" t="e">
        <f t="shared" si="26"/>
        <v>#DIV/0!</v>
      </c>
      <c r="O431" s="94" t="e">
        <f t="shared" si="27"/>
        <v>#DIV/0!</v>
      </c>
      <c r="P431" s="96">
        <f t="shared" si="24"/>
        <v>3.5</v>
      </c>
      <c r="Q431" s="96">
        <f t="shared" si="25"/>
        <v>3.5</v>
      </c>
    </row>
    <row r="432" spans="14:17" x14ac:dyDescent="0.25">
      <c r="N432" s="94" t="e">
        <f t="shared" si="26"/>
        <v>#DIV/0!</v>
      </c>
      <c r="O432" s="94" t="e">
        <f t="shared" si="27"/>
        <v>#DIV/0!</v>
      </c>
      <c r="P432" s="96">
        <f t="shared" si="24"/>
        <v>3.5</v>
      </c>
      <c r="Q432" s="96">
        <f t="shared" si="25"/>
        <v>3.5</v>
      </c>
    </row>
    <row r="433" spans="14:17" x14ac:dyDescent="0.25">
      <c r="N433" s="94" t="e">
        <f t="shared" si="26"/>
        <v>#DIV/0!</v>
      </c>
      <c r="O433" s="94" t="e">
        <f t="shared" si="27"/>
        <v>#DIV/0!</v>
      </c>
      <c r="P433" s="96">
        <f t="shared" si="24"/>
        <v>3.5</v>
      </c>
      <c r="Q433" s="96">
        <f t="shared" si="25"/>
        <v>3.5</v>
      </c>
    </row>
    <row r="434" spans="14:17" x14ac:dyDescent="0.25">
      <c r="N434" s="94" t="e">
        <f t="shared" si="26"/>
        <v>#DIV/0!</v>
      </c>
      <c r="O434" s="94" t="e">
        <f t="shared" si="27"/>
        <v>#DIV/0!</v>
      </c>
      <c r="P434" s="96">
        <f t="shared" si="24"/>
        <v>3.5</v>
      </c>
      <c r="Q434" s="96">
        <f t="shared" si="25"/>
        <v>3.5</v>
      </c>
    </row>
    <row r="435" spans="14:17" x14ac:dyDescent="0.25">
      <c r="N435" s="94" t="e">
        <f t="shared" si="26"/>
        <v>#DIV/0!</v>
      </c>
      <c r="O435" s="94" t="e">
        <f t="shared" si="27"/>
        <v>#DIV/0!</v>
      </c>
      <c r="P435" s="96">
        <f t="shared" si="24"/>
        <v>3.5</v>
      </c>
      <c r="Q435" s="96">
        <f t="shared" si="25"/>
        <v>3.5</v>
      </c>
    </row>
    <row r="436" spans="14:17" x14ac:dyDescent="0.25">
      <c r="N436" s="94" t="e">
        <f t="shared" si="26"/>
        <v>#DIV/0!</v>
      </c>
      <c r="O436" s="94" t="e">
        <f t="shared" si="27"/>
        <v>#DIV/0!</v>
      </c>
      <c r="P436" s="96">
        <f t="shared" si="24"/>
        <v>3.5</v>
      </c>
      <c r="Q436" s="96">
        <f t="shared" si="25"/>
        <v>3.5</v>
      </c>
    </row>
    <row r="437" spans="14:17" x14ac:dyDescent="0.25">
      <c r="N437" s="94" t="e">
        <f t="shared" si="26"/>
        <v>#DIV/0!</v>
      </c>
      <c r="O437" s="94" t="e">
        <f t="shared" si="27"/>
        <v>#DIV/0!</v>
      </c>
      <c r="P437" s="96">
        <f t="shared" si="24"/>
        <v>3.5</v>
      </c>
      <c r="Q437" s="96">
        <f t="shared" si="25"/>
        <v>3.5</v>
      </c>
    </row>
    <row r="438" spans="14:17" x14ac:dyDescent="0.25">
      <c r="N438" s="94" t="e">
        <f t="shared" si="26"/>
        <v>#DIV/0!</v>
      </c>
      <c r="O438" s="94" t="e">
        <f t="shared" si="27"/>
        <v>#DIV/0!</v>
      </c>
      <c r="P438" s="96">
        <f t="shared" si="24"/>
        <v>3.5</v>
      </c>
      <c r="Q438" s="96">
        <f t="shared" si="25"/>
        <v>3.5</v>
      </c>
    </row>
    <row r="439" spans="14:17" x14ac:dyDescent="0.25">
      <c r="N439" s="94" t="e">
        <f t="shared" si="26"/>
        <v>#DIV/0!</v>
      </c>
      <c r="O439" s="94" t="e">
        <f t="shared" si="27"/>
        <v>#DIV/0!</v>
      </c>
      <c r="P439" s="96">
        <f t="shared" si="24"/>
        <v>3.5</v>
      </c>
      <c r="Q439" s="96">
        <f t="shared" si="25"/>
        <v>3.5</v>
      </c>
    </row>
    <row r="440" spans="14:17" x14ac:dyDescent="0.25">
      <c r="N440" s="94" t="e">
        <f t="shared" si="26"/>
        <v>#DIV/0!</v>
      </c>
      <c r="O440" s="94" t="e">
        <f t="shared" si="27"/>
        <v>#DIV/0!</v>
      </c>
      <c r="P440" s="96">
        <f t="shared" si="24"/>
        <v>3.5</v>
      </c>
      <c r="Q440" s="96">
        <f t="shared" si="25"/>
        <v>3.5</v>
      </c>
    </row>
    <row r="441" spans="14:17" x14ac:dyDescent="0.25">
      <c r="N441" s="94" t="e">
        <f t="shared" si="26"/>
        <v>#DIV/0!</v>
      </c>
      <c r="O441" s="94" t="e">
        <f t="shared" si="27"/>
        <v>#DIV/0!</v>
      </c>
      <c r="P441" s="96">
        <f t="shared" si="24"/>
        <v>3.5</v>
      </c>
      <c r="Q441" s="96">
        <f t="shared" si="25"/>
        <v>3.5</v>
      </c>
    </row>
    <row r="442" spans="14:17" x14ac:dyDescent="0.25">
      <c r="N442" s="94" t="e">
        <f t="shared" si="26"/>
        <v>#DIV/0!</v>
      </c>
      <c r="O442" s="94" t="e">
        <f t="shared" si="27"/>
        <v>#DIV/0!</v>
      </c>
      <c r="P442" s="96">
        <f t="shared" si="24"/>
        <v>3.5</v>
      </c>
      <c r="Q442" s="96">
        <f t="shared" si="25"/>
        <v>3.5</v>
      </c>
    </row>
    <row r="443" spans="14:17" x14ac:dyDescent="0.25">
      <c r="N443" s="94" t="e">
        <f t="shared" si="26"/>
        <v>#DIV/0!</v>
      </c>
      <c r="O443" s="94" t="e">
        <f t="shared" si="27"/>
        <v>#DIV/0!</v>
      </c>
      <c r="P443" s="96">
        <f t="shared" si="24"/>
        <v>3.5</v>
      </c>
      <c r="Q443" s="96">
        <f t="shared" si="25"/>
        <v>3.5</v>
      </c>
    </row>
    <row r="444" spans="14:17" x14ac:dyDescent="0.25">
      <c r="N444" s="94" t="e">
        <f t="shared" si="26"/>
        <v>#DIV/0!</v>
      </c>
      <c r="O444" s="94" t="e">
        <f t="shared" si="27"/>
        <v>#DIV/0!</v>
      </c>
      <c r="P444" s="96">
        <f t="shared" si="24"/>
        <v>3.5</v>
      </c>
      <c r="Q444" s="96">
        <f t="shared" si="25"/>
        <v>3.5</v>
      </c>
    </row>
    <row r="445" spans="14:17" x14ac:dyDescent="0.25">
      <c r="N445" s="94" t="e">
        <f t="shared" si="26"/>
        <v>#DIV/0!</v>
      </c>
      <c r="O445" s="94" t="e">
        <f t="shared" si="27"/>
        <v>#DIV/0!</v>
      </c>
      <c r="P445" s="96">
        <f t="shared" si="24"/>
        <v>3.5</v>
      </c>
      <c r="Q445" s="96">
        <f t="shared" si="25"/>
        <v>3.5</v>
      </c>
    </row>
    <row r="446" spans="14:17" x14ac:dyDescent="0.25">
      <c r="N446" s="94" t="e">
        <f t="shared" si="26"/>
        <v>#DIV/0!</v>
      </c>
      <c r="O446" s="94" t="e">
        <f t="shared" si="27"/>
        <v>#DIV/0!</v>
      </c>
      <c r="P446" s="96">
        <f t="shared" si="24"/>
        <v>3.5</v>
      </c>
      <c r="Q446" s="96">
        <f t="shared" si="25"/>
        <v>3.5</v>
      </c>
    </row>
    <row r="447" spans="14:17" x14ac:dyDescent="0.25">
      <c r="N447" s="94" t="e">
        <f t="shared" si="26"/>
        <v>#DIV/0!</v>
      </c>
      <c r="O447" s="94" t="e">
        <f t="shared" si="27"/>
        <v>#DIV/0!</v>
      </c>
      <c r="P447" s="96">
        <f t="shared" si="24"/>
        <v>3.5</v>
      </c>
      <c r="Q447" s="96">
        <f t="shared" si="25"/>
        <v>3.5</v>
      </c>
    </row>
    <row r="448" spans="14:17" x14ac:dyDescent="0.25">
      <c r="N448" s="94" t="e">
        <f t="shared" si="26"/>
        <v>#DIV/0!</v>
      </c>
      <c r="O448" s="94" t="e">
        <f t="shared" si="27"/>
        <v>#DIV/0!</v>
      </c>
      <c r="P448" s="96">
        <f t="shared" si="24"/>
        <v>3.5</v>
      </c>
      <c r="Q448" s="96">
        <f t="shared" si="25"/>
        <v>3.5</v>
      </c>
    </row>
    <row r="449" spans="14:17" x14ac:dyDescent="0.25">
      <c r="N449" s="94" t="e">
        <f t="shared" si="26"/>
        <v>#DIV/0!</v>
      </c>
      <c r="O449" s="94" t="e">
        <f t="shared" si="27"/>
        <v>#DIV/0!</v>
      </c>
      <c r="P449" s="96">
        <f t="shared" si="24"/>
        <v>3.5</v>
      </c>
      <c r="Q449" s="96">
        <f t="shared" si="25"/>
        <v>3.5</v>
      </c>
    </row>
    <row r="450" spans="14:17" x14ac:dyDescent="0.25">
      <c r="N450" s="94" t="e">
        <f t="shared" si="26"/>
        <v>#DIV/0!</v>
      </c>
      <c r="O450" s="94" t="e">
        <f t="shared" si="27"/>
        <v>#DIV/0!</v>
      </c>
      <c r="P450" s="96">
        <f t="shared" si="24"/>
        <v>3.5</v>
      </c>
      <c r="Q450" s="96">
        <f t="shared" si="25"/>
        <v>3.5</v>
      </c>
    </row>
    <row r="451" spans="14:17" x14ac:dyDescent="0.25">
      <c r="N451" s="94" t="e">
        <f t="shared" si="26"/>
        <v>#DIV/0!</v>
      </c>
      <c r="O451" s="94" t="e">
        <f t="shared" si="27"/>
        <v>#DIV/0!</v>
      </c>
      <c r="P451" s="96">
        <f t="shared" ref="P451:P514" si="28">((I451+38)^3+(J451+38)^2+(K451+38)^5)/((C451+38)^5+(D451+38)^2+(E451+38)^3)*(F451+2+M451)/(G451+2+L451)+(I451+10)/(L451+10)*(K451+10)/(L451+10)*(J451+10/(L451+M451+20)*(L451+10))/2</f>
        <v>3.5</v>
      </c>
      <c r="Q451" s="96">
        <f t="shared" ref="Q451:Q514" si="29">((C451+38)^3+(D451+38)^2+(E451+38)^5)/((I451+38)^5+(J451+38)^2+(K451+38)^3)*(L451+2+M451)/(M451+2+F451)+(C451+10)/(F451+10)*(E451+10)/(F451+10)*(D451+10/(F451+G451+20)*(F451+10))/2</f>
        <v>3.5</v>
      </c>
    </row>
    <row r="452" spans="14:17" x14ac:dyDescent="0.25">
      <c r="N452" s="94" t="e">
        <f t="shared" ref="N452:N515" si="30">((C452+F452)^2+(E452+F452)^2-(D452+F452)^2)/((C452+G452)*(E452+G452+(D452+G452)))</f>
        <v>#DIV/0!</v>
      </c>
      <c r="O452" s="94" t="e">
        <f t="shared" ref="O452:O515" si="31">((I452+L452)^2+(K452+L452)^2-(J452+L452)^2)/((I452+M452)*(K452+M452+(J452+M452)))</f>
        <v>#DIV/0!</v>
      </c>
      <c r="P452" s="96">
        <f t="shared" si="28"/>
        <v>3.5</v>
      </c>
      <c r="Q452" s="96">
        <f t="shared" si="29"/>
        <v>3.5</v>
      </c>
    </row>
    <row r="453" spans="14:17" x14ac:dyDescent="0.25">
      <c r="N453" s="94" t="e">
        <f t="shared" si="30"/>
        <v>#DIV/0!</v>
      </c>
      <c r="O453" s="94" t="e">
        <f t="shared" si="31"/>
        <v>#DIV/0!</v>
      </c>
      <c r="P453" s="96">
        <f t="shared" si="28"/>
        <v>3.5</v>
      </c>
      <c r="Q453" s="96">
        <f t="shared" si="29"/>
        <v>3.5</v>
      </c>
    </row>
    <row r="454" spans="14:17" x14ac:dyDescent="0.25">
      <c r="N454" s="94" t="e">
        <f t="shared" si="30"/>
        <v>#DIV/0!</v>
      </c>
      <c r="O454" s="94" t="e">
        <f t="shared" si="31"/>
        <v>#DIV/0!</v>
      </c>
      <c r="P454" s="96">
        <f t="shared" si="28"/>
        <v>3.5</v>
      </c>
      <c r="Q454" s="96">
        <f t="shared" si="29"/>
        <v>3.5</v>
      </c>
    </row>
    <row r="455" spans="14:17" x14ac:dyDescent="0.25">
      <c r="N455" s="94" t="e">
        <f t="shared" si="30"/>
        <v>#DIV/0!</v>
      </c>
      <c r="O455" s="94" t="e">
        <f t="shared" si="31"/>
        <v>#DIV/0!</v>
      </c>
      <c r="P455" s="96">
        <f t="shared" si="28"/>
        <v>3.5</v>
      </c>
      <c r="Q455" s="96">
        <f t="shared" si="29"/>
        <v>3.5</v>
      </c>
    </row>
    <row r="456" spans="14:17" x14ac:dyDescent="0.25">
      <c r="N456" s="94" t="e">
        <f t="shared" si="30"/>
        <v>#DIV/0!</v>
      </c>
      <c r="O456" s="94" t="e">
        <f t="shared" si="31"/>
        <v>#DIV/0!</v>
      </c>
      <c r="P456" s="96">
        <f t="shared" si="28"/>
        <v>3.5</v>
      </c>
      <c r="Q456" s="96">
        <f t="shared" si="29"/>
        <v>3.5</v>
      </c>
    </row>
    <row r="457" spans="14:17" x14ac:dyDescent="0.25">
      <c r="N457" s="94" t="e">
        <f t="shared" si="30"/>
        <v>#DIV/0!</v>
      </c>
      <c r="O457" s="94" t="e">
        <f t="shared" si="31"/>
        <v>#DIV/0!</v>
      </c>
      <c r="P457" s="96">
        <f t="shared" si="28"/>
        <v>3.5</v>
      </c>
      <c r="Q457" s="96">
        <f t="shared" si="29"/>
        <v>3.5</v>
      </c>
    </row>
    <row r="458" spans="14:17" x14ac:dyDescent="0.25">
      <c r="N458" s="94" t="e">
        <f t="shared" si="30"/>
        <v>#DIV/0!</v>
      </c>
      <c r="O458" s="94" t="e">
        <f t="shared" si="31"/>
        <v>#DIV/0!</v>
      </c>
      <c r="P458" s="96">
        <f t="shared" si="28"/>
        <v>3.5</v>
      </c>
      <c r="Q458" s="96">
        <f t="shared" si="29"/>
        <v>3.5</v>
      </c>
    </row>
    <row r="459" spans="14:17" x14ac:dyDescent="0.25">
      <c r="N459" s="94" t="e">
        <f t="shared" si="30"/>
        <v>#DIV/0!</v>
      </c>
      <c r="O459" s="94" t="e">
        <f t="shared" si="31"/>
        <v>#DIV/0!</v>
      </c>
      <c r="P459" s="96">
        <f t="shared" si="28"/>
        <v>3.5</v>
      </c>
      <c r="Q459" s="96">
        <f t="shared" si="29"/>
        <v>3.5</v>
      </c>
    </row>
    <row r="460" spans="14:17" x14ac:dyDescent="0.25">
      <c r="N460" s="94" t="e">
        <f t="shared" si="30"/>
        <v>#DIV/0!</v>
      </c>
      <c r="O460" s="94" t="e">
        <f t="shared" si="31"/>
        <v>#DIV/0!</v>
      </c>
      <c r="P460" s="96">
        <f t="shared" si="28"/>
        <v>3.5</v>
      </c>
      <c r="Q460" s="96">
        <f t="shared" si="29"/>
        <v>3.5</v>
      </c>
    </row>
    <row r="461" spans="14:17" x14ac:dyDescent="0.25">
      <c r="N461" s="94" t="e">
        <f t="shared" si="30"/>
        <v>#DIV/0!</v>
      </c>
      <c r="O461" s="94" t="e">
        <f t="shared" si="31"/>
        <v>#DIV/0!</v>
      </c>
      <c r="P461" s="96">
        <f t="shared" si="28"/>
        <v>3.5</v>
      </c>
      <c r="Q461" s="96">
        <f t="shared" si="29"/>
        <v>3.5</v>
      </c>
    </row>
    <row r="462" spans="14:17" x14ac:dyDescent="0.25">
      <c r="N462" s="94" t="e">
        <f t="shared" si="30"/>
        <v>#DIV/0!</v>
      </c>
      <c r="O462" s="94" t="e">
        <f t="shared" si="31"/>
        <v>#DIV/0!</v>
      </c>
      <c r="P462" s="96">
        <f t="shared" si="28"/>
        <v>3.5</v>
      </c>
      <c r="Q462" s="96">
        <f t="shared" si="29"/>
        <v>3.5</v>
      </c>
    </row>
    <row r="463" spans="14:17" x14ac:dyDescent="0.25">
      <c r="N463" s="94" t="e">
        <f t="shared" si="30"/>
        <v>#DIV/0!</v>
      </c>
      <c r="O463" s="94" t="e">
        <f t="shared" si="31"/>
        <v>#DIV/0!</v>
      </c>
      <c r="P463" s="96">
        <f t="shared" si="28"/>
        <v>3.5</v>
      </c>
      <c r="Q463" s="96">
        <f t="shared" si="29"/>
        <v>3.5</v>
      </c>
    </row>
    <row r="464" spans="14:17" x14ac:dyDescent="0.25">
      <c r="N464" s="94" t="e">
        <f t="shared" si="30"/>
        <v>#DIV/0!</v>
      </c>
      <c r="O464" s="94" t="e">
        <f t="shared" si="31"/>
        <v>#DIV/0!</v>
      </c>
      <c r="P464" s="96">
        <f t="shared" si="28"/>
        <v>3.5</v>
      </c>
      <c r="Q464" s="96">
        <f t="shared" si="29"/>
        <v>3.5</v>
      </c>
    </row>
    <row r="465" spans="14:17" x14ac:dyDescent="0.25">
      <c r="N465" s="94" t="e">
        <f t="shared" si="30"/>
        <v>#DIV/0!</v>
      </c>
      <c r="O465" s="94" t="e">
        <f t="shared" si="31"/>
        <v>#DIV/0!</v>
      </c>
      <c r="P465" s="96">
        <f t="shared" si="28"/>
        <v>3.5</v>
      </c>
      <c r="Q465" s="96">
        <f t="shared" si="29"/>
        <v>3.5</v>
      </c>
    </row>
    <row r="466" spans="14:17" x14ac:dyDescent="0.25">
      <c r="N466" s="94" t="e">
        <f t="shared" si="30"/>
        <v>#DIV/0!</v>
      </c>
      <c r="O466" s="94" t="e">
        <f t="shared" si="31"/>
        <v>#DIV/0!</v>
      </c>
      <c r="P466" s="96">
        <f t="shared" si="28"/>
        <v>3.5</v>
      </c>
      <c r="Q466" s="96">
        <f t="shared" si="29"/>
        <v>3.5</v>
      </c>
    </row>
    <row r="467" spans="14:17" x14ac:dyDescent="0.25">
      <c r="N467" s="94" t="e">
        <f t="shared" si="30"/>
        <v>#DIV/0!</v>
      </c>
      <c r="O467" s="94" t="e">
        <f t="shared" si="31"/>
        <v>#DIV/0!</v>
      </c>
      <c r="P467" s="96">
        <f t="shared" si="28"/>
        <v>3.5</v>
      </c>
      <c r="Q467" s="96">
        <f t="shared" si="29"/>
        <v>3.5</v>
      </c>
    </row>
    <row r="468" spans="14:17" x14ac:dyDescent="0.25">
      <c r="N468" s="94" t="e">
        <f t="shared" si="30"/>
        <v>#DIV/0!</v>
      </c>
      <c r="O468" s="94" t="e">
        <f t="shared" si="31"/>
        <v>#DIV/0!</v>
      </c>
      <c r="P468" s="96">
        <f t="shared" si="28"/>
        <v>3.5</v>
      </c>
      <c r="Q468" s="96">
        <f t="shared" si="29"/>
        <v>3.5</v>
      </c>
    </row>
    <row r="469" spans="14:17" x14ac:dyDescent="0.25">
      <c r="N469" s="94" t="e">
        <f t="shared" si="30"/>
        <v>#DIV/0!</v>
      </c>
      <c r="O469" s="94" t="e">
        <f t="shared" si="31"/>
        <v>#DIV/0!</v>
      </c>
      <c r="P469" s="96">
        <f t="shared" si="28"/>
        <v>3.5</v>
      </c>
      <c r="Q469" s="96">
        <f t="shared" si="29"/>
        <v>3.5</v>
      </c>
    </row>
    <row r="470" spans="14:17" x14ac:dyDescent="0.25">
      <c r="N470" s="94" t="e">
        <f t="shared" si="30"/>
        <v>#DIV/0!</v>
      </c>
      <c r="O470" s="94" t="e">
        <f t="shared" si="31"/>
        <v>#DIV/0!</v>
      </c>
      <c r="P470" s="96">
        <f t="shared" si="28"/>
        <v>3.5</v>
      </c>
      <c r="Q470" s="96">
        <f t="shared" si="29"/>
        <v>3.5</v>
      </c>
    </row>
    <row r="471" spans="14:17" x14ac:dyDescent="0.25">
      <c r="N471" s="94" t="e">
        <f t="shared" si="30"/>
        <v>#DIV/0!</v>
      </c>
      <c r="O471" s="94" t="e">
        <f t="shared" si="31"/>
        <v>#DIV/0!</v>
      </c>
      <c r="P471" s="96">
        <f t="shared" si="28"/>
        <v>3.5</v>
      </c>
      <c r="Q471" s="96">
        <f t="shared" si="29"/>
        <v>3.5</v>
      </c>
    </row>
    <row r="472" spans="14:17" x14ac:dyDescent="0.25">
      <c r="N472" s="94" t="e">
        <f t="shared" si="30"/>
        <v>#DIV/0!</v>
      </c>
      <c r="O472" s="94" t="e">
        <f t="shared" si="31"/>
        <v>#DIV/0!</v>
      </c>
      <c r="P472" s="96">
        <f t="shared" si="28"/>
        <v>3.5</v>
      </c>
      <c r="Q472" s="96">
        <f t="shared" si="29"/>
        <v>3.5</v>
      </c>
    </row>
    <row r="473" spans="14:17" x14ac:dyDescent="0.25">
      <c r="N473" s="94" t="e">
        <f t="shared" si="30"/>
        <v>#DIV/0!</v>
      </c>
      <c r="O473" s="94" t="e">
        <f t="shared" si="31"/>
        <v>#DIV/0!</v>
      </c>
      <c r="P473" s="96">
        <f t="shared" si="28"/>
        <v>3.5</v>
      </c>
      <c r="Q473" s="96">
        <f t="shared" si="29"/>
        <v>3.5</v>
      </c>
    </row>
    <row r="474" spans="14:17" x14ac:dyDescent="0.25">
      <c r="N474" s="94" t="e">
        <f t="shared" si="30"/>
        <v>#DIV/0!</v>
      </c>
      <c r="O474" s="94" t="e">
        <f t="shared" si="31"/>
        <v>#DIV/0!</v>
      </c>
      <c r="P474" s="96">
        <f t="shared" si="28"/>
        <v>3.5</v>
      </c>
      <c r="Q474" s="96">
        <f t="shared" si="29"/>
        <v>3.5</v>
      </c>
    </row>
    <row r="475" spans="14:17" x14ac:dyDescent="0.25">
      <c r="N475" s="94" t="e">
        <f t="shared" si="30"/>
        <v>#DIV/0!</v>
      </c>
      <c r="O475" s="94" t="e">
        <f t="shared" si="31"/>
        <v>#DIV/0!</v>
      </c>
      <c r="P475" s="96">
        <f t="shared" si="28"/>
        <v>3.5</v>
      </c>
      <c r="Q475" s="96">
        <f t="shared" si="29"/>
        <v>3.5</v>
      </c>
    </row>
    <row r="476" spans="14:17" x14ac:dyDescent="0.25">
      <c r="N476" s="94" t="e">
        <f t="shared" si="30"/>
        <v>#DIV/0!</v>
      </c>
      <c r="O476" s="94" t="e">
        <f t="shared" si="31"/>
        <v>#DIV/0!</v>
      </c>
      <c r="P476" s="96">
        <f t="shared" si="28"/>
        <v>3.5</v>
      </c>
      <c r="Q476" s="96">
        <f t="shared" si="29"/>
        <v>3.5</v>
      </c>
    </row>
    <row r="477" spans="14:17" x14ac:dyDescent="0.25">
      <c r="N477" s="94" t="e">
        <f t="shared" si="30"/>
        <v>#DIV/0!</v>
      </c>
      <c r="O477" s="94" t="e">
        <f t="shared" si="31"/>
        <v>#DIV/0!</v>
      </c>
      <c r="P477" s="96">
        <f t="shared" si="28"/>
        <v>3.5</v>
      </c>
      <c r="Q477" s="96">
        <f t="shared" si="29"/>
        <v>3.5</v>
      </c>
    </row>
    <row r="478" spans="14:17" x14ac:dyDescent="0.25">
      <c r="N478" s="94" t="e">
        <f t="shared" si="30"/>
        <v>#DIV/0!</v>
      </c>
      <c r="O478" s="94" t="e">
        <f t="shared" si="31"/>
        <v>#DIV/0!</v>
      </c>
      <c r="P478" s="96">
        <f t="shared" si="28"/>
        <v>3.5</v>
      </c>
      <c r="Q478" s="96">
        <f t="shared" si="29"/>
        <v>3.5</v>
      </c>
    </row>
    <row r="479" spans="14:17" x14ac:dyDescent="0.25">
      <c r="N479" s="94" t="e">
        <f t="shared" si="30"/>
        <v>#DIV/0!</v>
      </c>
      <c r="O479" s="94" t="e">
        <f t="shared" si="31"/>
        <v>#DIV/0!</v>
      </c>
      <c r="P479" s="96">
        <f t="shared" si="28"/>
        <v>3.5</v>
      </c>
      <c r="Q479" s="96">
        <f t="shared" si="29"/>
        <v>3.5</v>
      </c>
    </row>
    <row r="480" spans="14:17" x14ac:dyDescent="0.25">
      <c r="N480" s="94" t="e">
        <f t="shared" si="30"/>
        <v>#DIV/0!</v>
      </c>
      <c r="O480" s="94" t="e">
        <f t="shared" si="31"/>
        <v>#DIV/0!</v>
      </c>
      <c r="P480" s="96">
        <f t="shared" si="28"/>
        <v>3.5</v>
      </c>
      <c r="Q480" s="96">
        <f t="shared" si="29"/>
        <v>3.5</v>
      </c>
    </row>
    <row r="481" spans="14:17" x14ac:dyDescent="0.25">
      <c r="N481" s="94" t="e">
        <f t="shared" si="30"/>
        <v>#DIV/0!</v>
      </c>
      <c r="O481" s="94" t="e">
        <f t="shared" si="31"/>
        <v>#DIV/0!</v>
      </c>
      <c r="P481" s="96">
        <f t="shared" si="28"/>
        <v>3.5</v>
      </c>
      <c r="Q481" s="96">
        <f t="shared" si="29"/>
        <v>3.5</v>
      </c>
    </row>
    <row r="482" spans="14:17" x14ac:dyDescent="0.25">
      <c r="N482" s="94" t="e">
        <f t="shared" si="30"/>
        <v>#DIV/0!</v>
      </c>
      <c r="O482" s="94" t="e">
        <f t="shared" si="31"/>
        <v>#DIV/0!</v>
      </c>
      <c r="P482" s="96">
        <f t="shared" si="28"/>
        <v>3.5</v>
      </c>
      <c r="Q482" s="96">
        <f t="shared" si="29"/>
        <v>3.5</v>
      </c>
    </row>
    <row r="483" spans="14:17" x14ac:dyDescent="0.25">
      <c r="N483" s="94" t="e">
        <f t="shared" si="30"/>
        <v>#DIV/0!</v>
      </c>
      <c r="O483" s="94" t="e">
        <f t="shared" si="31"/>
        <v>#DIV/0!</v>
      </c>
      <c r="P483" s="96">
        <f t="shared" si="28"/>
        <v>3.5</v>
      </c>
      <c r="Q483" s="96">
        <f t="shared" si="29"/>
        <v>3.5</v>
      </c>
    </row>
    <row r="484" spans="14:17" x14ac:dyDescent="0.25">
      <c r="N484" s="94" t="e">
        <f t="shared" si="30"/>
        <v>#DIV/0!</v>
      </c>
      <c r="O484" s="94" t="e">
        <f t="shared" si="31"/>
        <v>#DIV/0!</v>
      </c>
      <c r="P484" s="96">
        <f t="shared" si="28"/>
        <v>3.5</v>
      </c>
      <c r="Q484" s="96">
        <f t="shared" si="29"/>
        <v>3.5</v>
      </c>
    </row>
    <row r="485" spans="14:17" x14ac:dyDescent="0.25">
      <c r="N485" s="94" t="e">
        <f t="shared" si="30"/>
        <v>#DIV/0!</v>
      </c>
      <c r="O485" s="94" t="e">
        <f t="shared" si="31"/>
        <v>#DIV/0!</v>
      </c>
      <c r="P485" s="96">
        <f t="shared" si="28"/>
        <v>3.5</v>
      </c>
      <c r="Q485" s="96">
        <f t="shared" si="29"/>
        <v>3.5</v>
      </c>
    </row>
    <row r="486" spans="14:17" x14ac:dyDescent="0.25">
      <c r="N486" s="94" t="e">
        <f t="shared" si="30"/>
        <v>#DIV/0!</v>
      </c>
      <c r="O486" s="94" t="e">
        <f t="shared" si="31"/>
        <v>#DIV/0!</v>
      </c>
      <c r="P486" s="96">
        <f t="shared" si="28"/>
        <v>3.5</v>
      </c>
      <c r="Q486" s="96">
        <f t="shared" si="29"/>
        <v>3.5</v>
      </c>
    </row>
    <row r="487" spans="14:17" x14ac:dyDescent="0.25">
      <c r="N487" s="94" t="e">
        <f t="shared" si="30"/>
        <v>#DIV/0!</v>
      </c>
      <c r="O487" s="94" t="e">
        <f t="shared" si="31"/>
        <v>#DIV/0!</v>
      </c>
      <c r="P487" s="96">
        <f t="shared" si="28"/>
        <v>3.5</v>
      </c>
      <c r="Q487" s="96">
        <f t="shared" si="29"/>
        <v>3.5</v>
      </c>
    </row>
    <row r="488" spans="14:17" x14ac:dyDescent="0.25">
      <c r="N488" s="94" t="e">
        <f t="shared" si="30"/>
        <v>#DIV/0!</v>
      </c>
      <c r="O488" s="94" t="e">
        <f t="shared" si="31"/>
        <v>#DIV/0!</v>
      </c>
      <c r="P488" s="96">
        <f t="shared" si="28"/>
        <v>3.5</v>
      </c>
      <c r="Q488" s="96">
        <f t="shared" si="29"/>
        <v>3.5</v>
      </c>
    </row>
    <row r="489" spans="14:17" x14ac:dyDescent="0.25">
      <c r="N489" s="94" t="e">
        <f t="shared" si="30"/>
        <v>#DIV/0!</v>
      </c>
      <c r="O489" s="94" t="e">
        <f t="shared" si="31"/>
        <v>#DIV/0!</v>
      </c>
      <c r="P489" s="96">
        <f t="shared" si="28"/>
        <v>3.5</v>
      </c>
      <c r="Q489" s="96">
        <f t="shared" si="29"/>
        <v>3.5</v>
      </c>
    </row>
    <row r="490" spans="14:17" x14ac:dyDescent="0.25">
      <c r="N490" s="94" t="e">
        <f t="shared" si="30"/>
        <v>#DIV/0!</v>
      </c>
      <c r="O490" s="94" t="e">
        <f t="shared" si="31"/>
        <v>#DIV/0!</v>
      </c>
      <c r="P490" s="96">
        <f t="shared" si="28"/>
        <v>3.5</v>
      </c>
      <c r="Q490" s="96">
        <f t="shared" si="29"/>
        <v>3.5</v>
      </c>
    </row>
    <row r="491" spans="14:17" x14ac:dyDescent="0.25">
      <c r="N491" s="94" t="e">
        <f t="shared" si="30"/>
        <v>#DIV/0!</v>
      </c>
      <c r="O491" s="94" t="e">
        <f t="shared" si="31"/>
        <v>#DIV/0!</v>
      </c>
      <c r="P491" s="96">
        <f t="shared" si="28"/>
        <v>3.5</v>
      </c>
      <c r="Q491" s="96">
        <f t="shared" si="29"/>
        <v>3.5</v>
      </c>
    </row>
    <row r="492" spans="14:17" x14ac:dyDescent="0.25">
      <c r="N492" s="94" t="e">
        <f t="shared" si="30"/>
        <v>#DIV/0!</v>
      </c>
      <c r="O492" s="94" t="e">
        <f t="shared" si="31"/>
        <v>#DIV/0!</v>
      </c>
      <c r="P492" s="96">
        <f t="shared" si="28"/>
        <v>3.5</v>
      </c>
      <c r="Q492" s="96">
        <f t="shared" si="29"/>
        <v>3.5</v>
      </c>
    </row>
    <row r="493" spans="14:17" x14ac:dyDescent="0.25">
      <c r="N493" s="94" t="e">
        <f t="shared" si="30"/>
        <v>#DIV/0!</v>
      </c>
      <c r="O493" s="94" t="e">
        <f t="shared" si="31"/>
        <v>#DIV/0!</v>
      </c>
      <c r="P493" s="96">
        <f t="shared" si="28"/>
        <v>3.5</v>
      </c>
      <c r="Q493" s="96">
        <f t="shared" si="29"/>
        <v>3.5</v>
      </c>
    </row>
    <row r="494" spans="14:17" x14ac:dyDescent="0.25">
      <c r="N494" s="94" t="e">
        <f t="shared" si="30"/>
        <v>#DIV/0!</v>
      </c>
      <c r="O494" s="94" t="e">
        <f t="shared" si="31"/>
        <v>#DIV/0!</v>
      </c>
      <c r="P494" s="96">
        <f t="shared" si="28"/>
        <v>3.5</v>
      </c>
      <c r="Q494" s="96">
        <f t="shared" si="29"/>
        <v>3.5</v>
      </c>
    </row>
    <row r="495" spans="14:17" x14ac:dyDescent="0.25">
      <c r="N495" s="94" t="e">
        <f t="shared" si="30"/>
        <v>#DIV/0!</v>
      </c>
      <c r="O495" s="94" t="e">
        <f t="shared" si="31"/>
        <v>#DIV/0!</v>
      </c>
      <c r="P495" s="96">
        <f t="shared" si="28"/>
        <v>3.5</v>
      </c>
      <c r="Q495" s="96">
        <f t="shared" si="29"/>
        <v>3.5</v>
      </c>
    </row>
    <row r="496" spans="14:17" x14ac:dyDescent="0.25">
      <c r="N496" s="94" t="e">
        <f t="shared" si="30"/>
        <v>#DIV/0!</v>
      </c>
      <c r="O496" s="94" t="e">
        <f t="shared" si="31"/>
        <v>#DIV/0!</v>
      </c>
      <c r="P496" s="96">
        <f t="shared" si="28"/>
        <v>3.5</v>
      </c>
      <c r="Q496" s="96">
        <f t="shared" si="29"/>
        <v>3.5</v>
      </c>
    </row>
    <row r="497" spans="14:17" x14ac:dyDescent="0.25">
      <c r="N497" s="94" t="e">
        <f t="shared" si="30"/>
        <v>#DIV/0!</v>
      </c>
      <c r="O497" s="94" t="e">
        <f t="shared" si="31"/>
        <v>#DIV/0!</v>
      </c>
      <c r="P497" s="96">
        <f t="shared" si="28"/>
        <v>3.5</v>
      </c>
      <c r="Q497" s="96">
        <f t="shared" si="29"/>
        <v>3.5</v>
      </c>
    </row>
    <row r="498" spans="14:17" x14ac:dyDescent="0.25">
      <c r="N498" s="94" t="e">
        <f t="shared" si="30"/>
        <v>#DIV/0!</v>
      </c>
      <c r="O498" s="94" t="e">
        <f t="shared" si="31"/>
        <v>#DIV/0!</v>
      </c>
      <c r="P498" s="96">
        <f t="shared" si="28"/>
        <v>3.5</v>
      </c>
      <c r="Q498" s="96">
        <f t="shared" si="29"/>
        <v>3.5</v>
      </c>
    </row>
    <row r="499" spans="14:17" x14ac:dyDescent="0.25">
      <c r="N499" s="94" t="e">
        <f t="shared" si="30"/>
        <v>#DIV/0!</v>
      </c>
      <c r="O499" s="94" t="e">
        <f t="shared" si="31"/>
        <v>#DIV/0!</v>
      </c>
      <c r="P499" s="96">
        <f t="shared" si="28"/>
        <v>3.5</v>
      </c>
      <c r="Q499" s="96">
        <f t="shared" si="29"/>
        <v>3.5</v>
      </c>
    </row>
    <row r="500" spans="14:17" x14ac:dyDescent="0.25">
      <c r="N500" s="94" t="e">
        <f t="shared" si="30"/>
        <v>#DIV/0!</v>
      </c>
      <c r="O500" s="94" t="e">
        <f t="shared" si="31"/>
        <v>#DIV/0!</v>
      </c>
      <c r="P500" s="96">
        <f t="shared" si="28"/>
        <v>3.5</v>
      </c>
      <c r="Q500" s="96">
        <f t="shared" si="29"/>
        <v>3.5</v>
      </c>
    </row>
    <row r="501" spans="14:17" x14ac:dyDescent="0.25">
      <c r="N501" s="94" t="e">
        <f t="shared" si="30"/>
        <v>#DIV/0!</v>
      </c>
      <c r="O501" s="94" t="e">
        <f t="shared" si="31"/>
        <v>#DIV/0!</v>
      </c>
      <c r="P501" s="96">
        <f t="shared" si="28"/>
        <v>3.5</v>
      </c>
      <c r="Q501" s="96">
        <f t="shared" si="29"/>
        <v>3.5</v>
      </c>
    </row>
    <row r="502" spans="14:17" x14ac:dyDescent="0.25">
      <c r="N502" s="94" t="e">
        <f t="shared" si="30"/>
        <v>#DIV/0!</v>
      </c>
      <c r="O502" s="94" t="e">
        <f t="shared" si="31"/>
        <v>#DIV/0!</v>
      </c>
      <c r="P502" s="96">
        <f t="shared" si="28"/>
        <v>3.5</v>
      </c>
      <c r="Q502" s="96">
        <f t="shared" si="29"/>
        <v>3.5</v>
      </c>
    </row>
    <row r="503" spans="14:17" x14ac:dyDescent="0.25">
      <c r="N503" s="94" t="e">
        <f t="shared" si="30"/>
        <v>#DIV/0!</v>
      </c>
      <c r="O503" s="94" t="e">
        <f t="shared" si="31"/>
        <v>#DIV/0!</v>
      </c>
      <c r="P503" s="96">
        <f t="shared" si="28"/>
        <v>3.5</v>
      </c>
      <c r="Q503" s="96">
        <f t="shared" si="29"/>
        <v>3.5</v>
      </c>
    </row>
    <row r="504" spans="14:17" x14ac:dyDescent="0.25">
      <c r="N504" s="94" t="e">
        <f t="shared" si="30"/>
        <v>#DIV/0!</v>
      </c>
      <c r="O504" s="94" t="e">
        <f t="shared" si="31"/>
        <v>#DIV/0!</v>
      </c>
      <c r="P504" s="96">
        <f t="shared" si="28"/>
        <v>3.5</v>
      </c>
      <c r="Q504" s="96">
        <f t="shared" si="29"/>
        <v>3.5</v>
      </c>
    </row>
    <row r="505" spans="14:17" x14ac:dyDescent="0.25">
      <c r="N505" s="94" t="e">
        <f t="shared" si="30"/>
        <v>#DIV/0!</v>
      </c>
      <c r="O505" s="94" t="e">
        <f t="shared" si="31"/>
        <v>#DIV/0!</v>
      </c>
      <c r="P505" s="96">
        <f t="shared" si="28"/>
        <v>3.5</v>
      </c>
      <c r="Q505" s="96">
        <f t="shared" si="29"/>
        <v>3.5</v>
      </c>
    </row>
    <row r="506" spans="14:17" x14ac:dyDescent="0.25">
      <c r="N506" s="94" t="e">
        <f t="shared" si="30"/>
        <v>#DIV/0!</v>
      </c>
      <c r="O506" s="94" t="e">
        <f t="shared" si="31"/>
        <v>#DIV/0!</v>
      </c>
      <c r="P506" s="96">
        <f t="shared" si="28"/>
        <v>3.5</v>
      </c>
      <c r="Q506" s="96">
        <f t="shared" si="29"/>
        <v>3.5</v>
      </c>
    </row>
    <row r="507" spans="14:17" x14ac:dyDescent="0.25">
      <c r="N507" s="94" t="e">
        <f t="shared" si="30"/>
        <v>#DIV/0!</v>
      </c>
      <c r="O507" s="94" t="e">
        <f t="shared" si="31"/>
        <v>#DIV/0!</v>
      </c>
      <c r="P507" s="96">
        <f t="shared" si="28"/>
        <v>3.5</v>
      </c>
      <c r="Q507" s="96">
        <f t="shared" si="29"/>
        <v>3.5</v>
      </c>
    </row>
    <row r="508" spans="14:17" x14ac:dyDescent="0.25">
      <c r="N508" s="94" t="e">
        <f t="shared" si="30"/>
        <v>#DIV/0!</v>
      </c>
      <c r="O508" s="94" t="e">
        <f t="shared" si="31"/>
        <v>#DIV/0!</v>
      </c>
      <c r="P508" s="96">
        <f t="shared" si="28"/>
        <v>3.5</v>
      </c>
      <c r="Q508" s="96">
        <f t="shared" si="29"/>
        <v>3.5</v>
      </c>
    </row>
    <row r="509" spans="14:17" x14ac:dyDescent="0.25">
      <c r="N509" s="94" t="e">
        <f t="shared" si="30"/>
        <v>#DIV/0!</v>
      </c>
      <c r="O509" s="94" t="e">
        <f t="shared" si="31"/>
        <v>#DIV/0!</v>
      </c>
      <c r="P509" s="96">
        <f t="shared" si="28"/>
        <v>3.5</v>
      </c>
      <c r="Q509" s="96">
        <f t="shared" si="29"/>
        <v>3.5</v>
      </c>
    </row>
    <row r="510" spans="14:17" x14ac:dyDescent="0.25">
      <c r="N510" s="94" t="e">
        <f t="shared" si="30"/>
        <v>#DIV/0!</v>
      </c>
      <c r="O510" s="94" t="e">
        <f t="shared" si="31"/>
        <v>#DIV/0!</v>
      </c>
      <c r="P510" s="96">
        <f t="shared" si="28"/>
        <v>3.5</v>
      </c>
      <c r="Q510" s="96">
        <f t="shared" si="29"/>
        <v>3.5</v>
      </c>
    </row>
    <row r="511" spans="14:17" x14ac:dyDescent="0.25">
      <c r="N511" s="94" t="e">
        <f t="shared" si="30"/>
        <v>#DIV/0!</v>
      </c>
      <c r="O511" s="94" t="e">
        <f t="shared" si="31"/>
        <v>#DIV/0!</v>
      </c>
      <c r="P511" s="96">
        <f t="shared" si="28"/>
        <v>3.5</v>
      </c>
      <c r="Q511" s="96">
        <f t="shared" si="29"/>
        <v>3.5</v>
      </c>
    </row>
    <row r="512" spans="14:17" x14ac:dyDescent="0.25">
      <c r="N512" s="94" t="e">
        <f t="shared" si="30"/>
        <v>#DIV/0!</v>
      </c>
      <c r="O512" s="94" t="e">
        <f t="shared" si="31"/>
        <v>#DIV/0!</v>
      </c>
      <c r="P512" s="96">
        <f t="shared" si="28"/>
        <v>3.5</v>
      </c>
      <c r="Q512" s="96">
        <f t="shared" si="29"/>
        <v>3.5</v>
      </c>
    </row>
    <row r="513" spans="14:17" x14ac:dyDescent="0.25">
      <c r="N513" s="94" t="e">
        <f t="shared" si="30"/>
        <v>#DIV/0!</v>
      </c>
      <c r="O513" s="94" t="e">
        <f t="shared" si="31"/>
        <v>#DIV/0!</v>
      </c>
      <c r="P513" s="96">
        <f t="shared" si="28"/>
        <v>3.5</v>
      </c>
      <c r="Q513" s="96">
        <f t="shared" si="29"/>
        <v>3.5</v>
      </c>
    </row>
    <row r="514" spans="14:17" x14ac:dyDescent="0.25">
      <c r="N514" s="94" t="e">
        <f t="shared" si="30"/>
        <v>#DIV/0!</v>
      </c>
      <c r="O514" s="94" t="e">
        <f t="shared" si="31"/>
        <v>#DIV/0!</v>
      </c>
      <c r="P514" s="96">
        <f t="shared" si="28"/>
        <v>3.5</v>
      </c>
      <c r="Q514" s="96">
        <f t="shared" si="29"/>
        <v>3.5</v>
      </c>
    </row>
    <row r="515" spans="14:17" x14ac:dyDescent="0.25">
      <c r="N515" s="94" t="e">
        <f t="shared" si="30"/>
        <v>#DIV/0!</v>
      </c>
      <c r="O515" s="94" t="e">
        <f t="shared" si="31"/>
        <v>#DIV/0!</v>
      </c>
      <c r="P515" s="96">
        <f t="shared" ref="P515:P578" si="32">((I515+38)^3+(J515+38)^2+(K515+38)^5)/((C515+38)^5+(D515+38)^2+(E515+38)^3)*(F515+2+M515)/(G515+2+L515)+(I515+10)/(L515+10)*(K515+10)/(L515+10)*(J515+10/(L515+M515+20)*(L515+10))/2</f>
        <v>3.5</v>
      </c>
      <c r="Q515" s="96">
        <f t="shared" ref="Q515:Q578" si="33">((C515+38)^3+(D515+38)^2+(E515+38)^5)/((I515+38)^5+(J515+38)^2+(K515+38)^3)*(L515+2+M515)/(M515+2+F515)+(C515+10)/(F515+10)*(E515+10)/(F515+10)*(D515+10/(F515+G515+20)*(F515+10))/2</f>
        <v>3.5</v>
      </c>
    </row>
    <row r="516" spans="14:17" x14ac:dyDescent="0.25">
      <c r="N516" s="94" t="e">
        <f t="shared" ref="N516:N579" si="34">((C516+F516)^2+(E516+F516)^2-(D516+F516)^2)/((C516+G516)*(E516+G516+(D516+G516)))</f>
        <v>#DIV/0!</v>
      </c>
      <c r="O516" s="94" t="e">
        <f t="shared" ref="O516:O579" si="35">((I516+L516)^2+(K516+L516)^2-(J516+L516)^2)/((I516+M516)*(K516+M516+(J516+M516)))</f>
        <v>#DIV/0!</v>
      </c>
      <c r="P516" s="96">
        <f t="shared" si="32"/>
        <v>3.5</v>
      </c>
      <c r="Q516" s="96">
        <f t="shared" si="33"/>
        <v>3.5</v>
      </c>
    </row>
    <row r="517" spans="14:17" x14ac:dyDescent="0.25">
      <c r="N517" s="94" t="e">
        <f t="shared" si="34"/>
        <v>#DIV/0!</v>
      </c>
      <c r="O517" s="94" t="e">
        <f t="shared" si="35"/>
        <v>#DIV/0!</v>
      </c>
      <c r="P517" s="96">
        <f t="shared" si="32"/>
        <v>3.5</v>
      </c>
      <c r="Q517" s="96">
        <f t="shared" si="33"/>
        <v>3.5</v>
      </c>
    </row>
    <row r="518" spans="14:17" x14ac:dyDescent="0.25">
      <c r="N518" s="94" t="e">
        <f t="shared" si="34"/>
        <v>#DIV/0!</v>
      </c>
      <c r="O518" s="94" t="e">
        <f t="shared" si="35"/>
        <v>#DIV/0!</v>
      </c>
      <c r="P518" s="96">
        <f t="shared" si="32"/>
        <v>3.5</v>
      </c>
      <c r="Q518" s="96">
        <f t="shared" si="33"/>
        <v>3.5</v>
      </c>
    </row>
    <row r="519" spans="14:17" x14ac:dyDescent="0.25">
      <c r="N519" s="94" t="e">
        <f t="shared" si="34"/>
        <v>#DIV/0!</v>
      </c>
      <c r="O519" s="94" t="e">
        <f t="shared" si="35"/>
        <v>#DIV/0!</v>
      </c>
      <c r="P519" s="96">
        <f t="shared" si="32"/>
        <v>3.5</v>
      </c>
      <c r="Q519" s="96">
        <f t="shared" si="33"/>
        <v>3.5</v>
      </c>
    </row>
    <row r="520" spans="14:17" x14ac:dyDescent="0.25">
      <c r="N520" s="94" t="e">
        <f t="shared" si="34"/>
        <v>#DIV/0!</v>
      </c>
      <c r="O520" s="94" t="e">
        <f t="shared" si="35"/>
        <v>#DIV/0!</v>
      </c>
      <c r="P520" s="96">
        <f t="shared" si="32"/>
        <v>3.5</v>
      </c>
      <c r="Q520" s="96">
        <f t="shared" si="33"/>
        <v>3.5</v>
      </c>
    </row>
    <row r="521" spans="14:17" x14ac:dyDescent="0.25">
      <c r="N521" s="94" t="e">
        <f t="shared" si="34"/>
        <v>#DIV/0!</v>
      </c>
      <c r="O521" s="94" t="e">
        <f t="shared" si="35"/>
        <v>#DIV/0!</v>
      </c>
      <c r="P521" s="96">
        <f t="shared" si="32"/>
        <v>3.5</v>
      </c>
      <c r="Q521" s="96">
        <f t="shared" si="33"/>
        <v>3.5</v>
      </c>
    </row>
    <row r="522" spans="14:17" x14ac:dyDescent="0.25">
      <c r="N522" s="94" t="e">
        <f t="shared" si="34"/>
        <v>#DIV/0!</v>
      </c>
      <c r="O522" s="94" t="e">
        <f t="shared" si="35"/>
        <v>#DIV/0!</v>
      </c>
      <c r="P522" s="96">
        <f t="shared" si="32"/>
        <v>3.5</v>
      </c>
      <c r="Q522" s="96">
        <f t="shared" si="33"/>
        <v>3.5</v>
      </c>
    </row>
    <row r="523" spans="14:17" x14ac:dyDescent="0.25">
      <c r="N523" s="94" t="e">
        <f t="shared" si="34"/>
        <v>#DIV/0!</v>
      </c>
      <c r="O523" s="94" t="e">
        <f t="shared" si="35"/>
        <v>#DIV/0!</v>
      </c>
      <c r="P523" s="96">
        <f t="shared" si="32"/>
        <v>3.5</v>
      </c>
      <c r="Q523" s="96">
        <f t="shared" si="33"/>
        <v>3.5</v>
      </c>
    </row>
    <row r="524" spans="14:17" x14ac:dyDescent="0.25">
      <c r="N524" s="94" t="e">
        <f t="shared" si="34"/>
        <v>#DIV/0!</v>
      </c>
      <c r="O524" s="94" t="e">
        <f t="shared" si="35"/>
        <v>#DIV/0!</v>
      </c>
      <c r="P524" s="96">
        <f t="shared" si="32"/>
        <v>3.5</v>
      </c>
      <c r="Q524" s="96">
        <f t="shared" si="33"/>
        <v>3.5</v>
      </c>
    </row>
    <row r="525" spans="14:17" x14ac:dyDescent="0.25">
      <c r="N525" s="94" t="e">
        <f t="shared" si="34"/>
        <v>#DIV/0!</v>
      </c>
      <c r="O525" s="94" t="e">
        <f t="shared" si="35"/>
        <v>#DIV/0!</v>
      </c>
      <c r="P525" s="96">
        <f t="shared" si="32"/>
        <v>3.5</v>
      </c>
      <c r="Q525" s="96">
        <f t="shared" si="33"/>
        <v>3.5</v>
      </c>
    </row>
    <row r="526" spans="14:17" x14ac:dyDescent="0.25">
      <c r="N526" s="94" t="e">
        <f t="shared" si="34"/>
        <v>#DIV/0!</v>
      </c>
      <c r="O526" s="94" t="e">
        <f t="shared" si="35"/>
        <v>#DIV/0!</v>
      </c>
      <c r="P526" s="96">
        <f t="shared" si="32"/>
        <v>3.5</v>
      </c>
      <c r="Q526" s="96">
        <f t="shared" si="33"/>
        <v>3.5</v>
      </c>
    </row>
    <row r="527" spans="14:17" x14ac:dyDescent="0.25">
      <c r="N527" s="94" t="e">
        <f t="shared" si="34"/>
        <v>#DIV/0!</v>
      </c>
      <c r="O527" s="94" t="e">
        <f t="shared" si="35"/>
        <v>#DIV/0!</v>
      </c>
      <c r="P527" s="96">
        <f t="shared" si="32"/>
        <v>3.5</v>
      </c>
      <c r="Q527" s="96">
        <f t="shared" si="33"/>
        <v>3.5</v>
      </c>
    </row>
    <row r="528" spans="14:17" x14ac:dyDescent="0.25">
      <c r="N528" s="94" t="e">
        <f t="shared" si="34"/>
        <v>#DIV/0!</v>
      </c>
      <c r="O528" s="94" t="e">
        <f t="shared" si="35"/>
        <v>#DIV/0!</v>
      </c>
      <c r="P528" s="96">
        <f t="shared" si="32"/>
        <v>3.5</v>
      </c>
      <c r="Q528" s="96">
        <f t="shared" si="33"/>
        <v>3.5</v>
      </c>
    </row>
    <row r="529" spans="14:17" x14ac:dyDescent="0.25">
      <c r="N529" s="94" t="e">
        <f t="shared" si="34"/>
        <v>#DIV/0!</v>
      </c>
      <c r="O529" s="94" t="e">
        <f t="shared" si="35"/>
        <v>#DIV/0!</v>
      </c>
      <c r="P529" s="96">
        <f t="shared" si="32"/>
        <v>3.5</v>
      </c>
      <c r="Q529" s="96">
        <f t="shared" si="33"/>
        <v>3.5</v>
      </c>
    </row>
    <row r="530" spans="14:17" x14ac:dyDescent="0.25">
      <c r="N530" s="94" t="e">
        <f t="shared" si="34"/>
        <v>#DIV/0!</v>
      </c>
      <c r="O530" s="94" t="e">
        <f t="shared" si="35"/>
        <v>#DIV/0!</v>
      </c>
      <c r="P530" s="96">
        <f t="shared" si="32"/>
        <v>3.5</v>
      </c>
      <c r="Q530" s="96">
        <f t="shared" si="33"/>
        <v>3.5</v>
      </c>
    </row>
    <row r="531" spans="14:17" x14ac:dyDescent="0.25">
      <c r="N531" s="94" t="e">
        <f t="shared" si="34"/>
        <v>#DIV/0!</v>
      </c>
      <c r="O531" s="94" t="e">
        <f t="shared" si="35"/>
        <v>#DIV/0!</v>
      </c>
      <c r="P531" s="96">
        <f t="shared" si="32"/>
        <v>3.5</v>
      </c>
      <c r="Q531" s="96">
        <f t="shared" si="33"/>
        <v>3.5</v>
      </c>
    </row>
    <row r="532" spans="14:17" x14ac:dyDescent="0.25">
      <c r="N532" s="94" t="e">
        <f t="shared" si="34"/>
        <v>#DIV/0!</v>
      </c>
      <c r="O532" s="94" t="e">
        <f t="shared" si="35"/>
        <v>#DIV/0!</v>
      </c>
      <c r="P532" s="96">
        <f t="shared" si="32"/>
        <v>3.5</v>
      </c>
      <c r="Q532" s="96">
        <f t="shared" si="33"/>
        <v>3.5</v>
      </c>
    </row>
    <row r="533" spans="14:17" x14ac:dyDescent="0.25">
      <c r="N533" s="94" t="e">
        <f t="shared" si="34"/>
        <v>#DIV/0!</v>
      </c>
      <c r="O533" s="94" t="e">
        <f t="shared" si="35"/>
        <v>#DIV/0!</v>
      </c>
      <c r="P533" s="96">
        <f t="shared" si="32"/>
        <v>3.5</v>
      </c>
      <c r="Q533" s="96">
        <f t="shared" si="33"/>
        <v>3.5</v>
      </c>
    </row>
    <row r="534" spans="14:17" x14ac:dyDescent="0.25">
      <c r="N534" s="94" t="e">
        <f t="shared" si="34"/>
        <v>#DIV/0!</v>
      </c>
      <c r="O534" s="94" t="e">
        <f t="shared" si="35"/>
        <v>#DIV/0!</v>
      </c>
      <c r="P534" s="96">
        <f t="shared" si="32"/>
        <v>3.5</v>
      </c>
      <c r="Q534" s="96">
        <f t="shared" si="33"/>
        <v>3.5</v>
      </c>
    </row>
    <row r="535" spans="14:17" x14ac:dyDescent="0.25">
      <c r="N535" s="94" t="e">
        <f t="shared" si="34"/>
        <v>#DIV/0!</v>
      </c>
      <c r="O535" s="94" t="e">
        <f t="shared" si="35"/>
        <v>#DIV/0!</v>
      </c>
      <c r="P535" s="96">
        <f t="shared" si="32"/>
        <v>3.5</v>
      </c>
      <c r="Q535" s="96">
        <f t="shared" si="33"/>
        <v>3.5</v>
      </c>
    </row>
    <row r="536" spans="14:17" x14ac:dyDescent="0.25">
      <c r="N536" s="94" t="e">
        <f t="shared" si="34"/>
        <v>#DIV/0!</v>
      </c>
      <c r="O536" s="94" t="e">
        <f t="shared" si="35"/>
        <v>#DIV/0!</v>
      </c>
      <c r="P536" s="96">
        <f t="shared" si="32"/>
        <v>3.5</v>
      </c>
      <c r="Q536" s="96">
        <f t="shared" si="33"/>
        <v>3.5</v>
      </c>
    </row>
    <row r="537" spans="14:17" x14ac:dyDescent="0.25">
      <c r="N537" s="94" t="e">
        <f t="shared" si="34"/>
        <v>#DIV/0!</v>
      </c>
      <c r="O537" s="94" t="e">
        <f t="shared" si="35"/>
        <v>#DIV/0!</v>
      </c>
      <c r="P537" s="96">
        <f t="shared" si="32"/>
        <v>3.5</v>
      </c>
      <c r="Q537" s="96">
        <f t="shared" si="33"/>
        <v>3.5</v>
      </c>
    </row>
    <row r="538" spans="14:17" x14ac:dyDescent="0.25">
      <c r="N538" s="94" t="e">
        <f t="shared" si="34"/>
        <v>#DIV/0!</v>
      </c>
      <c r="O538" s="94" t="e">
        <f t="shared" si="35"/>
        <v>#DIV/0!</v>
      </c>
      <c r="P538" s="96">
        <f t="shared" si="32"/>
        <v>3.5</v>
      </c>
      <c r="Q538" s="96">
        <f t="shared" si="33"/>
        <v>3.5</v>
      </c>
    </row>
    <row r="539" spans="14:17" x14ac:dyDescent="0.25">
      <c r="N539" s="94" t="e">
        <f t="shared" si="34"/>
        <v>#DIV/0!</v>
      </c>
      <c r="O539" s="94" t="e">
        <f t="shared" si="35"/>
        <v>#DIV/0!</v>
      </c>
      <c r="P539" s="96">
        <f t="shared" si="32"/>
        <v>3.5</v>
      </c>
      <c r="Q539" s="96">
        <f t="shared" si="33"/>
        <v>3.5</v>
      </c>
    </row>
    <row r="540" spans="14:17" x14ac:dyDescent="0.25">
      <c r="N540" s="94" t="e">
        <f t="shared" si="34"/>
        <v>#DIV/0!</v>
      </c>
      <c r="O540" s="94" t="e">
        <f t="shared" si="35"/>
        <v>#DIV/0!</v>
      </c>
      <c r="P540" s="96">
        <f t="shared" si="32"/>
        <v>3.5</v>
      </c>
      <c r="Q540" s="96">
        <f t="shared" si="33"/>
        <v>3.5</v>
      </c>
    </row>
    <row r="541" spans="14:17" x14ac:dyDescent="0.25">
      <c r="N541" s="94" t="e">
        <f t="shared" si="34"/>
        <v>#DIV/0!</v>
      </c>
      <c r="O541" s="94" t="e">
        <f t="shared" si="35"/>
        <v>#DIV/0!</v>
      </c>
      <c r="P541" s="96">
        <f t="shared" si="32"/>
        <v>3.5</v>
      </c>
      <c r="Q541" s="96">
        <f t="shared" si="33"/>
        <v>3.5</v>
      </c>
    </row>
    <row r="542" spans="14:17" x14ac:dyDescent="0.25">
      <c r="N542" s="94" t="e">
        <f t="shared" si="34"/>
        <v>#DIV/0!</v>
      </c>
      <c r="O542" s="94" t="e">
        <f t="shared" si="35"/>
        <v>#DIV/0!</v>
      </c>
      <c r="P542" s="96">
        <f t="shared" si="32"/>
        <v>3.5</v>
      </c>
      <c r="Q542" s="96">
        <f t="shared" si="33"/>
        <v>3.5</v>
      </c>
    </row>
    <row r="543" spans="14:17" x14ac:dyDescent="0.25">
      <c r="N543" s="94" t="e">
        <f t="shared" si="34"/>
        <v>#DIV/0!</v>
      </c>
      <c r="O543" s="94" t="e">
        <f t="shared" si="35"/>
        <v>#DIV/0!</v>
      </c>
      <c r="P543" s="96">
        <f t="shared" si="32"/>
        <v>3.5</v>
      </c>
      <c r="Q543" s="96">
        <f t="shared" si="33"/>
        <v>3.5</v>
      </c>
    </row>
    <row r="544" spans="14:17" x14ac:dyDescent="0.25">
      <c r="N544" s="94" t="e">
        <f t="shared" si="34"/>
        <v>#DIV/0!</v>
      </c>
      <c r="O544" s="94" t="e">
        <f t="shared" si="35"/>
        <v>#DIV/0!</v>
      </c>
      <c r="P544" s="96">
        <f t="shared" si="32"/>
        <v>3.5</v>
      </c>
      <c r="Q544" s="96">
        <f t="shared" si="33"/>
        <v>3.5</v>
      </c>
    </row>
    <row r="545" spans="14:17" x14ac:dyDescent="0.25">
      <c r="N545" s="94" t="e">
        <f t="shared" si="34"/>
        <v>#DIV/0!</v>
      </c>
      <c r="O545" s="94" t="e">
        <f t="shared" si="35"/>
        <v>#DIV/0!</v>
      </c>
      <c r="P545" s="96">
        <f t="shared" si="32"/>
        <v>3.5</v>
      </c>
      <c r="Q545" s="96">
        <f t="shared" si="33"/>
        <v>3.5</v>
      </c>
    </row>
    <row r="546" spans="14:17" x14ac:dyDescent="0.25">
      <c r="N546" s="94" t="e">
        <f t="shared" si="34"/>
        <v>#DIV/0!</v>
      </c>
      <c r="O546" s="94" t="e">
        <f t="shared" si="35"/>
        <v>#DIV/0!</v>
      </c>
      <c r="P546" s="96">
        <f t="shared" si="32"/>
        <v>3.5</v>
      </c>
      <c r="Q546" s="96">
        <f t="shared" si="33"/>
        <v>3.5</v>
      </c>
    </row>
    <row r="547" spans="14:17" x14ac:dyDescent="0.25">
      <c r="N547" s="94" t="e">
        <f t="shared" si="34"/>
        <v>#DIV/0!</v>
      </c>
      <c r="O547" s="94" t="e">
        <f t="shared" si="35"/>
        <v>#DIV/0!</v>
      </c>
      <c r="P547" s="96">
        <f t="shared" si="32"/>
        <v>3.5</v>
      </c>
      <c r="Q547" s="96">
        <f t="shared" si="33"/>
        <v>3.5</v>
      </c>
    </row>
    <row r="548" spans="14:17" x14ac:dyDescent="0.25">
      <c r="N548" s="94" t="e">
        <f t="shared" si="34"/>
        <v>#DIV/0!</v>
      </c>
      <c r="O548" s="94" t="e">
        <f t="shared" si="35"/>
        <v>#DIV/0!</v>
      </c>
      <c r="P548" s="96">
        <f t="shared" si="32"/>
        <v>3.5</v>
      </c>
      <c r="Q548" s="96">
        <f t="shared" si="33"/>
        <v>3.5</v>
      </c>
    </row>
    <row r="549" spans="14:17" x14ac:dyDescent="0.25">
      <c r="N549" s="94" t="e">
        <f t="shared" si="34"/>
        <v>#DIV/0!</v>
      </c>
      <c r="O549" s="94" t="e">
        <f t="shared" si="35"/>
        <v>#DIV/0!</v>
      </c>
      <c r="P549" s="96">
        <f t="shared" si="32"/>
        <v>3.5</v>
      </c>
      <c r="Q549" s="96">
        <f t="shared" si="33"/>
        <v>3.5</v>
      </c>
    </row>
    <row r="550" spans="14:17" x14ac:dyDescent="0.25">
      <c r="N550" s="94" t="e">
        <f t="shared" si="34"/>
        <v>#DIV/0!</v>
      </c>
      <c r="O550" s="94" t="e">
        <f t="shared" si="35"/>
        <v>#DIV/0!</v>
      </c>
      <c r="P550" s="96">
        <f t="shared" si="32"/>
        <v>3.5</v>
      </c>
      <c r="Q550" s="96">
        <f t="shared" si="33"/>
        <v>3.5</v>
      </c>
    </row>
    <row r="551" spans="14:17" x14ac:dyDescent="0.25">
      <c r="N551" s="94" t="e">
        <f t="shared" si="34"/>
        <v>#DIV/0!</v>
      </c>
      <c r="O551" s="94" t="e">
        <f t="shared" si="35"/>
        <v>#DIV/0!</v>
      </c>
      <c r="P551" s="96">
        <f t="shared" si="32"/>
        <v>3.5</v>
      </c>
      <c r="Q551" s="96">
        <f t="shared" si="33"/>
        <v>3.5</v>
      </c>
    </row>
    <row r="552" spans="14:17" x14ac:dyDescent="0.25">
      <c r="N552" s="94" t="e">
        <f t="shared" si="34"/>
        <v>#DIV/0!</v>
      </c>
      <c r="O552" s="94" t="e">
        <f t="shared" si="35"/>
        <v>#DIV/0!</v>
      </c>
      <c r="P552" s="96">
        <f t="shared" si="32"/>
        <v>3.5</v>
      </c>
      <c r="Q552" s="96">
        <f t="shared" si="33"/>
        <v>3.5</v>
      </c>
    </row>
    <row r="553" spans="14:17" x14ac:dyDescent="0.25">
      <c r="N553" s="94" t="e">
        <f t="shared" si="34"/>
        <v>#DIV/0!</v>
      </c>
      <c r="O553" s="94" t="e">
        <f t="shared" si="35"/>
        <v>#DIV/0!</v>
      </c>
      <c r="P553" s="96">
        <f t="shared" si="32"/>
        <v>3.5</v>
      </c>
      <c r="Q553" s="96">
        <f t="shared" si="33"/>
        <v>3.5</v>
      </c>
    </row>
    <row r="554" spans="14:17" x14ac:dyDescent="0.25">
      <c r="N554" s="94" t="e">
        <f t="shared" si="34"/>
        <v>#DIV/0!</v>
      </c>
      <c r="O554" s="94" t="e">
        <f t="shared" si="35"/>
        <v>#DIV/0!</v>
      </c>
      <c r="P554" s="96">
        <f t="shared" si="32"/>
        <v>3.5</v>
      </c>
      <c r="Q554" s="96">
        <f t="shared" si="33"/>
        <v>3.5</v>
      </c>
    </row>
    <row r="555" spans="14:17" x14ac:dyDescent="0.25">
      <c r="N555" s="94" t="e">
        <f t="shared" si="34"/>
        <v>#DIV/0!</v>
      </c>
      <c r="O555" s="94" t="e">
        <f t="shared" si="35"/>
        <v>#DIV/0!</v>
      </c>
      <c r="P555" s="96">
        <f t="shared" si="32"/>
        <v>3.5</v>
      </c>
      <c r="Q555" s="96">
        <f t="shared" si="33"/>
        <v>3.5</v>
      </c>
    </row>
    <row r="556" spans="14:17" x14ac:dyDescent="0.25">
      <c r="N556" s="94" t="e">
        <f t="shared" si="34"/>
        <v>#DIV/0!</v>
      </c>
      <c r="O556" s="94" t="e">
        <f t="shared" si="35"/>
        <v>#DIV/0!</v>
      </c>
      <c r="P556" s="96">
        <f t="shared" si="32"/>
        <v>3.5</v>
      </c>
      <c r="Q556" s="96">
        <f t="shared" si="33"/>
        <v>3.5</v>
      </c>
    </row>
    <row r="557" spans="14:17" x14ac:dyDescent="0.25">
      <c r="N557" s="94" t="e">
        <f t="shared" si="34"/>
        <v>#DIV/0!</v>
      </c>
      <c r="O557" s="94" t="e">
        <f t="shared" si="35"/>
        <v>#DIV/0!</v>
      </c>
      <c r="P557" s="96">
        <f t="shared" si="32"/>
        <v>3.5</v>
      </c>
      <c r="Q557" s="96">
        <f t="shared" si="33"/>
        <v>3.5</v>
      </c>
    </row>
    <row r="558" spans="14:17" x14ac:dyDescent="0.25">
      <c r="N558" s="94" t="e">
        <f t="shared" si="34"/>
        <v>#DIV/0!</v>
      </c>
      <c r="O558" s="94" t="e">
        <f t="shared" si="35"/>
        <v>#DIV/0!</v>
      </c>
      <c r="P558" s="96">
        <f t="shared" si="32"/>
        <v>3.5</v>
      </c>
      <c r="Q558" s="96">
        <f t="shared" si="33"/>
        <v>3.5</v>
      </c>
    </row>
    <row r="559" spans="14:17" x14ac:dyDescent="0.25">
      <c r="N559" s="94" t="e">
        <f t="shared" si="34"/>
        <v>#DIV/0!</v>
      </c>
      <c r="O559" s="94" t="e">
        <f t="shared" si="35"/>
        <v>#DIV/0!</v>
      </c>
      <c r="P559" s="96">
        <f t="shared" si="32"/>
        <v>3.5</v>
      </c>
      <c r="Q559" s="96">
        <f t="shared" si="33"/>
        <v>3.5</v>
      </c>
    </row>
    <row r="560" spans="14:17" x14ac:dyDescent="0.25">
      <c r="N560" s="94" t="e">
        <f t="shared" si="34"/>
        <v>#DIV/0!</v>
      </c>
      <c r="O560" s="94" t="e">
        <f t="shared" si="35"/>
        <v>#DIV/0!</v>
      </c>
      <c r="P560" s="96">
        <f t="shared" si="32"/>
        <v>3.5</v>
      </c>
      <c r="Q560" s="96">
        <f t="shared" si="33"/>
        <v>3.5</v>
      </c>
    </row>
    <row r="561" spans="14:17" x14ac:dyDescent="0.25">
      <c r="N561" s="94" t="e">
        <f t="shared" si="34"/>
        <v>#DIV/0!</v>
      </c>
      <c r="O561" s="94" t="e">
        <f t="shared" si="35"/>
        <v>#DIV/0!</v>
      </c>
      <c r="P561" s="96">
        <f t="shared" si="32"/>
        <v>3.5</v>
      </c>
      <c r="Q561" s="96">
        <f t="shared" si="33"/>
        <v>3.5</v>
      </c>
    </row>
    <row r="562" spans="14:17" x14ac:dyDescent="0.25">
      <c r="N562" s="94" t="e">
        <f t="shared" si="34"/>
        <v>#DIV/0!</v>
      </c>
      <c r="O562" s="94" t="e">
        <f t="shared" si="35"/>
        <v>#DIV/0!</v>
      </c>
      <c r="P562" s="96">
        <f t="shared" si="32"/>
        <v>3.5</v>
      </c>
      <c r="Q562" s="96">
        <f t="shared" si="33"/>
        <v>3.5</v>
      </c>
    </row>
    <row r="563" spans="14:17" x14ac:dyDescent="0.25">
      <c r="N563" s="94" t="e">
        <f t="shared" si="34"/>
        <v>#DIV/0!</v>
      </c>
      <c r="O563" s="94" t="e">
        <f t="shared" si="35"/>
        <v>#DIV/0!</v>
      </c>
      <c r="P563" s="96">
        <f t="shared" si="32"/>
        <v>3.5</v>
      </c>
      <c r="Q563" s="96">
        <f t="shared" si="33"/>
        <v>3.5</v>
      </c>
    </row>
    <row r="564" spans="14:17" x14ac:dyDescent="0.25">
      <c r="N564" s="94" t="e">
        <f t="shared" si="34"/>
        <v>#DIV/0!</v>
      </c>
      <c r="O564" s="94" t="e">
        <f t="shared" si="35"/>
        <v>#DIV/0!</v>
      </c>
      <c r="P564" s="96">
        <f t="shared" si="32"/>
        <v>3.5</v>
      </c>
      <c r="Q564" s="96">
        <f t="shared" si="33"/>
        <v>3.5</v>
      </c>
    </row>
    <row r="565" spans="14:17" x14ac:dyDescent="0.25">
      <c r="N565" s="94" t="e">
        <f t="shared" si="34"/>
        <v>#DIV/0!</v>
      </c>
      <c r="O565" s="94" t="e">
        <f t="shared" si="35"/>
        <v>#DIV/0!</v>
      </c>
      <c r="P565" s="96">
        <f t="shared" si="32"/>
        <v>3.5</v>
      </c>
      <c r="Q565" s="96">
        <f t="shared" si="33"/>
        <v>3.5</v>
      </c>
    </row>
    <row r="566" spans="14:17" x14ac:dyDescent="0.25">
      <c r="N566" s="94" t="e">
        <f t="shared" si="34"/>
        <v>#DIV/0!</v>
      </c>
      <c r="O566" s="94" t="e">
        <f t="shared" si="35"/>
        <v>#DIV/0!</v>
      </c>
      <c r="P566" s="96">
        <f t="shared" si="32"/>
        <v>3.5</v>
      </c>
      <c r="Q566" s="96">
        <f t="shared" si="33"/>
        <v>3.5</v>
      </c>
    </row>
    <row r="567" spans="14:17" x14ac:dyDescent="0.25">
      <c r="N567" s="94" t="e">
        <f t="shared" si="34"/>
        <v>#DIV/0!</v>
      </c>
      <c r="O567" s="94" t="e">
        <f t="shared" si="35"/>
        <v>#DIV/0!</v>
      </c>
      <c r="P567" s="96">
        <f t="shared" si="32"/>
        <v>3.5</v>
      </c>
      <c r="Q567" s="96">
        <f t="shared" si="33"/>
        <v>3.5</v>
      </c>
    </row>
    <row r="568" spans="14:17" x14ac:dyDescent="0.25">
      <c r="N568" s="94" t="e">
        <f t="shared" si="34"/>
        <v>#DIV/0!</v>
      </c>
      <c r="O568" s="94" t="e">
        <f t="shared" si="35"/>
        <v>#DIV/0!</v>
      </c>
      <c r="P568" s="96">
        <f t="shared" si="32"/>
        <v>3.5</v>
      </c>
      <c r="Q568" s="96">
        <f t="shared" si="33"/>
        <v>3.5</v>
      </c>
    </row>
    <row r="569" spans="14:17" x14ac:dyDescent="0.25">
      <c r="N569" s="94" t="e">
        <f t="shared" si="34"/>
        <v>#DIV/0!</v>
      </c>
      <c r="O569" s="94" t="e">
        <f t="shared" si="35"/>
        <v>#DIV/0!</v>
      </c>
      <c r="P569" s="96">
        <f t="shared" si="32"/>
        <v>3.5</v>
      </c>
      <c r="Q569" s="96">
        <f t="shared" si="33"/>
        <v>3.5</v>
      </c>
    </row>
    <row r="570" spans="14:17" x14ac:dyDescent="0.25">
      <c r="N570" s="94" t="e">
        <f t="shared" si="34"/>
        <v>#DIV/0!</v>
      </c>
      <c r="O570" s="94" t="e">
        <f t="shared" si="35"/>
        <v>#DIV/0!</v>
      </c>
      <c r="P570" s="96">
        <f t="shared" si="32"/>
        <v>3.5</v>
      </c>
      <c r="Q570" s="96">
        <f t="shared" si="33"/>
        <v>3.5</v>
      </c>
    </row>
    <row r="571" spans="14:17" x14ac:dyDescent="0.25">
      <c r="N571" s="94" t="e">
        <f t="shared" si="34"/>
        <v>#DIV/0!</v>
      </c>
      <c r="O571" s="94" t="e">
        <f t="shared" si="35"/>
        <v>#DIV/0!</v>
      </c>
      <c r="P571" s="96">
        <f t="shared" si="32"/>
        <v>3.5</v>
      </c>
      <c r="Q571" s="96">
        <f t="shared" si="33"/>
        <v>3.5</v>
      </c>
    </row>
    <row r="572" spans="14:17" x14ac:dyDescent="0.25">
      <c r="N572" s="94" t="e">
        <f t="shared" si="34"/>
        <v>#DIV/0!</v>
      </c>
      <c r="O572" s="94" t="e">
        <f t="shared" si="35"/>
        <v>#DIV/0!</v>
      </c>
      <c r="P572" s="96">
        <f t="shared" si="32"/>
        <v>3.5</v>
      </c>
      <c r="Q572" s="96">
        <f t="shared" si="33"/>
        <v>3.5</v>
      </c>
    </row>
    <row r="573" spans="14:17" x14ac:dyDescent="0.25">
      <c r="N573" s="94" t="e">
        <f t="shared" si="34"/>
        <v>#DIV/0!</v>
      </c>
      <c r="O573" s="94" t="e">
        <f t="shared" si="35"/>
        <v>#DIV/0!</v>
      </c>
      <c r="P573" s="96">
        <f t="shared" si="32"/>
        <v>3.5</v>
      </c>
      <c r="Q573" s="96">
        <f t="shared" si="33"/>
        <v>3.5</v>
      </c>
    </row>
    <row r="574" spans="14:17" x14ac:dyDescent="0.25">
      <c r="N574" s="94" t="e">
        <f t="shared" si="34"/>
        <v>#DIV/0!</v>
      </c>
      <c r="O574" s="94" t="e">
        <f t="shared" si="35"/>
        <v>#DIV/0!</v>
      </c>
      <c r="P574" s="96">
        <f t="shared" si="32"/>
        <v>3.5</v>
      </c>
      <c r="Q574" s="96">
        <f t="shared" si="33"/>
        <v>3.5</v>
      </c>
    </row>
    <row r="575" spans="14:17" x14ac:dyDescent="0.25">
      <c r="N575" s="94" t="e">
        <f t="shared" si="34"/>
        <v>#DIV/0!</v>
      </c>
      <c r="O575" s="94" t="e">
        <f t="shared" si="35"/>
        <v>#DIV/0!</v>
      </c>
      <c r="P575" s="96">
        <f t="shared" si="32"/>
        <v>3.5</v>
      </c>
      <c r="Q575" s="96">
        <f t="shared" si="33"/>
        <v>3.5</v>
      </c>
    </row>
    <row r="576" spans="14:17" x14ac:dyDescent="0.25">
      <c r="N576" s="94" t="e">
        <f t="shared" si="34"/>
        <v>#DIV/0!</v>
      </c>
      <c r="O576" s="94" t="e">
        <f t="shared" si="35"/>
        <v>#DIV/0!</v>
      </c>
      <c r="P576" s="96">
        <f t="shared" si="32"/>
        <v>3.5</v>
      </c>
      <c r="Q576" s="96">
        <f t="shared" si="33"/>
        <v>3.5</v>
      </c>
    </row>
    <row r="577" spans="14:17" x14ac:dyDescent="0.25">
      <c r="N577" s="94" t="e">
        <f t="shared" si="34"/>
        <v>#DIV/0!</v>
      </c>
      <c r="O577" s="94" t="e">
        <f t="shared" si="35"/>
        <v>#DIV/0!</v>
      </c>
      <c r="P577" s="96">
        <f t="shared" si="32"/>
        <v>3.5</v>
      </c>
      <c r="Q577" s="96">
        <f t="shared" si="33"/>
        <v>3.5</v>
      </c>
    </row>
    <row r="578" spans="14:17" x14ac:dyDescent="0.25">
      <c r="N578" s="94" t="e">
        <f t="shared" si="34"/>
        <v>#DIV/0!</v>
      </c>
      <c r="O578" s="94" t="e">
        <f t="shared" si="35"/>
        <v>#DIV/0!</v>
      </c>
      <c r="P578" s="96">
        <f t="shared" si="32"/>
        <v>3.5</v>
      </c>
      <c r="Q578" s="96">
        <f t="shared" si="33"/>
        <v>3.5</v>
      </c>
    </row>
    <row r="579" spans="14:17" x14ac:dyDescent="0.25">
      <c r="N579" s="94" t="e">
        <f t="shared" si="34"/>
        <v>#DIV/0!</v>
      </c>
      <c r="O579" s="94" t="e">
        <f t="shared" si="35"/>
        <v>#DIV/0!</v>
      </c>
      <c r="P579" s="96">
        <f t="shared" ref="P579:P642" si="36">((I579+38)^3+(J579+38)^2+(K579+38)^5)/((C579+38)^5+(D579+38)^2+(E579+38)^3)*(F579+2+M579)/(G579+2+L579)+(I579+10)/(L579+10)*(K579+10)/(L579+10)*(J579+10/(L579+M579+20)*(L579+10))/2</f>
        <v>3.5</v>
      </c>
      <c r="Q579" s="96">
        <f t="shared" ref="Q579:Q642" si="37">((C579+38)^3+(D579+38)^2+(E579+38)^5)/((I579+38)^5+(J579+38)^2+(K579+38)^3)*(L579+2+M579)/(M579+2+F579)+(C579+10)/(F579+10)*(E579+10)/(F579+10)*(D579+10/(F579+G579+20)*(F579+10))/2</f>
        <v>3.5</v>
      </c>
    </row>
    <row r="580" spans="14:17" x14ac:dyDescent="0.25">
      <c r="N580" s="94" t="e">
        <f t="shared" ref="N580:N643" si="38">((C580+F580)^2+(E580+F580)^2-(D580+F580)^2)/((C580+G580)*(E580+G580+(D580+G580)))</f>
        <v>#DIV/0!</v>
      </c>
      <c r="O580" s="94" t="e">
        <f t="shared" ref="O580:O643" si="39">((I580+L580)^2+(K580+L580)^2-(J580+L580)^2)/((I580+M580)*(K580+M580+(J580+M580)))</f>
        <v>#DIV/0!</v>
      </c>
      <c r="P580" s="96">
        <f t="shared" si="36"/>
        <v>3.5</v>
      </c>
      <c r="Q580" s="96">
        <f t="shared" si="37"/>
        <v>3.5</v>
      </c>
    </row>
    <row r="581" spans="14:17" x14ac:dyDescent="0.25">
      <c r="N581" s="94" t="e">
        <f t="shared" si="38"/>
        <v>#DIV/0!</v>
      </c>
      <c r="O581" s="94" t="e">
        <f t="shared" si="39"/>
        <v>#DIV/0!</v>
      </c>
      <c r="P581" s="96">
        <f t="shared" si="36"/>
        <v>3.5</v>
      </c>
      <c r="Q581" s="96">
        <f t="shared" si="37"/>
        <v>3.5</v>
      </c>
    </row>
    <row r="582" spans="14:17" x14ac:dyDescent="0.25">
      <c r="N582" s="94" t="e">
        <f t="shared" si="38"/>
        <v>#DIV/0!</v>
      </c>
      <c r="O582" s="94" t="e">
        <f t="shared" si="39"/>
        <v>#DIV/0!</v>
      </c>
      <c r="P582" s="96">
        <f t="shared" si="36"/>
        <v>3.5</v>
      </c>
      <c r="Q582" s="96">
        <f t="shared" si="37"/>
        <v>3.5</v>
      </c>
    </row>
    <row r="583" spans="14:17" x14ac:dyDescent="0.25">
      <c r="N583" s="94" t="e">
        <f t="shared" si="38"/>
        <v>#DIV/0!</v>
      </c>
      <c r="O583" s="94" t="e">
        <f t="shared" si="39"/>
        <v>#DIV/0!</v>
      </c>
      <c r="P583" s="96">
        <f t="shared" si="36"/>
        <v>3.5</v>
      </c>
      <c r="Q583" s="96">
        <f t="shared" si="37"/>
        <v>3.5</v>
      </c>
    </row>
    <row r="584" spans="14:17" x14ac:dyDescent="0.25">
      <c r="N584" s="94" t="e">
        <f t="shared" si="38"/>
        <v>#DIV/0!</v>
      </c>
      <c r="O584" s="94" t="e">
        <f t="shared" si="39"/>
        <v>#DIV/0!</v>
      </c>
      <c r="P584" s="96">
        <f t="shared" si="36"/>
        <v>3.5</v>
      </c>
      <c r="Q584" s="96">
        <f t="shared" si="37"/>
        <v>3.5</v>
      </c>
    </row>
    <row r="585" spans="14:17" x14ac:dyDescent="0.25">
      <c r="N585" s="94" t="e">
        <f t="shared" si="38"/>
        <v>#DIV/0!</v>
      </c>
      <c r="O585" s="94" t="e">
        <f t="shared" si="39"/>
        <v>#DIV/0!</v>
      </c>
      <c r="P585" s="96">
        <f t="shared" si="36"/>
        <v>3.5</v>
      </c>
      <c r="Q585" s="96">
        <f t="shared" si="37"/>
        <v>3.5</v>
      </c>
    </row>
    <row r="586" spans="14:17" x14ac:dyDescent="0.25">
      <c r="N586" s="94" t="e">
        <f t="shared" si="38"/>
        <v>#DIV/0!</v>
      </c>
      <c r="O586" s="94" t="e">
        <f t="shared" si="39"/>
        <v>#DIV/0!</v>
      </c>
      <c r="P586" s="96">
        <f t="shared" si="36"/>
        <v>3.5</v>
      </c>
      <c r="Q586" s="96">
        <f t="shared" si="37"/>
        <v>3.5</v>
      </c>
    </row>
    <row r="587" spans="14:17" x14ac:dyDescent="0.25">
      <c r="N587" s="94" t="e">
        <f t="shared" si="38"/>
        <v>#DIV/0!</v>
      </c>
      <c r="O587" s="94" t="e">
        <f t="shared" si="39"/>
        <v>#DIV/0!</v>
      </c>
      <c r="P587" s="96">
        <f t="shared" si="36"/>
        <v>3.5</v>
      </c>
      <c r="Q587" s="96">
        <f t="shared" si="37"/>
        <v>3.5</v>
      </c>
    </row>
    <row r="588" spans="14:17" x14ac:dyDescent="0.25">
      <c r="N588" s="94" t="e">
        <f t="shared" si="38"/>
        <v>#DIV/0!</v>
      </c>
      <c r="O588" s="94" t="e">
        <f t="shared" si="39"/>
        <v>#DIV/0!</v>
      </c>
      <c r="P588" s="96">
        <f t="shared" si="36"/>
        <v>3.5</v>
      </c>
      <c r="Q588" s="96">
        <f t="shared" si="37"/>
        <v>3.5</v>
      </c>
    </row>
    <row r="589" spans="14:17" x14ac:dyDescent="0.25">
      <c r="N589" s="94" t="e">
        <f t="shared" si="38"/>
        <v>#DIV/0!</v>
      </c>
      <c r="O589" s="94" t="e">
        <f t="shared" si="39"/>
        <v>#DIV/0!</v>
      </c>
      <c r="P589" s="96">
        <f t="shared" si="36"/>
        <v>3.5</v>
      </c>
      <c r="Q589" s="96">
        <f t="shared" si="37"/>
        <v>3.5</v>
      </c>
    </row>
    <row r="590" spans="14:17" x14ac:dyDescent="0.25">
      <c r="N590" s="94" t="e">
        <f t="shared" si="38"/>
        <v>#DIV/0!</v>
      </c>
      <c r="O590" s="94" t="e">
        <f t="shared" si="39"/>
        <v>#DIV/0!</v>
      </c>
      <c r="P590" s="96">
        <f t="shared" si="36"/>
        <v>3.5</v>
      </c>
      <c r="Q590" s="96">
        <f t="shared" si="37"/>
        <v>3.5</v>
      </c>
    </row>
    <row r="591" spans="14:17" x14ac:dyDescent="0.25">
      <c r="N591" s="94" t="e">
        <f t="shared" si="38"/>
        <v>#DIV/0!</v>
      </c>
      <c r="O591" s="94" t="e">
        <f t="shared" si="39"/>
        <v>#DIV/0!</v>
      </c>
      <c r="P591" s="96">
        <f t="shared" si="36"/>
        <v>3.5</v>
      </c>
      <c r="Q591" s="96">
        <f t="shared" si="37"/>
        <v>3.5</v>
      </c>
    </row>
    <row r="592" spans="14:17" x14ac:dyDescent="0.25">
      <c r="N592" s="94" t="e">
        <f t="shared" si="38"/>
        <v>#DIV/0!</v>
      </c>
      <c r="O592" s="94" t="e">
        <f t="shared" si="39"/>
        <v>#DIV/0!</v>
      </c>
      <c r="P592" s="96">
        <f t="shared" si="36"/>
        <v>3.5</v>
      </c>
      <c r="Q592" s="96">
        <f t="shared" si="37"/>
        <v>3.5</v>
      </c>
    </row>
    <row r="593" spans="14:17" x14ac:dyDescent="0.25">
      <c r="N593" s="94" t="e">
        <f t="shared" si="38"/>
        <v>#DIV/0!</v>
      </c>
      <c r="O593" s="94" t="e">
        <f t="shared" si="39"/>
        <v>#DIV/0!</v>
      </c>
      <c r="P593" s="96">
        <f t="shared" si="36"/>
        <v>3.5</v>
      </c>
      <c r="Q593" s="96">
        <f t="shared" si="37"/>
        <v>3.5</v>
      </c>
    </row>
    <row r="594" spans="14:17" x14ac:dyDescent="0.25">
      <c r="N594" s="94" t="e">
        <f t="shared" si="38"/>
        <v>#DIV/0!</v>
      </c>
      <c r="O594" s="94" t="e">
        <f t="shared" si="39"/>
        <v>#DIV/0!</v>
      </c>
      <c r="P594" s="96">
        <f t="shared" si="36"/>
        <v>3.5</v>
      </c>
      <c r="Q594" s="96">
        <f t="shared" si="37"/>
        <v>3.5</v>
      </c>
    </row>
    <row r="595" spans="14:17" x14ac:dyDescent="0.25">
      <c r="N595" s="94" t="e">
        <f t="shared" si="38"/>
        <v>#DIV/0!</v>
      </c>
      <c r="O595" s="94" t="e">
        <f t="shared" si="39"/>
        <v>#DIV/0!</v>
      </c>
      <c r="P595" s="96">
        <f t="shared" si="36"/>
        <v>3.5</v>
      </c>
      <c r="Q595" s="96">
        <f t="shared" si="37"/>
        <v>3.5</v>
      </c>
    </row>
    <row r="596" spans="14:17" x14ac:dyDescent="0.25">
      <c r="N596" s="94" t="e">
        <f t="shared" si="38"/>
        <v>#DIV/0!</v>
      </c>
      <c r="O596" s="94" t="e">
        <f t="shared" si="39"/>
        <v>#DIV/0!</v>
      </c>
      <c r="P596" s="96">
        <f t="shared" si="36"/>
        <v>3.5</v>
      </c>
      <c r="Q596" s="96">
        <f t="shared" si="37"/>
        <v>3.5</v>
      </c>
    </row>
    <row r="597" spans="14:17" x14ac:dyDescent="0.25">
      <c r="N597" s="94" t="e">
        <f t="shared" si="38"/>
        <v>#DIV/0!</v>
      </c>
      <c r="O597" s="94" t="e">
        <f t="shared" si="39"/>
        <v>#DIV/0!</v>
      </c>
      <c r="P597" s="96">
        <f t="shared" si="36"/>
        <v>3.5</v>
      </c>
      <c r="Q597" s="96">
        <f t="shared" si="37"/>
        <v>3.5</v>
      </c>
    </row>
    <row r="598" spans="14:17" x14ac:dyDescent="0.25">
      <c r="N598" s="94" t="e">
        <f t="shared" si="38"/>
        <v>#DIV/0!</v>
      </c>
      <c r="O598" s="94" t="e">
        <f t="shared" si="39"/>
        <v>#DIV/0!</v>
      </c>
      <c r="P598" s="96">
        <f t="shared" si="36"/>
        <v>3.5</v>
      </c>
      <c r="Q598" s="96">
        <f t="shared" si="37"/>
        <v>3.5</v>
      </c>
    </row>
    <row r="599" spans="14:17" x14ac:dyDescent="0.25">
      <c r="N599" s="94" t="e">
        <f t="shared" si="38"/>
        <v>#DIV/0!</v>
      </c>
      <c r="O599" s="94" t="e">
        <f t="shared" si="39"/>
        <v>#DIV/0!</v>
      </c>
      <c r="P599" s="96">
        <f t="shared" si="36"/>
        <v>3.5</v>
      </c>
      <c r="Q599" s="96">
        <f t="shared" si="37"/>
        <v>3.5</v>
      </c>
    </row>
    <row r="600" spans="14:17" x14ac:dyDescent="0.25">
      <c r="N600" s="94" t="e">
        <f t="shared" si="38"/>
        <v>#DIV/0!</v>
      </c>
      <c r="O600" s="94" t="e">
        <f t="shared" si="39"/>
        <v>#DIV/0!</v>
      </c>
      <c r="P600" s="96">
        <f t="shared" si="36"/>
        <v>3.5</v>
      </c>
      <c r="Q600" s="96">
        <f t="shared" si="37"/>
        <v>3.5</v>
      </c>
    </row>
    <row r="601" spans="14:17" x14ac:dyDescent="0.25">
      <c r="N601" s="94" t="e">
        <f t="shared" si="38"/>
        <v>#DIV/0!</v>
      </c>
      <c r="O601" s="94" t="e">
        <f t="shared" si="39"/>
        <v>#DIV/0!</v>
      </c>
      <c r="P601" s="96">
        <f t="shared" si="36"/>
        <v>3.5</v>
      </c>
      <c r="Q601" s="96">
        <f t="shared" si="37"/>
        <v>3.5</v>
      </c>
    </row>
    <row r="602" spans="14:17" x14ac:dyDescent="0.25">
      <c r="N602" s="94" t="e">
        <f t="shared" si="38"/>
        <v>#DIV/0!</v>
      </c>
      <c r="O602" s="94" t="e">
        <f t="shared" si="39"/>
        <v>#DIV/0!</v>
      </c>
      <c r="P602" s="96">
        <f t="shared" si="36"/>
        <v>3.5</v>
      </c>
      <c r="Q602" s="96">
        <f t="shared" si="37"/>
        <v>3.5</v>
      </c>
    </row>
    <row r="603" spans="14:17" x14ac:dyDescent="0.25">
      <c r="N603" s="94" t="e">
        <f t="shared" si="38"/>
        <v>#DIV/0!</v>
      </c>
      <c r="O603" s="94" t="e">
        <f t="shared" si="39"/>
        <v>#DIV/0!</v>
      </c>
      <c r="P603" s="96">
        <f t="shared" si="36"/>
        <v>3.5</v>
      </c>
      <c r="Q603" s="96">
        <f t="shared" si="37"/>
        <v>3.5</v>
      </c>
    </row>
    <row r="604" spans="14:17" x14ac:dyDescent="0.25">
      <c r="N604" s="94" t="e">
        <f t="shared" si="38"/>
        <v>#DIV/0!</v>
      </c>
      <c r="O604" s="94" t="e">
        <f t="shared" si="39"/>
        <v>#DIV/0!</v>
      </c>
      <c r="P604" s="96">
        <f t="shared" si="36"/>
        <v>3.5</v>
      </c>
      <c r="Q604" s="96">
        <f t="shared" si="37"/>
        <v>3.5</v>
      </c>
    </row>
    <row r="605" spans="14:17" x14ac:dyDescent="0.25">
      <c r="N605" s="94" t="e">
        <f t="shared" si="38"/>
        <v>#DIV/0!</v>
      </c>
      <c r="O605" s="94" t="e">
        <f t="shared" si="39"/>
        <v>#DIV/0!</v>
      </c>
      <c r="P605" s="96">
        <f t="shared" si="36"/>
        <v>3.5</v>
      </c>
      <c r="Q605" s="96">
        <f t="shared" si="37"/>
        <v>3.5</v>
      </c>
    </row>
    <row r="606" spans="14:17" x14ac:dyDescent="0.25">
      <c r="N606" s="94" t="e">
        <f t="shared" si="38"/>
        <v>#DIV/0!</v>
      </c>
      <c r="O606" s="94" t="e">
        <f t="shared" si="39"/>
        <v>#DIV/0!</v>
      </c>
      <c r="P606" s="96">
        <f t="shared" si="36"/>
        <v>3.5</v>
      </c>
      <c r="Q606" s="96">
        <f t="shared" si="37"/>
        <v>3.5</v>
      </c>
    </row>
    <row r="607" spans="14:17" x14ac:dyDescent="0.25">
      <c r="N607" s="94" t="e">
        <f t="shared" si="38"/>
        <v>#DIV/0!</v>
      </c>
      <c r="O607" s="94" t="e">
        <f t="shared" si="39"/>
        <v>#DIV/0!</v>
      </c>
      <c r="P607" s="96">
        <f t="shared" si="36"/>
        <v>3.5</v>
      </c>
      <c r="Q607" s="96">
        <f t="shared" si="37"/>
        <v>3.5</v>
      </c>
    </row>
    <row r="608" spans="14:17" x14ac:dyDescent="0.25">
      <c r="N608" s="94" t="e">
        <f t="shared" si="38"/>
        <v>#DIV/0!</v>
      </c>
      <c r="O608" s="94" t="e">
        <f t="shared" si="39"/>
        <v>#DIV/0!</v>
      </c>
      <c r="P608" s="96">
        <f t="shared" si="36"/>
        <v>3.5</v>
      </c>
      <c r="Q608" s="96">
        <f t="shared" si="37"/>
        <v>3.5</v>
      </c>
    </row>
    <row r="609" spans="14:17" x14ac:dyDescent="0.25">
      <c r="N609" s="94" t="e">
        <f t="shared" si="38"/>
        <v>#DIV/0!</v>
      </c>
      <c r="O609" s="94" t="e">
        <f t="shared" si="39"/>
        <v>#DIV/0!</v>
      </c>
      <c r="P609" s="96">
        <f t="shared" si="36"/>
        <v>3.5</v>
      </c>
      <c r="Q609" s="96">
        <f t="shared" si="37"/>
        <v>3.5</v>
      </c>
    </row>
    <row r="610" spans="14:17" x14ac:dyDescent="0.25">
      <c r="N610" s="94" t="e">
        <f t="shared" si="38"/>
        <v>#DIV/0!</v>
      </c>
      <c r="O610" s="94" t="e">
        <f t="shared" si="39"/>
        <v>#DIV/0!</v>
      </c>
      <c r="P610" s="96">
        <f t="shared" si="36"/>
        <v>3.5</v>
      </c>
      <c r="Q610" s="96">
        <f t="shared" si="37"/>
        <v>3.5</v>
      </c>
    </row>
    <row r="611" spans="14:17" x14ac:dyDescent="0.25">
      <c r="N611" s="94" t="e">
        <f t="shared" si="38"/>
        <v>#DIV/0!</v>
      </c>
      <c r="O611" s="94" t="e">
        <f t="shared" si="39"/>
        <v>#DIV/0!</v>
      </c>
      <c r="P611" s="96">
        <f t="shared" si="36"/>
        <v>3.5</v>
      </c>
      <c r="Q611" s="96">
        <f t="shared" si="37"/>
        <v>3.5</v>
      </c>
    </row>
    <row r="612" spans="14:17" x14ac:dyDescent="0.25">
      <c r="N612" s="94" t="e">
        <f t="shared" si="38"/>
        <v>#DIV/0!</v>
      </c>
      <c r="O612" s="94" t="e">
        <f t="shared" si="39"/>
        <v>#DIV/0!</v>
      </c>
      <c r="P612" s="96">
        <f t="shared" si="36"/>
        <v>3.5</v>
      </c>
      <c r="Q612" s="96">
        <f t="shared" si="37"/>
        <v>3.5</v>
      </c>
    </row>
    <row r="613" spans="14:17" x14ac:dyDescent="0.25">
      <c r="N613" s="94" t="e">
        <f t="shared" si="38"/>
        <v>#DIV/0!</v>
      </c>
      <c r="O613" s="94" t="e">
        <f t="shared" si="39"/>
        <v>#DIV/0!</v>
      </c>
      <c r="P613" s="96">
        <f t="shared" si="36"/>
        <v>3.5</v>
      </c>
      <c r="Q613" s="96">
        <f t="shared" si="37"/>
        <v>3.5</v>
      </c>
    </row>
    <row r="614" spans="14:17" x14ac:dyDescent="0.25">
      <c r="N614" s="94" t="e">
        <f t="shared" si="38"/>
        <v>#DIV/0!</v>
      </c>
      <c r="O614" s="94" t="e">
        <f t="shared" si="39"/>
        <v>#DIV/0!</v>
      </c>
      <c r="P614" s="96">
        <f t="shared" si="36"/>
        <v>3.5</v>
      </c>
      <c r="Q614" s="96">
        <f t="shared" si="37"/>
        <v>3.5</v>
      </c>
    </row>
    <row r="615" spans="14:17" x14ac:dyDescent="0.25">
      <c r="N615" s="94" t="e">
        <f t="shared" si="38"/>
        <v>#DIV/0!</v>
      </c>
      <c r="O615" s="94" t="e">
        <f t="shared" si="39"/>
        <v>#DIV/0!</v>
      </c>
      <c r="P615" s="96">
        <f t="shared" si="36"/>
        <v>3.5</v>
      </c>
      <c r="Q615" s="96">
        <f t="shared" si="37"/>
        <v>3.5</v>
      </c>
    </row>
    <row r="616" spans="14:17" x14ac:dyDescent="0.25">
      <c r="N616" s="94" t="e">
        <f t="shared" si="38"/>
        <v>#DIV/0!</v>
      </c>
      <c r="O616" s="94" t="e">
        <f t="shared" si="39"/>
        <v>#DIV/0!</v>
      </c>
      <c r="P616" s="96">
        <f t="shared" si="36"/>
        <v>3.5</v>
      </c>
      <c r="Q616" s="96">
        <f t="shared" si="37"/>
        <v>3.5</v>
      </c>
    </row>
    <row r="617" spans="14:17" x14ac:dyDescent="0.25">
      <c r="N617" s="94" t="e">
        <f t="shared" si="38"/>
        <v>#DIV/0!</v>
      </c>
      <c r="O617" s="94" t="e">
        <f t="shared" si="39"/>
        <v>#DIV/0!</v>
      </c>
      <c r="P617" s="96">
        <f t="shared" si="36"/>
        <v>3.5</v>
      </c>
      <c r="Q617" s="96">
        <f t="shared" si="37"/>
        <v>3.5</v>
      </c>
    </row>
    <row r="618" spans="14:17" x14ac:dyDescent="0.25">
      <c r="N618" s="94" t="e">
        <f t="shared" si="38"/>
        <v>#DIV/0!</v>
      </c>
      <c r="O618" s="94" t="e">
        <f t="shared" si="39"/>
        <v>#DIV/0!</v>
      </c>
      <c r="P618" s="96">
        <f t="shared" si="36"/>
        <v>3.5</v>
      </c>
      <c r="Q618" s="96">
        <f t="shared" si="37"/>
        <v>3.5</v>
      </c>
    </row>
    <row r="619" spans="14:17" x14ac:dyDescent="0.25">
      <c r="N619" s="94" t="e">
        <f t="shared" si="38"/>
        <v>#DIV/0!</v>
      </c>
      <c r="O619" s="94" t="e">
        <f t="shared" si="39"/>
        <v>#DIV/0!</v>
      </c>
      <c r="P619" s="96">
        <f t="shared" si="36"/>
        <v>3.5</v>
      </c>
      <c r="Q619" s="96">
        <f t="shared" si="37"/>
        <v>3.5</v>
      </c>
    </row>
    <row r="620" spans="14:17" x14ac:dyDescent="0.25">
      <c r="N620" s="94" t="e">
        <f t="shared" si="38"/>
        <v>#DIV/0!</v>
      </c>
      <c r="O620" s="94" t="e">
        <f t="shared" si="39"/>
        <v>#DIV/0!</v>
      </c>
      <c r="P620" s="96">
        <f t="shared" si="36"/>
        <v>3.5</v>
      </c>
      <c r="Q620" s="96">
        <f t="shared" si="37"/>
        <v>3.5</v>
      </c>
    </row>
    <row r="621" spans="14:17" x14ac:dyDescent="0.25">
      <c r="N621" s="94" t="e">
        <f t="shared" si="38"/>
        <v>#DIV/0!</v>
      </c>
      <c r="O621" s="94" t="e">
        <f t="shared" si="39"/>
        <v>#DIV/0!</v>
      </c>
      <c r="P621" s="96">
        <f t="shared" si="36"/>
        <v>3.5</v>
      </c>
      <c r="Q621" s="96">
        <f t="shared" si="37"/>
        <v>3.5</v>
      </c>
    </row>
    <row r="622" spans="14:17" x14ac:dyDescent="0.25">
      <c r="N622" s="94" t="e">
        <f t="shared" si="38"/>
        <v>#DIV/0!</v>
      </c>
      <c r="O622" s="94" t="e">
        <f t="shared" si="39"/>
        <v>#DIV/0!</v>
      </c>
      <c r="P622" s="96">
        <f t="shared" si="36"/>
        <v>3.5</v>
      </c>
      <c r="Q622" s="96">
        <f t="shared" si="37"/>
        <v>3.5</v>
      </c>
    </row>
    <row r="623" spans="14:17" x14ac:dyDescent="0.25">
      <c r="N623" s="94" t="e">
        <f t="shared" si="38"/>
        <v>#DIV/0!</v>
      </c>
      <c r="O623" s="94" t="e">
        <f t="shared" si="39"/>
        <v>#DIV/0!</v>
      </c>
      <c r="P623" s="96">
        <f t="shared" si="36"/>
        <v>3.5</v>
      </c>
      <c r="Q623" s="96">
        <f t="shared" si="37"/>
        <v>3.5</v>
      </c>
    </row>
    <row r="624" spans="14:17" x14ac:dyDescent="0.25">
      <c r="N624" s="94" t="e">
        <f t="shared" si="38"/>
        <v>#DIV/0!</v>
      </c>
      <c r="O624" s="94" t="e">
        <f t="shared" si="39"/>
        <v>#DIV/0!</v>
      </c>
      <c r="P624" s="96">
        <f t="shared" si="36"/>
        <v>3.5</v>
      </c>
      <c r="Q624" s="96">
        <f t="shared" si="37"/>
        <v>3.5</v>
      </c>
    </row>
    <row r="625" spans="14:17" x14ac:dyDescent="0.25">
      <c r="N625" s="94" t="e">
        <f t="shared" si="38"/>
        <v>#DIV/0!</v>
      </c>
      <c r="O625" s="94" t="e">
        <f t="shared" si="39"/>
        <v>#DIV/0!</v>
      </c>
      <c r="P625" s="96">
        <f t="shared" si="36"/>
        <v>3.5</v>
      </c>
      <c r="Q625" s="96">
        <f t="shared" si="37"/>
        <v>3.5</v>
      </c>
    </row>
    <row r="626" spans="14:17" x14ac:dyDescent="0.25">
      <c r="N626" s="94" t="e">
        <f t="shared" si="38"/>
        <v>#DIV/0!</v>
      </c>
      <c r="O626" s="94" t="e">
        <f t="shared" si="39"/>
        <v>#DIV/0!</v>
      </c>
      <c r="P626" s="96">
        <f t="shared" si="36"/>
        <v>3.5</v>
      </c>
      <c r="Q626" s="96">
        <f t="shared" si="37"/>
        <v>3.5</v>
      </c>
    </row>
    <row r="627" spans="14:17" x14ac:dyDescent="0.25">
      <c r="N627" s="94" t="e">
        <f t="shared" si="38"/>
        <v>#DIV/0!</v>
      </c>
      <c r="O627" s="94" t="e">
        <f t="shared" si="39"/>
        <v>#DIV/0!</v>
      </c>
      <c r="P627" s="96">
        <f t="shared" si="36"/>
        <v>3.5</v>
      </c>
      <c r="Q627" s="96">
        <f t="shared" si="37"/>
        <v>3.5</v>
      </c>
    </row>
    <row r="628" spans="14:17" x14ac:dyDescent="0.25">
      <c r="N628" s="94" t="e">
        <f t="shared" si="38"/>
        <v>#DIV/0!</v>
      </c>
      <c r="O628" s="94" t="e">
        <f t="shared" si="39"/>
        <v>#DIV/0!</v>
      </c>
      <c r="P628" s="96">
        <f t="shared" si="36"/>
        <v>3.5</v>
      </c>
      <c r="Q628" s="96">
        <f t="shared" si="37"/>
        <v>3.5</v>
      </c>
    </row>
    <row r="629" spans="14:17" x14ac:dyDescent="0.25">
      <c r="N629" s="94" t="e">
        <f t="shared" si="38"/>
        <v>#DIV/0!</v>
      </c>
      <c r="O629" s="94" t="e">
        <f t="shared" si="39"/>
        <v>#DIV/0!</v>
      </c>
      <c r="P629" s="96">
        <f t="shared" si="36"/>
        <v>3.5</v>
      </c>
      <c r="Q629" s="96">
        <f t="shared" si="37"/>
        <v>3.5</v>
      </c>
    </row>
    <row r="630" spans="14:17" x14ac:dyDescent="0.25">
      <c r="N630" s="94" t="e">
        <f t="shared" si="38"/>
        <v>#DIV/0!</v>
      </c>
      <c r="O630" s="94" t="e">
        <f t="shared" si="39"/>
        <v>#DIV/0!</v>
      </c>
      <c r="P630" s="96">
        <f t="shared" si="36"/>
        <v>3.5</v>
      </c>
      <c r="Q630" s="96">
        <f t="shared" si="37"/>
        <v>3.5</v>
      </c>
    </row>
    <row r="631" spans="14:17" x14ac:dyDescent="0.25">
      <c r="N631" s="94" t="e">
        <f t="shared" si="38"/>
        <v>#DIV/0!</v>
      </c>
      <c r="O631" s="94" t="e">
        <f t="shared" si="39"/>
        <v>#DIV/0!</v>
      </c>
      <c r="P631" s="96">
        <f t="shared" si="36"/>
        <v>3.5</v>
      </c>
      <c r="Q631" s="96">
        <f t="shared" si="37"/>
        <v>3.5</v>
      </c>
    </row>
    <row r="632" spans="14:17" x14ac:dyDescent="0.25">
      <c r="N632" s="94" t="e">
        <f t="shared" si="38"/>
        <v>#DIV/0!</v>
      </c>
      <c r="O632" s="94" t="e">
        <f t="shared" si="39"/>
        <v>#DIV/0!</v>
      </c>
      <c r="P632" s="96">
        <f t="shared" si="36"/>
        <v>3.5</v>
      </c>
      <c r="Q632" s="96">
        <f t="shared" si="37"/>
        <v>3.5</v>
      </c>
    </row>
    <row r="633" spans="14:17" x14ac:dyDescent="0.25">
      <c r="N633" s="94" t="e">
        <f t="shared" si="38"/>
        <v>#DIV/0!</v>
      </c>
      <c r="O633" s="94" t="e">
        <f t="shared" si="39"/>
        <v>#DIV/0!</v>
      </c>
      <c r="P633" s="96">
        <f t="shared" si="36"/>
        <v>3.5</v>
      </c>
      <c r="Q633" s="96">
        <f t="shared" si="37"/>
        <v>3.5</v>
      </c>
    </row>
    <row r="634" spans="14:17" x14ac:dyDescent="0.25">
      <c r="N634" s="94" t="e">
        <f t="shared" si="38"/>
        <v>#DIV/0!</v>
      </c>
      <c r="O634" s="94" t="e">
        <f t="shared" si="39"/>
        <v>#DIV/0!</v>
      </c>
      <c r="P634" s="96">
        <f t="shared" si="36"/>
        <v>3.5</v>
      </c>
      <c r="Q634" s="96">
        <f t="shared" si="37"/>
        <v>3.5</v>
      </c>
    </row>
    <row r="635" spans="14:17" x14ac:dyDescent="0.25">
      <c r="N635" s="94" t="e">
        <f t="shared" si="38"/>
        <v>#DIV/0!</v>
      </c>
      <c r="O635" s="94" t="e">
        <f t="shared" si="39"/>
        <v>#DIV/0!</v>
      </c>
      <c r="P635" s="96">
        <f t="shared" si="36"/>
        <v>3.5</v>
      </c>
      <c r="Q635" s="96">
        <f t="shared" si="37"/>
        <v>3.5</v>
      </c>
    </row>
    <row r="636" spans="14:17" x14ac:dyDescent="0.25">
      <c r="N636" s="94" t="e">
        <f t="shared" si="38"/>
        <v>#DIV/0!</v>
      </c>
      <c r="O636" s="94" t="e">
        <f t="shared" si="39"/>
        <v>#DIV/0!</v>
      </c>
      <c r="P636" s="96">
        <f t="shared" si="36"/>
        <v>3.5</v>
      </c>
      <c r="Q636" s="96">
        <f t="shared" si="37"/>
        <v>3.5</v>
      </c>
    </row>
    <row r="637" spans="14:17" x14ac:dyDescent="0.25">
      <c r="N637" s="94" t="e">
        <f t="shared" si="38"/>
        <v>#DIV/0!</v>
      </c>
      <c r="O637" s="94" t="e">
        <f t="shared" si="39"/>
        <v>#DIV/0!</v>
      </c>
      <c r="P637" s="96">
        <f t="shared" si="36"/>
        <v>3.5</v>
      </c>
      <c r="Q637" s="96">
        <f t="shared" si="37"/>
        <v>3.5</v>
      </c>
    </row>
    <row r="638" spans="14:17" x14ac:dyDescent="0.25">
      <c r="N638" s="94" t="e">
        <f t="shared" si="38"/>
        <v>#DIV/0!</v>
      </c>
      <c r="O638" s="94" t="e">
        <f t="shared" si="39"/>
        <v>#DIV/0!</v>
      </c>
      <c r="P638" s="96">
        <f t="shared" si="36"/>
        <v>3.5</v>
      </c>
      <c r="Q638" s="96">
        <f t="shared" si="37"/>
        <v>3.5</v>
      </c>
    </row>
    <row r="639" spans="14:17" x14ac:dyDescent="0.25">
      <c r="N639" s="94" t="e">
        <f t="shared" si="38"/>
        <v>#DIV/0!</v>
      </c>
      <c r="O639" s="94" t="e">
        <f t="shared" si="39"/>
        <v>#DIV/0!</v>
      </c>
      <c r="P639" s="96">
        <f t="shared" si="36"/>
        <v>3.5</v>
      </c>
      <c r="Q639" s="96">
        <f t="shared" si="37"/>
        <v>3.5</v>
      </c>
    </row>
    <row r="640" spans="14:17" x14ac:dyDescent="0.25">
      <c r="N640" s="94" t="e">
        <f t="shared" si="38"/>
        <v>#DIV/0!</v>
      </c>
      <c r="O640" s="94" t="e">
        <f t="shared" si="39"/>
        <v>#DIV/0!</v>
      </c>
      <c r="P640" s="96">
        <f t="shared" si="36"/>
        <v>3.5</v>
      </c>
      <c r="Q640" s="96">
        <f t="shared" si="37"/>
        <v>3.5</v>
      </c>
    </row>
    <row r="641" spans="14:17" x14ac:dyDescent="0.25">
      <c r="N641" s="94" t="e">
        <f t="shared" si="38"/>
        <v>#DIV/0!</v>
      </c>
      <c r="O641" s="94" t="e">
        <f t="shared" si="39"/>
        <v>#DIV/0!</v>
      </c>
      <c r="P641" s="96">
        <f t="shared" si="36"/>
        <v>3.5</v>
      </c>
      <c r="Q641" s="96">
        <f t="shared" si="37"/>
        <v>3.5</v>
      </c>
    </row>
    <row r="642" spans="14:17" x14ac:dyDescent="0.25">
      <c r="N642" s="94" t="e">
        <f t="shared" si="38"/>
        <v>#DIV/0!</v>
      </c>
      <c r="O642" s="94" t="e">
        <f t="shared" si="39"/>
        <v>#DIV/0!</v>
      </c>
      <c r="P642" s="96">
        <f t="shared" si="36"/>
        <v>3.5</v>
      </c>
      <c r="Q642" s="96">
        <f t="shared" si="37"/>
        <v>3.5</v>
      </c>
    </row>
    <row r="643" spans="14:17" x14ac:dyDescent="0.25">
      <c r="N643" s="94" t="e">
        <f t="shared" si="38"/>
        <v>#DIV/0!</v>
      </c>
      <c r="O643" s="94" t="e">
        <f t="shared" si="39"/>
        <v>#DIV/0!</v>
      </c>
      <c r="P643" s="96">
        <f t="shared" ref="P643:P648" si="40">((I643+38)^3+(J643+38)^2+(K643+38)^5)/((C643+38)^5+(D643+38)^2+(E643+38)^3)*(F643+2+M643)/(G643+2+L643)+(I643+10)/(L643+10)*(K643+10)/(L643+10)*(J643+10/(L643+M643+20)*(L643+10))/2</f>
        <v>3.5</v>
      </c>
      <c r="Q643" s="96">
        <f t="shared" ref="Q643:Q648" si="41">((C643+38)^3+(D643+38)^2+(E643+38)^5)/((I643+38)^5+(J643+38)^2+(K643+38)^3)*(L643+2+M643)/(M643+2+F643)+(C643+10)/(F643+10)*(E643+10)/(F643+10)*(D643+10/(F643+G643+20)*(F643+10))/2</f>
        <v>3.5</v>
      </c>
    </row>
    <row r="644" spans="14:17" x14ac:dyDescent="0.25">
      <c r="N644" s="94" t="e">
        <f>((C644+F644)^2+(E644+F644)^2-(D644+F644)^2)/((C644+G644)*(E644+G644+(D644+G644)))</f>
        <v>#DIV/0!</v>
      </c>
      <c r="O644" s="94" t="e">
        <f>((I644+L644)^2+(K644+L644)^2-(J644+L644)^2)/((I644+M644)*(K644+M644+(J644+M644)))</f>
        <v>#DIV/0!</v>
      </c>
      <c r="P644" s="96">
        <f t="shared" si="40"/>
        <v>3.5</v>
      </c>
      <c r="Q644" s="96">
        <f t="shared" si="41"/>
        <v>3.5</v>
      </c>
    </row>
    <row r="645" spans="14:17" x14ac:dyDescent="0.25">
      <c r="N645" s="94" t="e">
        <f>((C645+F645)^2+(E645+F645)^2-(D645+F645)^2)/((C645+G645)*(E645+G645+(D645+G645)))</f>
        <v>#DIV/0!</v>
      </c>
      <c r="O645" s="94" t="e">
        <f>((I645+L645)^2+(K645+L645)^2-(J645+L645)^2)/((I645+M645)*(K645+M645+(J645+M645)))</f>
        <v>#DIV/0!</v>
      </c>
      <c r="P645" s="96">
        <f t="shared" si="40"/>
        <v>3.5</v>
      </c>
      <c r="Q645" s="96">
        <f t="shared" si="41"/>
        <v>3.5</v>
      </c>
    </row>
    <row r="646" spans="14:17" x14ac:dyDescent="0.25">
      <c r="N646" s="94" t="e">
        <f>((C646+F646)^2+(E646+F646)^2-(D646+F646)^2)/((C646+G646)*(E646+G646+(D646+G646)))</f>
        <v>#DIV/0!</v>
      </c>
      <c r="O646" s="94" t="e">
        <f>((I646+L646)^2+(K646+L646)^2-(J646+L646)^2)/((I646+M646)*(K646+M646+(J646+M646)))</f>
        <v>#DIV/0!</v>
      </c>
      <c r="P646" s="96">
        <f t="shared" si="40"/>
        <v>3.5</v>
      </c>
      <c r="Q646" s="96">
        <f t="shared" si="41"/>
        <v>3.5</v>
      </c>
    </row>
    <row r="647" spans="14:17" x14ac:dyDescent="0.25">
      <c r="N647" s="94" t="e">
        <f>((C647+F647)^2+(E647+F647)^2-(D647+F647)^2)/((C647+G647)*(E647+G647+(D647+G647)))</f>
        <v>#DIV/0!</v>
      </c>
      <c r="O647" s="94" t="e">
        <f>((I647+L647)^2+(K647+L647)^2-(J647+L647)^2)/((I647+M647)*(K647+M647+(J647+M647)))</f>
        <v>#DIV/0!</v>
      </c>
      <c r="P647" s="96">
        <f t="shared" si="40"/>
        <v>3.5</v>
      </c>
      <c r="Q647" s="96">
        <f t="shared" si="41"/>
        <v>3.5</v>
      </c>
    </row>
    <row r="648" spans="14:17" x14ac:dyDescent="0.25">
      <c r="N648" s="94" t="e">
        <f>((C648+F648)^2+(E648+F648)^2-(D648+F648)^2)/((C648+G648)*(E648+G648+(D648+G648)))</f>
        <v>#DIV/0!</v>
      </c>
      <c r="O648" s="94" t="e">
        <f>((I648+L648)^2+(K648+L648)^2-(J648+L648)^2)/((I648+M648)*(K648+M648+(J648+M648)))</f>
        <v>#DIV/0!</v>
      </c>
      <c r="P648" s="96">
        <f t="shared" si="40"/>
        <v>3.5</v>
      </c>
      <c r="Q648" s="96">
        <f t="shared" si="41"/>
        <v>3.5</v>
      </c>
    </row>
  </sheetData>
  <mergeCells count="2">
    <mergeCell ref="C2:G2"/>
    <mergeCell ref="I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8"/>
  <sheetViews>
    <sheetView workbookViewId="0">
      <selection activeCell="C11" sqref="C11:F20"/>
    </sheetView>
  </sheetViews>
  <sheetFormatPr defaultRowHeight="15" x14ac:dyDescent="0.25"/>
  <cols>
    <col min="3" max="3" width="6.42578125" style="73" customWidth="1"/>
    <col min="4" max="4" width="6.7109375" style="31" customWidth="1"/>
    <col min="5" max="5" width="6" style="74" bestFit="1" customWidth="1"/>
    <col min="6" max="6" width="9.140625" style="58"/>
    <col min="7" max="8" width="6.5703125" customWidth="1"/>
    <col min="9" max="9" width="5.85546875" customWidth="1"/>
    <col min="11" max="11" width="15.42578125" style="1" customWidth="1"/>
  </cols>
  <sheetData>
    <row r="1" spans="1:11" x14ac:dyDescent="0.25">
      <c r="A1">
        <v>1</v>
      </c>
      <c r="B1" t="s">
        <v>313</v>
      </c>
      <c r="C1" s="67">
        <v>1.61</v>
      </c>
      <c r="D1" s="67">
        <v>3.93</v>
      </c>
      <c r="E1" s="67">
        <v>6.35</v>
      </c>
      <c r="F1" s="67">
        <v>1.61</v>
      </c>
      <c r="G1" s="68">
        <v>8.3333333333333329E-2</v>
      </c>
      <c r="H1" s="68"/>
      <c r="I1" t="s">
        <v>201</v>
      </c>
    </row>
    <row r="2" spans="1:11" x14ac:dyDescent="0.25">
      <c r="A2">
        <v>2</v>
      </c>
      <c r="B2" t="s">
        <v>313</v>
      </c>
      <c r="C2" s="67">
        <v>4.8899999999999997</v>
      </c>
      <c r="D2" s="67">
        <v>3.96</v>
      </c>
      <c r="E2" s="67">
        <v>1.74</v>
      </c>
      <c r="F2" s="67">
        <v>1.74</v>
      </c>
      <c r="G2" s="68">
        <v>8.6111111111111124E-2</v>
      </c>
      <c r="H2" s="68"/>
      <c r="I2" t="s">
        <v>23</v>
      </c>
    </row>
    <row r="3" spans="1:11" x14ac:dyDescent="0.25">
      <c r="A3">
        <v>3</v>
      </c>
      <c r="B3" t="s">
        <v>313</v>
      </c>
      <c r="C3" s="67">
        <v>2.4500000000000002</v>
      </c>
      <c r="D3" s="67">
        <v>3.29</v>
      </c>
      <c r="E3" s="67">
        <v>3.12</v>
      </c>
      <c r="F3" s="67">
        <v>3.29</v>
      </c>
      <c r="G3" s="68">
        <v>0</v>
      </c>
      <c r="H3" s="68"/>
      <c r="I3" t="s">
        <v>202</v>
      </c>
    </row>
    <row r="4" spans="1:11" x14ac:dyDescent="0.25">
      <c r="A4">
        <v>4</v>
      </c>
      <c r="B4" t="s">
        <v>313</v>
      </c>
      <c r="C4" s="67">
        <v>6.27</v>
      </c>
      <c r="D4" s="67">
        <v>4.22</v>
      </c>
      <c r="E4" s="67">
        <v>1.57</v>
      </c>
      <c r="F4" s="67">
        <v>1.57</v>
      </c>
      <c r="G4" s="68">
        <v>4.4444444444444446E-2</v>
      </c>
      <c r="H4" s="68"/>
      <c r="I4" t="s">
        <v>23</v>
      </c>
    </row>
    <row r="5" spans="1:11" x14ac:dyDescent="0.25">
      <c r="A5">
        <v>5</v>
      </c>
      <c r="B5" t="s">
        <v>313</v>
      </c>
      <c r="C5" s="67">
        <v>2.5</v>
      </c>
      <c r="D5" s="67">
        <v>3.29</v>
      </c>
      <c r="E5" s="67">
        <v>3.03</v>
      </c>
      <c r="F5" s="67">
        <v>3.29</v>
      </c>
      <c r="G5" s="68">
        <v>0</v>
      </c>
      <c r="H5" s="68"/>
      <c r="I5" t="s">
        <v>202</v>
      </c>
    </row>
    <row r="6" spans="1:11" x14ac:dyDescent="0.25">
      <c r="A6">
        <v>6</v>
      </c>
      <c r="B6" t="s">
        <v>313</v>
      </c>
      <c r="C6" s="67">
        <v>1.89</v>
      </c>
      <c r="D6" s="67">
        <v>3.58</v>
      </c>
      <c r="E6" s="67">
        <v>4.43</v>
      </c>
      <c r="F6" s="67">
        <v>3.58</v>
      </c>
      <c r="G6" s="68">
        <v>8.4722222222222213E-2</v>
      </c>
      <c r="H6" s="68"/>
      <c r="I6" t="s">
        <v>202</v>
      </c>
    </row>
    <row r="7" spans="1:11" x14ac:dyDescent="0.25">
      <c r="A7">
        <v>7</v>
      </c>
      <c r="B7" t="s">
        <v>313</v>
      </c>
      <c r="C7" s="67">
        <v>2.31</v>
      </c>
      <c r="D7" s="67">
        <v>3.46</v>
      </c>
      <c r="E7" s="67">
        <v>3.16</v>
      </c>
      <c r="F7" s="67">
        <v>3.16</v>
      </c>
      <c r="G7" s="68">
        <v>4.3055555555555562E-2</v>
      </c>
      <c r="H7" s="68"/>
      <c r="I7" t="s">
        <v>23</v>
      </c>
    </row>
    <row r="8" spans="1:11" x14ac:dyDescent="0.25">
      <c r="A8">
        <v>8</v>
      </c>
      <c r="B8" t="s">
        <v>313</v>
      </c>
      <c r="C8" s="67">
        <v>2.0099999999999998</v>
      </c>
      <c r="D8" s="67">
        <v>3.43</v>
      </c>
      <c r="E8" s="67">
        <v>4.09</v>
      </c>
      <c r="F8" s="67">
        <v>3.43</v>
      </c>
      <c r="G8" s="68">
        <v>0</v>
      </c>
      <c r="H8" s="68"/>
      <c r="I8" t="s">
        <v>202</v>
      </c>
    </row>
    <row r="9" spans="1:11" x14ac:dyDescent="0.25">
      <c r="A9">
        <v>9</v>
      </c>
      <c r="B9" t="s">
        <v>313</v>
      </c>
      <c r="C9" s="67">
        <v>1.26</v>
      </c>
      <c r="D9" s="67">
        <v>6.32</v>
      </c>
      <c r="E9" s="67">
        <v>12.93</v>
      </c>
      <c r="F9" s="67">
        <v>1.26</v>
      </c>
      <c r="G9" s="68">
        <v>8.3333333333333329E-2</v>
      </c>
      <c r="H9" s="68"/>
      <c r="I9" t="s">
        <v>201</v>
      </c>
    </row>
    <row r="10" spans="1:11" x14ac:dyDescent="0.25">
      <c r="A10">
        <v>10</v>
      </c>
      <c r="B10" t="s">
        <v>313</v>
      </c>
      <c r="C10" s="67">
        <v>4.54</v>
      </c>
      <c r="D10" s="67">
        <v>3.67</v>
      </c>
      <c r="E10" s="67">
        <v>1.85</v>
      </c>
      <c r="F10" s="67">
        <v>1.85</v>
      </c>
      <c r="G10" s="68">
        <v>6.9444444444444447E-4</v>
      </c>
      <c r="H10" s="68"/>
      <c r="I10" t="s">
        <v>23</v>
      </c>
      <c r="K10" s="1">
        <f>F10*F9*F8*F7*F6*F5*F4*F3*F2*F1</f>
        <v>4305.9905804466025</v>
      </c>
    </row>
    <row r="11" spans="1:11" x14ac:dyDescent="0.25">
      <c r="A11">
        <v>11</v>
      </c>
      <c r="B11" t="s">
        <v>308</v>
      </c>
      <c r="C11" s="67">
        <v>3.32</v>
      </c>
      <c r="D11" s="67">
        <v>3.19</v>
      </c>
      <c r="E11" s="67">
        <v>2.39</v>
      </c>
      <c r="F11" s="67">
        <v>3.32</v>
      </c>
      <c r="G11" s="68">
        <v>0.12638888888888888</v>
      </c>
      <c r="H11" s="68"/>
      <c r="I11" t="s">
        <v>201</v>
      </c>
    </row>
    <row r="12" spans="1:11" x14ac:dyDescent="0.25">
      <c r="A12">
        <v>12</v>
      </c>
      <c r="B12" t="s">
        <v>308</v>
      </c>
      <c r="C12" s="67">
        <v>2.06</v>
      </c>
      <c r="D12" s="67">
        <v>3.26</v>
      </c>
      <c r="E12" s="67">
        <v>4.13</v>
      </c>
      <c r="F12" s="67">
        <v>2.06</v>
      </c>
      <c r="G12" s="68">
        <v>0.16805555555555554</v>
      </c>
      <c r="H12" s="68"/>
      <c r="I12" t="s">
        <v>201</v>
      </c>
    </row>
    <row r="13" spans="1:11" x14ac:dyDescent="0.25">
      <c r="A13">
        <v>13</v>
      </c>
      <c r="B13" t="s">
        <v>308</v>
      </c>
      <c r="C13" s="67">
        <v>1.28</v>
      </c>
      <c r="D13" s="67">
        <v>6.07</v>
      </c>
      <c r="E13" s="67">
        <v>12.36</v>
      </c>
      <c r="F13" s="67">
        <v>1.28</v>
      </c>
      <c r="G13" s="68">
        <v>0.25069444444444444</v>
      </c>
      <c r="H13" s="68"/>
      <c r="I13" t="s">
        <v>201</v>
      </c>
    </row>
    <row r="14" spans="1:11" x14ac:dyDescent="0.25">
      <c r="A14">
        <v>14</v>
      </c>
      <c r="B14" t="s">
        <v>308</v>
      </c>
      <c r="C14" s="67">
        <v>2.12</v>
      </c>
      <c r="D14" s="67">
        <v>3.44</v>
      </c>
      <c r="E14" s="67">
        <v>3.69</v>
      </c>
      <c r="F14" s="67">
        <v>2.12</v>
      </c>
      <c r="G14" s="68">
        <v>4.1666666666666664E-2</v>
      </c>
      <c r="H14" s="68"/>
      <c r="I14" t="s">
        <v>201</v>
      </c>
    </row>
    <row r="15" spans="1:11" x14ac:dyDescent="0.25">
      <c r="A15">
        <v>15</v>
      </c>
      <c r="B15" t="s">
        <v>308</v>
      </c>
      <c r="C15" s="67">
        <v>1.87</v>
      </c>
      <c r="D15" s="67">
        <v>3.71</v>
      </c>
      <c r="E15" s="67">
        <v>4.42</v>
      </c>
      <c r="F15" s="67">
        <v>1.87</v>
      </c>
      <c r="G15" s="68">
        <v>8.3333333333333329E-2</v>
      </c>
      <c r="H15" s="68"/>
      <c r="I15" t="s">
        <v>201</v>
      </c>
    </row>
    <row r="16" spans="1:11" x14ac:dyDescent="0.25">
      <c r="A16">
        <v>16</v>
      </c>
      <c r="B16" t="s">
        <v>308</v>
      </c>
      <c r="C16" s="67">
        <v>1.88</v>
      </c>
      <c r="D16" s="67">
        <v>3.58</v>
      </c>
      <c r="E16" s="67">
        <v>4.45</v>
      </c>
      <c r="F16" s="67">
        <v>4.45</v>
      </c>
      <c r="G16" s="68">
        <v>8.6111111111111124E-2</v>
      </c>
      <c r="H16" s="68"/>
      <c r="I16" t="s">
        <v>23</v>
      </c>
    </row>
    <row r="17" spans="1:11" x14ac:dyDescent="0.25">
      <c r="A17">
        <v>17</v>
      </c>
      <c r="B17" t="s">
        <v>308</v>
      </c>
      <c r="C17" s="67">
        <v>1.1399999999999999</v>
      </c>
      <c r="D17" s="67">
        <v>9.3000000000000007</v>
      </c>
      <c r="E17" s="67">
        <v>21.57</v>
      </c>
      <c r="F17" s="67">
        <v>1.1399999999999999</v>
      </c>
      <c r="G17" s="68">
        <v>0.125</v>
      </c>
      <c r="H17" s="68"/>
      <c r="I17" t="s">
        <v>201</v>
      </c>
    </row>
    <row r="18" spans="1:11" x14ac:dyDescent="0.25">
      <c r="A18">
        <v>18</v>
      </c>
      <c r="B18" t="s">
        <v>308</v>
      </c>
      <c r="C18" s="67">
        <v>2.33</v>
      </c>
      <c r="D18" s="67">
        <v>3.44</v>
      </c>
      <c r="E18" s="67">
        <v>3.18</v>
      </c>
      <c r="F18" s="67">
        <v>3.44</v>
      </c>
      <c r="G18" s="68">
        <v>8.4722222222222213E-2</v>
      </c>
      <c r="H18" s="68"/>
      <c r="I18" t="s">
        <v>202</v>
      </c>
    </row>
    <row r="19" spans="1:11" x14ac:dyDescent="0.25">
      <c r="A19">
        <v>19</v>
      </c>
      <c r="B19" t="s">
        <v>308</v>
      </c>
      <c r="C19" s="67">
        <v>5.76</v>
      </c>
      <c r="D19" s="67">
        <v>4.26</v>
      </c>
      <c r="E19" s="67">
        <v>1.61</v>
      </c>
      <c r="F19" s="67">
        <v>1.61</v>
      </c>
      <c r="G19" s="68">
        <v>6.9444444444444447E-4</v>
      </c>
      <c r="H19" s="68"/>
      <c r="I19" t="s">
        <v>23</v>
      </c>
    </row>
    <row r="20" spans="1:11" x14ac:dyDescent="0.25">
      <c r="A20">
        <v>20</v>
      </c>
      <c r="B20" t="s">
        <v>308</v>
      </c>
      <c r="C20" s="67">
        <v>6.41</v>
      </c>
      <c r="D20" s="67">
        <v>4.75</v>
      </c>
      <c r="E20" s="67">
        <v>1.5</v>
      </c>
      <c r="F20" s="67">
        <v>1.5</v>
      </c>
      <c r="G20" s="68">
        <v>4.3055555555555562E-2</v>
      </c>
      <c r="H20" s="68"/>
      <c r="I20" t="s">
        <v>23</v>
      </c>
      <c r="K20" s="1">
        <f>F20*F19*F18*F17*F16*F15*F14*F13*F12*F11</f>
        <v>1462.6256358721198</v>
      </c>
    </row>
    <row r="21" spans="1:11" x14ac:dyDescent="0.25">
      <c r="A21">
        <v>21</v>
      </c>
      <c r="B21" t="s">
        <v>314</v>
      </c>
      <c r="C21" s="67">
        <v>8.2200000000000006</v>
      </c>
      <c r="D21" s="67">
        <v>5.17</v>
      </c>
      <c r="E21" s="67">
        <v>1.4</v>
      </c>
      <c r="F21" s="67">
        <v>8.2200000000000006</v>
      </c>
      <c r="G21" s="68">
        <v>4.1666666666666664E-2</v>
      </c>
      <c r="H21" s="68"/>
      <c r="I21" t="s">
        <v>201</v>
      </c>
    </row>
    <row r="22" spans="1:11" x14ac:dyDescent="0.25">
      <c r="A22">
        <v>22</v>
      </c>
      <c r="B22" t="s">
        <v>314</v>
      </c>
      <c r="C22" s="67">
        <v>2.25</v>
      </c>
      <c r="D22" s="67">
        <v>3.28</v>
      </c>
      <c r="E22" s="67">
        <v>3.53</v>
      </c>
      <c r="F22" s="67">
        <v>2.25</v>
      </c>
      <c r="G22" s="68">
        <v>0.125</v>
      </c>
      <c r="H22" s="68"/>
      <c r="I22" t="s">
        <v>201</v>
      </c>
    </row>
    <row r="23" spans="1:11" x14ac:dyDescent="0.25">
      <c r="A23">
        <v>23</v>
      </c>
      <c r="B23" t="s">
        <v>314</v>
      </c>
      <c r="C23" s="67">
        <v>2.31</v>
      </c>
      <c r="D23" s="67">
        <v>3.5</v>
      </c>
      <c r="E23" s="67">
        <v>3.16</v>
      </c>
      <c r="F23" s="67">
        <v>2.31</v>
      </c>
      <c r="G23" s="68">
        <v>8.3333333333333329E-2</v>
      </c>
      <c r="H23" s="68"/>
      <c r="I23" t="s">
        <v>201</v>
      </c>
    </row>
    <row r="24" spans="1:11" x14ac:dyDescent="0.25">
      <c r="A24">
        <v>24</v>
      </c>
      <c r="B24" t="s">
        <v>314</v>
      </c>
      <c r="C24" s="67">
        <v>2.5099999999999998</v>
      </c>
      <c r="D24" s="67">
        <v>3.46</v>
      </c>
      <c r="E24" s="67">
        <v>2.91</v>
      </c>
      <c r="F24" s="67">
        <v>2.5099999999999998</v>
      </c>
      <c r="G24" s="68">
        <v>4.1666666666666664E-2</v>
      </c>
      <c r="H24" s="68"/>
      <c r="I24" t="s">
        <v>201</v>
      </c>
    </row>
    <row r="25" spans="1:11" x14ac:dyDescent="0.25">
      <c r="A25">
        <v>25</v>
      </c>
      <c r="B25" t="s">
        <v>314</v>
      </c>
      <c r="C25" s="67">
        <v>1.38</v>
      </c>
      <c r="D25" s="67">
        <v>4.92</v>
      </c>
      <c r="E25" s="67">
        <v>9.33</v>
      </c>
      <c r="F25" s="67">
        <v>4.92</v>
      </c>
      <c r="G25" s="68">
        <v>0</v>
      </c>
      <c r="H25" s="68"/>
      <c r="I25" t="s">
        <v>202</v>
      </c>
    </row>
    <row r="26" spans="1:11" x14ac:dyDescent="0.25">
      <c r="A26">
        <v>26</v>
      </c>
      <c r="B26" t="s">
        <v>314</v>
      </c>
      <c r="C26" s="67">
        <v>1.22</v>
      </c>
      <c r="D26" s="67">
        <v>6.9</v>
      </c>
      <c r="E26" s="67">
        <v>14.79</v>
      </c>
      <c r="F26" s="67">
        <v>1.22</v>
      </c>
      <c r="G26" s="68">
        <v>8.4027777777777771E-2</v>
      </c>
      <c r="H26" s="68"/>
      <c r="I26" t="s">
        <v>201</v>
      </c>
    </row>
    <row r="27" spans="1:11" x14ac:dyDescent="0.25">
      <c r="A27">
        <v>27</v>
      </c>
      <c r="B27" t="s">
        <v>314</v>
      </c>
      <c r="C27" s="67">
        <v>2.25</v>
      </c>
      <c r="D27" s="67">
        <v>3.48</v>
      </c>
      <c r="E27" s="67">
        <v>3.33</v>
      </c>
      <c r="F27" s="67">
        <v>2.25</v>
      </c>
      <c r="G27" s="68">
        <v>8.4027777777777771E-2</v>
      </c>
      <c r="H27" s="68"/>
      <c r="I27" t="s">
        <v>201</v>
      </c>
    </row>
    <row r="28" spans="1:11" x14ac:dyDescent="0.25">
      <c r="A28">
        <v>28</v>
      </c>
      <c r="B28" t="s">
        <v>314</v>
      </c>
      <c r="C28" s="67">
        <v>5.87</v>
      </c>
      <c r="D28" s="67">
        <v>3.78</v>
      </c>
      <c r="E28" s="67">
        <v>1.67</v>
      </c>
      <c r="F28" s="67">
        <v>1.67</v>
      </c>
      <c r="G28" s="68">
        <v>1.3888888888888889E-3</v>
      </c>
      <c r="H28" s="68"/>
      <c r="I28" t="s">
        <v>23</v>
      </c>
    </row>
    <row r="29" spans="1:11" x14ac:dyDescent="0.25">
      <c r="A29">
        <v>29</v>
      </c>
      <c r="B29" t="s">
        <v>314</v>
      </c>
      <c r="C29" s="67">
        <v>2.16</v>
      </c>
      <c r="D29" s="67">
        <v>3.47</v>
      </c>
      <c r="E29" s="67">
        <v>3.53</v>
      </c>
      <c r="F29" s="67">
        <v>2.16</v>
      </c>
      <c r="G29" s="68">
        <v>8.3333333333333329E-2</v>
      </c>
      <c r="H29" s="68"/>
      <c r="I29" t="s">
        <v>201</v>
      </c>
    </row>
    <row r="30" spans="1:11" x14ac:dyDescent="0.25">
      <c r="A30">
        <v>30</v>
      </c>
      <c r="B30" t="s">
        <v>314</v>
      </c>
      <c r="C30" s="67">
        <v>2.5</v>
      </c>
      <c r="D30" s="67">
        <v>3.12</v>
      </c>
      <c r="E30" s="67">
        <v>3.19</v>
      </c>
      <c r="F30" s="67">
        <v>2.5</v>
      </c>
      <c r="G30" s="68">
        <v>8.3333333333333329E-2</v>
      </c>
      <c r="H30" s="68"/>
      <c r="I30" t="s">
        <v>201</v>
      </c>
      <c r="K30" s="1">
        <f>F30*F29*F28*F27*F26*F25*F24*F23*F22*F21</f>
        <v>13060.437329205743</v>
      </c>
    </row>
    <row r="31" spans="1:11" x14ac:dyDescent="0.25">
      <c r="A31">
        <v>31</v>
      </c>
      <c r="B31" t="s">
        <v>315</v>
      </c>
      <c r="C31" s="67">
        <v>6.36</v>
      </c>
      <c r="D31" s="67">
        <v>4.2</v>
      </c>
      <c r="E31" s="67">
        <v>1.57</v>
      </c>
      <c r="F31" s="67">
        <v>6.36</v>
      </c>
      <c r="G31" s="68">
        <v>0.12569444444444444</v>
      </c>
      <c r="H31" s="68"/>
      <c r="I31" t="s">
        <v>201</v>
      </c>
    </row>
    <row r="32" spans="1:11" x14ac:dyDescent="0.25">
      <c r="A32">
        <v>32</v>
      </c>
      <c r="B32" t="s">
        <v>315</v>
      </c>
      <c r="C32" s="67">
        <v>2.5</v>
      </c>
      <c r="D32" s="67">
        <v>3.15</v>
      </c>
      <c r="E32" s="67">
        <v>3.16</v>
      </c>
      <c r="F32" s="67">
        <v>3.15</v>
      </c>
      <c r="G32" s="68">
        <v>4.2361111111111106E-2</v>
      </c>
      <c r="H32" s="68"/>
      <c r="I32" t="s">
        <v>202</v>
      </c>
    </row>
    <row r="33" spans="1:11" x14ac:dyDescent="0.25">
      <c r="A33">
        <v>33</v>
      </c>
      <c r="B33" t="s">
        <v>315</v>
      </c>
      <c r="C33" s="67">
        <v>1.64</v>
      </c>
      <c r="D33" s="67">
        <v>4.21</v>
      </c>
      <c r="E33" s="67">
        <v>5.34</v>
      </c>
      <c r="F33" s="67">
        <v>5.34</v>
      </c>
      <c r="G33" s="68">
        <v>6.9444444444444447E-4</v>
      </c>
      <c r="H33" s="68"/>
      <c r="I33" t="s">
        <v>23</v>
      </c>
    </row>
    <row r="34" spans="1:11" x14ac:dyDescent="0.25">
      <c r="A34">
        <v>34</v>
      </c>
      <c r="B34" t="s">
        <v>315</v>
      </c>
      <c r="C34" s="67">
        <v>2.46</v>
      </c>
      <c r="D34" s="67">
        <v>3.11</v>
      </c>
      <c r="E34" s="67">
        <v>3.26</v>
      </c>
      <c r="F34" s="67">
        <v>2.46</v>
      </c>
      <c r="G34" s="68">
        <v>4.1666666666666664E-2</v>
      </c>
      <c r="H34" s="68"/>
      <c r="I34" t="s">
        <v>201</v>
      </c>
    </row>
    <row r="35" spans="1:11" x14ac:dyDescent="0.25">
      <c r="A35">
        <v>35</v>
      </c>
      <c r="B35" t="s">
        <v>315</v>
      </c>
      <c r="C35" s="67">
        <v>1.33</v>
      </c>
      <c r="D35" s="67">
        <v>5.27</v>
      </c>
      <c r="E35" s="67">
        <v>10.68</v>
      </c>
      <c r="F35" s="67">
        <v>10.68</v>
      </c>
      <c r="G35" s="68">
        <v>4.3055555555555562E-2</v>
      </c>
      <c r="H35" s="68"/>
      <c r="I35" t="s">
        <v>23</v>
      </c>
    </row>
    <row r="36" spans="1:11" x14ac:dyDescent="0.25">
      <c r="A36">
        <v>36</v>
      </c>
      <c r="B36" t="s">
        <v>315</v>
      </c>
      <c r="C36" s="67">
        <v>2.13</v>
      </c>
      <c r="D36" s="67">
        <v>3.37</v>
      </c>
      <c r="E36" s="67">
        <v>3.74</v>
      </c>
      <c r="F36" s="67">
        <v>3.74</v>
      </c>
      <c r="G36" s="68">
        <v>1.3888888888888889E-3</v>
      </c>
      <c r="H36" s="68"/>
      <c r="I36" t="s">
        <v>23</v>
      </c>
    </row>
    <row r="37" spans="1:11" x14ac:dyDescent="0.25">
      <c r="A37">
        <v>37</v>
      </c>
      <c r="B37" t="s">
        <v>315</v>
      </c>
      <c r="C37" s="67">
        <v>1.2</v>
      </c>
      <c r="D37" s="67">
        <v>7.28</v>
      </c>
      <c r="E37" s="67">
        <v>15.77</v>
      </c>
      <c r="F37" s="67">
        <v>1.2</v>
      </c>
      <c r="G37" s="68">
        <v>0.12569444444444444</v>
      </c>
      <c r="H37" s="68"/>
      <c r="I37" t="s">
        <v>201</v>
      </c>
    </row>
    <row r="38" spans="1:11" x14ac:dyDescent="0.25">
      <c r="A38">
        <v>38</v>
      </c>
      <c r="B38" t="s">
        <v>315</v>
      </c>
      <c r="C38" s="67">
        <v>5.83</v>
      </c>
      <c r="D38" s="67">
        <v>4.41</v>
      </c>
      <c r="E38" s="67">
        <v>1.58</v>
      </c>
      <c r="F38" s="67">
        <v>1.58</v>
      </c>
      <c r="G38" s="68">
        <v>6.9444444444444447E-4</v>
      </c>
      <c r="H38" s="68"/>
      <c r="I38" t="s">
        <v>23</v>
      </c>
    </row>
    <row r="39" spans="1:11" x14ac:dyDescent="0.25">
      <c r="A39">
        <v>39</v>
      </c>
      <c r="B39" t="s">
        <v>315</v>
      </c>
      <c r="C39" s="67">
        <v>5.41</v>
      </c>
      <c r="D39" s="67">
        <v>3.9</v>
      </c>
      <c r="E39" s="67">
        <v>1.69</v>
      </c>
      <c r="F39" s="67">
        <v>1.69</v>
      </c>
      <c r="G39" s="68">
        <v>4.3750000000000004E-2</v>
      </c>
      <c r="H39" s="68"/>
      <c r="I39" t="s">
        <v>23</v>
      </c>
    </row>
    <row r="40" spans="1:11" x14ac:dyDescent="0.25">
      <c r="A40">
        <v>40</v>
      </c>
      <c r="B40" t="s">
        <v>315</v>
      </c>
      <c r="C40" s="67">
        <v>5.94</v>
      </c>
      <c r="D40" s="67">
        <v>4.07</v>
      </c>
      <c r="E40" s="67">
        <v>1.62</v>
      </c>
      <c r="F40" s="67">
        <v>1.62</v>
      </c>
      <c r="G40" s="68">
        <v>4.4444444444444446E-2</v>
      </c>
      <c r="H40" s="68"/>
      <c r="I40" t="s">
        <v>23</v>
      </c>
      <c r="K40" s="1">
        <f>F40*F39*F38*F37*F36*F35*F34*F33*F32*F31</f>
        <v>54566.605845898594</v>
      </c>
    </row>
    <row r="41" spans="1:11" x14ac:dyDescent="0.25">
      <c r="A41">
        <v>41</v>
      </c>
      <c r="B41" t="s">
        <v>316</v>
      </c>
      <c r="C41" s="67">
        <v>3.03</v>
      </c>
      <c r="D41" s="67">
        <v>3.23</v>
      </c>
      <c r="E41" s="67">
        <v>2.54</v>
      </c>
      <c r="F41" s="67">
        <v>2.54</v>
      </c>
      <c r="G41" s="68">
        <v>6.9444444444444447E-4</v>
      </c>
      <c r="H41" s="68"/>
      <c r="I41" t="s">
        <v>23</v>
      </c>
    </row>
    <row r="42" spans="1:11" x14ac:dyDescent="0.25">
      <c r="A42">
        <v>42</v>
      </c>
      <c r="B42" t="s">
        <v>316</v>
      </c>
      <c r="C42" s="67">
        <v>4.58</v>
      </c>
      <c r="D42" s="67">
        <v>4.0999999999999996</v>
      </c>
      <c r="E42" s="67">
        <v>1.75</v>
      </c>
      <c r="F42" s="67">
        <v>4.58</v>
      </c>
      <c r="G42" s="68">
        <v>0.125</v>
      </c>
      <c r="H42" s="68"/>
      <c r="I42" t="s">
        <v>201</v>
      </c>
    </row>
    <row r="43" spans="1:11" x14ac:dyDescent="0.25">
      <c r="A43">
        <v>43</v>
      </c>
      <c r="B43" t="s">
        <v>316</v>
      </c>
      <c r="C43" s="67">
        <v>1.1499999999999999</v>
      </c>
      <c r="D43" s="67">
        <v>8.89</v>
      </c>
      <c r="E43" s="67">
        <v>19.29</v>
      </c>
      <c r="F43" s="67">
        <v>1.1499999999999999</v>
      </c>
      <c r="G43" s="68">
        <v>0.12569444444444444</v>
      </c>
      <c r="H43" s="68"/>
      <c r="I43" t="s">
        <v>201</v>
      </c>
    </row>
    <row r="44" spans="1:11" x14ac:dyDescent="0.25">
      <c r="A44">
        <v>44</v>
      </c>
      <c r="B44" t="s">
        <v>316</v>
      </c>
      <c r="C44" s="67">
        <v>3.45</v>
      </c>
      <c r="D44" s="67">
        <v>3.23</v>
      </c>
      <c r="E44" s="67">
        <v>2.2999999999999998</v>
      </c>
      <c r="F44" s="67">
        <v>3.45</v>
      </c>
      <c r="G44" s="68">
        <v>0.12638888888888888</v>
      </c>
      <c r="H44" s="68"/>
      <c r="I44" t="s">
        <v>201</v>
      </c>
    </row>
    <row r="45" spans="1:11" x14ac:dyDescent="0.25">
      <c r="A45">
        <v>45</v>
      </c>
      <c r="B45" t="s">
        <v>316</v>
      </c>
      <c r="C45" s="67">
        <v>1.22</v>
      </c>
      <c r="D45" s="67">
        <v>7.46</v>
      </c>
      <c r="E45" s="67">
        <v>13.96</v>
      </c>
      <c r="F45" s="67">
        <v>1.22</v>
      </c>
      <c r="G45" s="68">
        <v>8.4027777777777771E-2</v>
      </c>
      <c r="H45" s="68"/>
      <c r="I45" t="s">
        <v>201</v>
      </c>
    </row>
    <row r="46" spans="1:11" x14ac:dyDescent="0.25">
      <c r="A46">
        <v>46</v>
      </c>
      <c r="B46" t="s">
        <v>316</v>
      </c>
      <c r="C46" s="67">
        <v>2.2799999999999998</v>
      </c>
      <c r="D46" s="67">
        <v>3.39</v>
      </c>
      <c r="E46" s="67">
        <v>3.29</v>
      </c>
      <c r="F46" s="67">
        <v>2.2799999999999998</v>
      </c>
      <c r="G46" s="68">
        <v>8.4027777777777771E-2</v>
      </c>
      <c r="H46" s="68"/>
      <c r="I46" t="s">
        <v>201</v>
      </c>
    </row>
    <row r="47" spans="1:11" x14ac:dyDescent="0.25">
      <c r="A47">
        <v>47</v>
      </c>
      <c r="B47" t="s">
        <v>316</v>
      </c>
      <c r="C47" s="67">
        <v>4.92</v>
      </c>
      <c r="D47" s="67">
        <v>3.6</v>
      </c>
      <c r="E47" s="67">
        <v>1.81</v>
      </c>
      <c r="F47" s="67">
        <v>1.81</v>
      </c>
      <c r="G47" s="68">
        <v>2.0833333333333333E-3</v>
      </c>
      <c r="H47" s="68"/>
      <c r="I47" t="s">
        <v>23</v>
      </c>
    </row>
    <row r="48" spans="1:11" x14ac:dyDescent="0.25">
      <c r="A48">
        <v>48</v>
      </c>
      <c r="B48" t="s">
        <v>316</v>
      </c>
      <c r="C48" s="67">
        <v>1.76</v>
      </c>
      <c r="D48" s="67">
        <v>3.84</v>
      </c>
      <c r="E48" s="67">
        <v>4.87</v>
      </c>
      <c r="F48" s="67">
        <v>1.76</v>
      </c>
      <c r="G48" s="68">
        <v>0.16805555555555554</v>
      </c>
      <c r="H48" s="68"/>
      <c r="I48" t="s">
        <v>201</v>
      </c>
    </row>
    <row r="49" spans="1:11" x14ac:dyDescent="0.25">
      <c r="A49">
        <v>49</v>
      </c>
      <c r="B49" t="s">
        <v>316</v>
      </c>
      <c r="C49" s="67">
        <v>2.1</v>
      </c>
      <c r="D49" s="67">
        <v>3.17</v>
      </c>
      <c r="E49" s="67">
        <v>4.1399999999999997</v>
      </c>
      <c r="F49" s="67">
        <v>2.1</v>
      </c>
      <c r="G49" s="68">
        <v>4.1666666666666664E-2</v>
      </c>
      <c r="H49" s="68"/>
      <c r="I49" t="s">
        <v>201</v>
      </c>
    </row>
    <row r="50" spans="1:11" x14ac:dyDescent="0.25">
      <c r="A50">
        <v>50</v>
      </c>
      <c r="B50" t="s">
        <v>316</v>
      </c>
      <c r="C50" s="67">
        <v>2.02</v>
      </c>
      <c r="D50" s="67">
        <v>3.46</v>
      </c>
      <c r="E50" s="67">
        <v>3.99</v>
      </c>
      <c r="F50" s="67">
        <v>3.46</v>
      </c>
      <c r="G50" s="68">
        <v>8.4722222222222213E-2</v>
      </c>
      <c r="H50" s="68"/>
      <c r="I50" t="s">
        <v>202</v>
      </c>
      <c r="K50" s="1">
        <f>F50*F49*F48*F47*F46*F45*F44*F43*F42*F41</f>
        <v>2971.6485418855191</v>
      </c>
    </row>
    <row r="51" spans="1:11" x14ac:dyDescent="0.25">
      <c r="A51">
        <v>51</v>
      </c>
      <c r="B51" t="s">
        <v>317</v>
      </c>
      <c r="C51" s="67">
        <v>2.75</v>
      </c>
      <c r="D51" s="67">
        <v>3.14</v>
      </c>
      <c r="E51" s="67">
        <v>2.84</v>
      </c>
      <c r="F51" s="67">
        <v>2.84</v>
      </c>
      <c r="G51" s="68">
        <v>6.9444444444444447E-4</v>
      </c>
      <c r="H51" s="68"/>
      <c r="I51" t="s">
        <v>23</v>
      </c>
    </row>
    <row r="52" spans="1:11" x14ac:dyDescent="0.25">
      <c r="A52">
        <v>52</v>
      </c>
      <c r="B52" t="s">
        <v>317</v>
      </c>
      <c r="C52" s="67">
        <v>1.66</v>
      </c>
      <c r="D52" s="67">
        <v>4.03</v>
      </c>
      <c r="E52" s="67">
        <v>5.51</v>
      </c>
      <c r="F52" s="67">
        <v>4.03</v>
      </c>
      <c r="G52" s="68">
        <v>0</v>
      </c>
      <c r="H52" s="68"/>
      <c r="I52" t="s">
        <v>202</v>
      </c>
    </row>
    <row r="53" spans="1:11" x14ac:dyDescent="0.25">
      <c r="A53">
        <v>53</v>
      </c>
      <c r="B53" t="s">
        <v>317</v>
      </c>
      <c r="C53" s="67">
        <v>1.24</v>
      </c>
      <c r="D53" s="67">
        <v>6.29</v>
      </c>
      <c r="E53" s="67">
        <v>15.29</v>
      </c>
      <c r="F53" s="67">
        <v>6.29</v>
      </c>
      <c r="G53" s="68">
        <v>0</v>
      </c>
      <c r="H53" s="68"/>
      <c r="I53" t="s">
        <v>202</v>
      </c>
    </row>
    <row r="54" spans="1:11" x14ac:dyDescent="0.25">
      <c r="A54">
        <v>54</v>
      </c>
      <c r="B54" t="s">
        <v>317</v>
      </c>
      <c r="C54" s="67">
        <v>1.71</v>
      </c>
      <c r="D54" s="67">
        <v>3.79</v>
      </c>
      <c r="E54" s="67">
        <v>5.49</v>
      </c>
      <c r="F54" s="67">
        <v>5.49</v>
      </c>
      <c r="G54" s="68">
        <v>2.7777777777777779E-3</v>
      </c>
      <c r="H54" s="68"/>
      <c r="I54" t="s">
        <v>23</v>
      </c>
    </row>
    <row r="55" spans="1:11" x14ac:dyDescent="0.25">
      <c r="A55">
        <v>55</v>
      </c>
      <c r="B55" t="s">
        <v>317</v>
      </c>
      <c r="C55" s="67">
        <v>2.11</v>
      </c>
      <c r="D55" s="67">
        <v>3.18</v>
      </c>
      <c r="E55" s="67">
        <v>4.0599999999999996</v>
      </c>
      <c r="F55" s="67">
        <v>2.11</v>
      </c>
      <c r="G55" s="68">
        <v>4.1666666666666664E-2</v>
      </c>
      <c r="H55" s="68"/>
      <c r="I55" t="s">
        <v>201</v>
      </c>
    </row>
    <row r="56" spans="1:11" x14ac:dyDescent="0.25">
      <c r="A56">
        <v>56</v>
      </c>
      <c r="B56" t="s">
        <v>317</v>
      </c>
      <c r="C56" s="67">
        <v>12.08</v>
      </c>
      <c r="D56" s="67">
        <v>6.78</v>
      </c>
      <c r="E56" s="67">
        <v>1.25</v>
      </c>
      <c r="F56" s="67">
        <v>1.25</v>
      </c>
      <c r="G56" s="68">
        <v>4.3055555555555562E-2</v>
      </c>
      <c r="H56" s="68"/>
      <c r="I56" t="s">
        <v>23</v>
      </c>
    </row>
    <row r="57" spans="1:11" x14ac:dyDescent="0.25">
      <c r="A57">
        <v>57</v>
      </c>
      <c r="B57" t="s">
        <v>317</v>
      </c>
      <c r="C57" s="67">
        <v>3.27</v>
      </c>
      <c r="D57" s="67">
        <v>3.31</v>
      </c>
      <c r="E57" s="67">
        <v>2.36</v>
      </c>
      <c r="F57" s="67">
        <v>3.27</v>
      </c>
      <c r="G57" s="68">
        <v>0.12638888888888888</v>
      </c>
      <c r="H57" s="68"/>
      <c r="I57" t="s">
        <v>201</v>
      </c>
    </row>
    <row r="58" spans="1:11" x14ac:dyDescent="0.25">
      <c r="A58">
        <v>58</v>
      </c>
      <c r="B58" t="s">
        <v>317</v>
      </c>
      <c r="C58" s="67">
        <v>5.31</v>
      </c>
      <c r="D58" s="67">
        <v>3.83</v>
      </c>
      <c r="E58" s="67">
        <v>1.73</v>
      </c>
      <c r="F58" s="67">
        <v>1.73</v>
      </c>
      <c r="G58" s="68">
        <v>2.0833333333333333E-3</v>
      </c>
      <c r="H58" s="68"/>
      <c r="I58" t="s">
        <v>23</v>
      </c>
    </row>
    <row r="59" spans="1:11" x14ac:dyDescent="0.25">
      <c r="A59">
        <v>59</v>
      </c>
      <c r="B59" t="s">
        <v>317</v>
      </c>
      <c r="C59" s="67">
        <v>6.01</v>
      </c>
      <c r="D59" s="67">
        <v>4.17</v>
      </c>
      <c r="E59" s="67">
        <v>1.59</v>
      </c>
      <c r="F59" s="67">
        <v>1.59</v>
      </c>
      <c r="G59" s="68">
        <v>4.3055555555555562E-2</v>
      </c>
      <c r="H59" s="68"/>
      <c r="I59" t="s">
        <v>23</v>
      </c>
    </row>
    <row r="60" spans="1:11" x14ac:dyDescent="0.25">
      <c r="A60">
        <v>60</v>
      </c>
      <c r="B60" t="s">
        <v>317</v>
      </c>
      <c r="C60" s="67">
        <v>1.45</v>
      </c>
      <c r="D60" s="67">
        <v>4.58</v>
      </c>
      <c r="E60" s="67">
        <v>7.85</v>
      </c>
      <c r="F60" s="67">
        <v>1.45</v>
      </c>
      <c r="G60" s="68">
        <v>4.1666666666666664E-2</v>
      </c>
      <c r="H60" s="68"/>
      <c r="I60" t="s">
        <v>201</v>
      </c>
      <c r="K60" s="1">
        <f>F60*F59*F58*F57*F56*F55*F54*F53*F52*F51</f>
        <v>13595.582723887701</v>
      </c>
    </row>
    <row r="61" spans="1:11" x14ac:dyDescent="0.25">
      <c r="A61">
        <v>61</v>
      </c>
      <c r="B61" t="s">
        <v>318</v>
      </c>
      <c r="C61" s="67">
        <v>4.17</v>
      </c>
      <c r="D61" s="67">
        <v>3.54</v>
      </c>
      <c r="E61" s="67">
        <v>1.97</v>
      </c>
      <c r="F61" s="67">
        <v>3.54</v>
      </c>
      <c r="G61" s="68">
        <v>4.2361111111111106E-2</v>
      </c>
      <c r="H61" s="68"/>
      <c r="I61" t="s">
        <v>202</v>
      </c>
    </row>
    <row r="62" spans="1:11" x14ac:dyDescent="0.25">
      <c r="A62">
        <v>62</v>
      </c>
      <c r="B62" t="s">
        <v>318</v>
      </c>
      <c r="C62" s="67">
        <v>1.91</v>
      </c>
      <c r="D62" s="67">
        <v>3.55</v>
      </c>
      <c r="E62" s="67">
        <v>4.38</v>
      </c>
      <c r="F62" s="67">
        <v>1.91</v>
      </c>
      <c r="G62" s="68">
        <v>8.3333333333333329E-2</v>
      </c>
      <c r="H62" s="68"/>
      <c r="I62" t="s">
        <v>201</v>
      </c>
    </row>
    <row r="63" spans="1:11" x14ac:dyDescent="0.25">
      <c r="A63">
        <v>63</v>
      </c>
      <c r="B63" t="s">
        <v>318</v>
      </c>
      <c r="C63" s="67">
        <v>2.72</v>
      </c>
      <c r="D63" s="67">
        <v>3.44</v>
      </c>
      <c r="E63" s="67">
        <v>2.66</v>
      </c>
      <c r="F63" s="67">
        <v>3.44</v>
      </c>
      <c r="G63" s="68">
        <v>8.4722222222222213E-2</v>
      </c>
      <c r="H63" s="68"/>
      <c r="I63" t="s">
        <v>202</v>
      </c>
    </row>
    <row r="64" spans="1:11" x14ac:dyDescent="0.25">
      <c r="A64">
        <v>64</v>
      </c>
      <c r="B64" t="s">
        <v>318</v>
      </c>
      <c r="C64" s="67">
        <v>1.17</v>
      </c>
      <c r="D64" s="67">
        <v>8.4700000000000006</v>
      </c>
      <c r="E64" s="67">
        <v>15.88</v>
      </c>
      <c r="F64" s="67">
        <v>1.17</v>
      </c>
      <c r="G64" s="68">
        <v>8.3333333333333329E-2</v>
      </c>
      <c r="H64" s="68"/>
      <c r="I64" t="s">
        <v>201</v>
      </c>
    </row>
    <row r="65" spans="1:11" x14ac:dyDescent="0.25">
      <c r="A65">
        <v>65</v>
      </c>
      <c r="B65" t="s">
        <v>318</v>
      </c>
      <c r="C65" s="67">
        <v>5.85</v>
      </c>
      <c r="D65" s="67">
        <v>3.73</v>
      </c>
      <c r="E65" s="67">
        <v>1.68</v>
      </c>
      <c r="F65" s="67">
        <v>1.68</v>
      </c>
      <c r="G65" s="68">
        <v>4.3055555555555562E-2</v>
      </c>
      <c r="H65" s="68"/>
      <c r="I65" t="s">
        <v>23</v>
      </c>
    </row>
    <row r="66" spans="1:11" x14ac:dyDescent="0.25">
      <c r="A66">
        <v>66</v>
      </c>
      <c r="B66" t="s">
        <v>318</v>
      </c>
      <c r="C66" s="67">
        <v>1.68</v>
      </c>
      <c r="D66" s="67">
        <v>3.85</v>
      </c>
      <c r="E66" s="67">
        <v>5.66</v>
      </c>
      <c r="F66" s="67">
        <v>1.68</v>
      </c>
      <c r="G66" s="68">
        <v>4.1666666666666664E-2</v>
      </c>
      <c r="H66" s="68"/>
      <c r="I66" t="s">
        <v>201</v>
      </c>
    </row>
    <row r="67" spans="1:11" x14ac:dyDescent="0.25">
      <c r="A67">
        <v>67</v>
      </c>
      <c r="B67" t="s">
        <v>318</v>
      </c>
      <c r="C67" s="67">
        <v>1.55</v>
      </c>
      <c r="D67" s="67">
        <v>4.3499999999999996</v>
      </c>
      <c r="E67" s="67">
        <v>6.42</v>
      </c>
      <c r="F67" s="67">
        <v>1.55</v>
      </c>
      <c r="G67" s="68">
        <v>0.12638888888888888</v>
      </c>
      <c r="H67" s="68"/>
      <c r="I67" t="s">
        <v>201</v>
      </c>
    </row>
    <row r="68" spans="1:11" x14ac:dyDescent="0.25">
      <c r="A68">
        <v>68</v>
      </c>
      <c r="B68" t="s">
        <v>318</v>
      </c>
      <c r="C68" s="67">
        <v>2.73</v>
      </c>
      <c r="D68" s="67">
        <v>3.32</v>
      </c>
      <c r="E68" s="67">
        <v>2.71</v>
      </c>
      <c r="F68" s="67">
        <v>2.71</v>
      </c>
      <c r="G68" s="68">
        <v>0.1277777777777778</v>
      </c>
      <c r="H68" s="68"/>
      <c r="I68" t="s">
        <v>23</v>
      </c>
    </row>
    <row r="69" spans="1:11" x14ac:dyDescent="0.25">
      <c r="A69">
        <v>69</v>
      </c>
      <c r="B69" t="s">
        <v>318</v>
      </c>
      <c r="C69" s="67">
        <v>2.4</v>
      </c>
      <c r="D69" s="67">
        <v>3.28</v>
      </c>
      <c r="E69" s="67">
        <v>3.21</v>
      </c>
      <c r="F69" s="67">
        <v>2.4</v>
      </c>
      <c r="G69" s="68">
        <v>0.125</v>
      </c>
      <c r="H69" s="68"/>
      <c r="I69" t="s">
        <v>201</v>
      </c>
    </row>
    <row r="70" spans="1:11" x14ac:dyDescent="0.25">
      <c r="A70">
        <v>70</v>
      </c>
      <c r="B70" t="s">
        <v>318</v>
      </c>
      <c r="C70" s="67">
        <v>2.2200000000000002</v>
      </c>
      <c r="D70" s="67">
        <v>3.33</v>
      </c>
      <c r="E70" s="67">
        <v>3.53</v>
      </c>
      <c r="F70" s="67">
        <v>2.2200000000000002</v>
      </c>
      <c r="G70" s="68">
        <v>8.4027777777777771E-2</v>
      </c>
      <c r="H70" s="68"/>
      <c r="I70" t="s">
        <v>201</v>
      </c>
      <c r="K70" s="1">
        <f>F70*F69*F68*F67*F66*F65*F64*F63*F62*F61</f>
        <v>1718.9557705400639</v>
      </c>
    </row>
    <row r="71" spans="1:11" x14ac:dyDescent="0.25">
      <c r="A71">
        <v>71</v>
      </c>
      <c r="B71" t="s">
        <v>319</v>
      </c>
      <c r="C71" s="67">
        <v>2.66</v>
      </c>
      <c r="D71" s="67">
        <v>3.26</v>
      </c>
      <c r="E71" s="67">
        <v>2.84</v>
      </c>
      <c r="F71" s="67">
        <v>2.66</v>
      </c>
      <c r="G71" s="68">
        <v>0.21111111111111111</v>
      </c>
      <c r="H71" s="68"/>
      <c r="I71" t="s">
        <v>201</v>
      </c>
    </row>
    <row r="72" spans="1:11" x14ac:dyDescent="0.25">
      <c r="A72">
        <v>72</v>
      </c>
      <c r="B72" t="s">
        <v>319</v>
      </c>
      <c r="C72" s="67">
        <v>2.11</v>
      </c>
      <c r="D72" s="67">
        <v>3.55</v>
      </c>
      <c r="E72" s="67">
        <v>3.62</v>
      </c>
      <c r="F72" s="67">
        <v>2.11</v>
      </c>
      <c r="G72" s="68">
        <v>8.3333333333333329E-2</v>
      </c>
      <c r="H72" s="68"/>
      <c r="I72" t="s">
        <v>201</v>
      </c>
    </row>
    <row r="73" spans="1:11" x14ac:dyDescent="0.25">
      <c r="A73">
        <v>73</v>
      </c>
      <c r="B73" t="s">
        <v>319</v>
      </c>
      <c r="C73" s="67">
        <v>1.27</v>
      </c>
      <c r="D73" s="67">
        <v>6.42</v>
      </c>
      <c r="E73" s="67">
        <v>11.86</v>
      </c>
      <c r="F73" s="67">
        <v>1.27</v>
      </c>
      <c r="G73" s="68">
        <v>0.12569444444444444</v>
      </c>
      <c r="H73" s="68"/>
      <c r="I73" t="s">
        <v>201</v>
      </c>
    </row>
    <row r="74" spans="1:11" x14ac:dyDescent="0.25">
      <c r="A74">
        <v>74</v>
      </c>
      <c r="B74" t="s">
        <v>319</v>
      </c>
      <c r="C74" s="67">
        <v>2.17</v>
      </c>
      <c r="D74" s="67">
        <v>3.4</v>
      </c>
      <c r="E74" s="67">
        <v>3.58</v>
      </c>
      <c r="F74" s="67">
        <v>2.17</v>
      </c>
      <c r="G74" s="68">
        <v>4.1666666666666664E-2</v>
      </c>
      <c r="H74" s="68"/>
      <c r="I74" t="s">
        <v>201</v>
      </c>
    </row>
    <row r="75" spans="1:11" x14ac:dyDescent="0.25">
      <c r="A75">
        <v>75</v>
      </c>
      <c r="B75" t="s">
        <v>319</v>
      </c>
      <c r="C75" s="67">
        <v>2.73</v>
      </c>
      <c r="D75" s="67">
        <v>3.05</v>
      </c>
      <c r="E75" s="67">
        <v>2.94</v>
      </c>
      <c r="F75" s="67">
        <v>3.05</v>
      </c>
      <c r="G75" s="68">
        <v>0</v>
      </c>
      <c r="H75" s="68"/>
      <c r="I75" t="s">
        <v>202</v>
      </c>
    </row>
    <row r="76" spans="1:11" x14ac:dyDescent="0.25">
      <c r="A76">
        <v>76</v>
      </c>
      <c r="B76" t="s">
        <v>319</v>
      </c>
      <c r="C76" s="67">
        <v>2.23</v>
      </c>
      <c r="D76" s="67">
        <v>3.26</v>
      </c>
      <c r="E76" s="67">
        <v>3.56</v>
      </c>
      <c r="F76" s="67">
        <v>3.26</v>
      </c>
      <c r="G76" s="68">
        <v>4.2361111111111106E-2</v>
      </c>
      <c r="H76" s="68"/>
      <c r="I76" t="s">
        <v>202</v>
      </c>
    </row>
    <row r="77" spans="1:11" x14ac:dyDescent="0.25">
      <c r="A77">
        <v>77</v>
      </c>
      <c r="B77" t="s">
        <v>319</v>
      </c>
      <c r="C77" s="67">
        <v>1.42</v>
      </c>
      <c r="D77" s="67">
        <v>5.27</v>
      </c>
      <c r="E77" s="67">
        <v>7.24</v>
      </c>
      <c r="F77" s="67">
        <v>1.42</v>
      </c>
      <c r="G77" s="68">
        <v>0.125</v>
      </c>
      <c r="H77" s="68"/>
      <c r="I77" t="s">
        <v>201</v>
      </c>
    </row>
    <row r="78" spans="1:11" x14ac:dyDescent="0.25">
      <c r="A78">
        <v>78</v>
      </c>
      <c r="B78" t="s">
        <v>319</v>
      </c>
      <c r="C78" s="67">
        <v>5.04</v>
      </c>
      <c r="D78" s="67">
        <v>3.71</v>
      </c>
      <c r="E78" s="67">
        <v>1.77</v>
      </c>
      <c r="F78" s="67">
        <v>1.77</v>
      </c>
      <c r="G78" s="68">
        <v>1.3888888888888889E-3</v>
      </c>
      <c r="H78" s="68"/>
      <c r="I78" t="s">
        <v>23</v>
      </c>
    </row>
    <row r="79" spans="1:11" x14ac:dyDescent="0.25">
      <c r="A79">
        <v>79</v>
      </c>
      <c r="B79" t="s">
        <v>319</v>
      </c>
      <c r="C79" s="67">
        <v>5.96</v>
      </c>
      <c r="D79" s="67">
        <v>3.81</v>
      </c>
      <c r="E79" s="67">
        <v>1.65</v>
      </c>
      <c r="F79" s="67">
        <v>1.65</v>
      </c>
      <c r="G79" s="68">
        <v>4.3055555555555562E-2</v>
      </c>
      <c r="H79" s="68"/>
      <c r="I79" t="s">
        <v>23</v>
      </c>
    </row>
    <row r="80" spans="1:11" x14ac:dyDescent="0.25">
      <c r="A80">
        <v>80</v>
      </c>
      <c r="B80" t="s">
        <v>319</v>
      </c>
      <c r="C80" s="67">
        <v>2.7</v>
      </c>
      <c r="D80" s="67">
        <v>3.18</v>
      </c>
      <c r="E80" s="67">
        <v>2.86</v>
      </c>
      <c r="F80" s="67">
        <v>2.7</v>
      </c>
      <c r="G80" s="68">
        <v>4.1666666666666664E-2</v>
      </c>
      <c r="H80" s="68"/>
      <c r="I80" t="s">
        <v>201</v>
      </c>
      <c r="K80" s="1">
        <f>F80*F79*F78*F77*F76*F75*F74*F73*F72*F71</f>
        <v>1722.0838951910698</v>
      </c>
    </row>
    <row r="81" spans="1:11" x14ac:dyDescent="0.25">
      <c r="A81">
        <v>81</v>
      </c>
      <c r="B81" t="s">
        <v>320</v>
      </c>
      <c r="C81" s="67">
        <v>1.78</v>
      </c>
      <c r="D81" s="67">
        <v>3.7</v>
      </c>
      <c r="E81" s="67">
        <v>4.99</v>
      </c>
      <c r="F81" s="67">
        <v>1.78</v>
      </c>
      <c r="G81" s="68">
        <v>0.25069444444444444</v>
      </c>
      <c r="H81" s="68"/>
      <c r="I81" t="s">
        <v>201</v>
      </c>
    </row>
    <row r="82" spans="1:11" x14ac:dyDescent="0.25">
      <c r="A82">
        <v>82</v>
      </c>
      <c r="B82" t="s">
        <v>320</v>
      </c>
      <c r="C82" s="67">
        <v>1.82</v>
      </c>
      <c r="D82" s="67">
        <v>3.48</v>
      </c>
      <c r="E82" s="67">
        <v>5.09</v>
      </c>
      <c r="F82" s="67">
        <v>5.09</v>
      </c>
      <c r="G82" s="68">
        <v>1.3888888888888889E-3</v>
      </c>
      <c r="H82" s="68"/>
      <c r="I82" t="s">
        <v>23</v>
      </c>
    </row>
    <row r="83" spans="1:11" x14ac:dyDescent="0.25">
      <c r="A83">
        <v>83</v>
      </c>
      <c r="B83" t="s">
        <v>320</v>
      </c>
      <c r="C83" s="67">
        <v>3.96</v>
      </c>
      <c r="D83" s="67">
        <v>3.36</v>
      </c>
      <c r="E83" s="67">
        <v>2.08</v>
      </c>
      <c r="F83" s="67">
        <v>2.08</v>
      </c>
      <c r="G83" s="68">
        <v>6.9444444444444447E-4</v>
      </c>
      <c r="H83" s="68"/>
      <c r="I83" t="s">
        <v>23</v>
      </c>
    </row>
    <row r="84" spans="1:11" x14ac:dyDescent="0.25">
      <c r="A84">
        <v>84</v>
      </c>
      <c r="B84" t="s">
        <v>320</v>
      </c>
      <c r="C84" s="67">
        <v>2.15</v>
      </c>
      <c r="D84" s="67">
        <v>3.43</v>
      </c>
      <c r="E84" s="67">
        <v>3.6</v>
      </c>
      <c r="F84" s="67">
        <v>3.6</v>
      </c>
      <c r="G84" s="68">
        <v>6.9444444444444447E-4</v>
      </c>
      <c r="H84" s="68"/>
      <c r="I84" t="s">
        <v>23</v>
      </c>
    </row>
    <row r="85" spans="1:11" x14ac:dyDescent="0.25">
      <c r="A85">
        <v>85</v>
      </c>
      <c r="B85" t="s">
        <v>320</v>
      </c>
      <c r="C85" s="67">
        <v>1.1000000000000001</v>
      </c>
      <c r="D85" s="67">
        <v>10.87</v>
      </c>
      <c r="E85" s="67">
        <v>25.56</v>
      </c>
      <c r="F85" s="67">
        <v>1.1000000000000001</v>
      </c>
      <c r="G85" s="68">
        <v>0.20902777777777778</v>
      </c>
      <c r="H85" s="68"/>
      <c r="I85" t="s">
        <v>201</v>
      </c>
    </row>
    <row r="86" spans="1:11" x14ac:dyDescent="0.25">
      <c r="A86">
        <v>86</v>
      </c>
      <c r="B86" t="s">
        <v>320</v>
      </c>
      <c r="C86" s="67">
        <v>2.46</v>
      </c>
      <c r="D86" s="67">
        <v>3.44</v>
      </c>
      <c r="E86" s="67">
        <v>2.99</v>
      </c>
      <c r="F86" s="67">
        <v>2.46</v>
      </c>
      <c r="G86" s="68">
        <v>4.1666666666666664E-2</v>
      </c>
      <c r="H86" s="68"/>
      <c r="I86" t="s">
        <v>201</v>
      </c>
    </row>
    <row r="87" spans="1:11" x14ac:dyDescent="0.25">
      <c r="A87">
        <v>87</v>
      </c>
      <c r="B87" t="s">
        <v>320</v>
      </c>
      <c r="C87" s="67">
        <v>2.16</v>
      </c>
      <c r="D87" s="67">
        <v>3.43</v>
      </c>
      <c r="E87" s="67">
        <v>3.62</v>
      </c>
      <c r="F87" s="67">
        <v>3.62</v>
      </c>
      <c r="G87" s="68">
        <v>4.3750000000000004E-2</v>
      </c>
      <c r="H87" s="68"/>
      <c r="I87" t="s">
        <v>23</v>
      </c>
    </row>
    <row r="88" spans="1:11" x14ac:dyDescent="0.25">
      <c r="A88">
        <v>88</v>
      </c>
      <c r="B88" t="s">
        <v>320</v>
      </c>
      <c r="C88" s="67">
        <v>8.51</v>
      </c>
      <c r="D88" s="67">
        <v>4.54</v>
      </c>
      <c r="E88" s="67">
        <v>1.44</v>
      </c>
      <c r="F88" s="67">
        <v>1.44</v>
      </c>
      <c r="G88" s="68">
        <v>6.9444444444444447E-4</v>
      </c>
      <c r="H88" s="68"/>
      <c r="I88" t="s">
        <v>23</v>
      </c>
    </row>
    <row r="89" spans="1:11" x14ac:dyDescent="0.25">
      <c r="A89">
        <v>89</v>
      </c>
      <c r="B89" t="s">
        <v>320</v>
      </c>
      <c r="C89" s="67">
        <v>1.83</v>
      </c>
      <c r="D89" s="67">
        <v>3.86</v>
      </c>
      <c r="E89" s="67">
        <v>4.4000000000000004</v>
      </c>
      <c r="F89" s="67">
        <v>1.83</v>
      </c>
      <c r="G89" s="68">
        <v>8.4027777777777771E-2</v>
      </c>
      <c r="H89" s="68"/>
      <c r="I89" t="s">
        <v>201</v>
      </c>
    </row>
    <row r="90" spans="1:11" x14ac:dyDescent="0.25">
      <c r="A90">
        <v>90</v>
      </c>
      <c r="B90" t="s">
        <v>320</v>
      </c>
      <c r="C90" s="67">
        <v>1.67</v>
      </c>
      <c r="D90" s="67">
        <v>3.97</v>
      </c>
      <c r="E90" s="67">
        <v>5.49</v>
      </c>
      <c r="F90" s="67">
        <v>1.67</v>
      </c>
      <c r="G90" s="68">
        <v>4.1666666666666664E-2</v>
      </c>
      <c r="H90" s="68"/>
      <c r="I90" t="s">
        <v>201</v>
      </c>
      <c r="K90" s="1">
        <f>F90*F89*F88*F87*F86*F85*F84*F83*F82*F81</f>
        <v>2924.6239769052963</v>
      </c>
    </row>
    <row r="91" spans="1:11" x14ac:dyDescent="0.25">
      <c r="A91">
        <v>91</v>
      </c>
      <c r="B91" t="s">
        <v>321</v>
      </c>
      <c r="C91" s="67">
        <v>1.81</v>
      </c>
      <c r="D91" s="67">
        <v>3.58</v>
      </c>
      <c r="E91" s="67">
        <v>4.9400000000000004</v>
      </c>
      <c r="F91" s="67">
        <v>1.81</v>
      </c>
      <c r="G91" s="68">
        <v>8.3333333333333329E-2</v>
      </c>
      <c r="H91" s="68"/>
      <c r="I91" t="s">
        <v>201</v>
      </c>
    </row>
    <row r="92" spans="1:11" x14ac:dyDescent="0.25">
      <c r="A92">
        <v>92</v>
      </c>
      <c r="B92" t="s">
        <v>321</v>
      </c>
      <c r="C92" s="67">
        <v>1.98</v>
      </c>
      <c r="D92" s="67">
        <v>3.46</v>
      </c>
      <c r="E92" s="67">
        <v>4.12</v>
      </c>
      <c r="F92" s="67">
        <v>1.98</v>
      </c>
      <c r="G92" s="68">
        <v>0.12569444444444444</v>
      </c>
      <c r="H92" s="68"/>
      <c r="I92" t="s">
        <v>201</v>
      </c>
    </row>
    <row r="93" spans="1:11" x14ac:dyDescent="0.25">
      <c r="A93">
        <v>93</v>
      </c>
      <c r="B93" t="s">
        <v>321</v>
      </c>
      <c r="C93" s="67">
        <v>1.18</v>
      </c>
      <c r="D93" s="67">
        <v>7.88</v>
      </c>
      <c r="E93" s="67">
        <v>16.11</v>
      </c>
      <c r="F93" s="67">
        <v>1.18</v>
      </c>
      <c r="G93" s="68">
        <v>0.12569444444444444</v>
      </c>
      <c r="H93" s="68"/>
      <c r="I93" t="s">
        <v>201</v>
      </c>
    </row>
    <row r="94" spans="1:11" x14ac:dyDescent="0.25">
      <c r="A94">
        <v>94</v>
      </c>
      <c r="B94" t="s">
        <v>321</v>
      </c>
      <c r="C94" s="67">
        <v>2.73</v>
      </c>
      <c r="D94" s="67">
        <v>3</v>
      </c>
      <c r="E94" s="67">
        <v>3.01</v>
      </c>
      <c r="F94" s="67">
        <v>3</v>
      </c>
      <c r="G94" s="68">
        <v>4.2361111111111106E-2</v>
      </c>
      <c r="H94" s="68"/>
      <c r="I94" t="s">
        <v>202</v>
      </c>
    </row>
    <row r="95" spans="1:11" x14ac:dyDescent="0.25">
      <c r="A95">
        <v>95</v>
      </c>
      <c r="B95" t="s">
        <v>321</v>
      </c>
      <c r="C95" s="67">
        <v>3.55</v>
      </c>
      <c r="D95" s="67">
        <v>3.38</v>
      </c>
      <c r="E95" s="67">
        <v>2.19</v>
      </c>
      <c r="F95" s="67">
        <v>3.38</v>
      </c>
      <c r="G95" s="68">
        <v>4.2361111111111106E-2</v>
      </c>
      <c r="H95" s="68"/>
      <c r="I95" t="s">
        <v>202</v>
      </c>
    </row>
    <row r="96" spans="1:11" x14ac:dyDescent="0.25">
      <c r="A96">
        <v>96</v>
      </c>
      <c r="B96" t="s">
        <v>321</v>
      </c>
      <c r="C96" s="67">
        <v>1.91</v>
      </c>
      <c r="D96" s="67">
        <v>3.33</v>
      </c>
      <c r="E96" s="67">
        <v>4.75</v>
      </c>
      <c r="F96" s="67">
        <v>1.91</v>
      </c>
      <c r="G96" s="68">
        <v>0.16666666666666666</v>
      </c>
      <c r="H96" s="68"/>
      <c r="I96" t="s">
        <v>201</v>
      </c>
    </row>
    <row r="97" spans="1:11" x14ac:dyDescent="0.25">
      <c r="A97">
        <v>97</v>
      </c>
      <c r="B97" t="s">
        <v>321</v>
      </c>
      <c r="C97" s="67">
        <v>4.6399999999999997</v>
      </c>
      <c r="D97" s="67">
        <v>4.0599999999999996</v>
      </c>
      <c r="E97" s="67">
        <v>1.75</v>
      </c>
      <c r="F97" s="67">
        <v>1.75</v>
      </c>
      <c r="G97" s="68">
        <v>2.0833333333333333E-3</v>
      </c>
      <c r="H97" s="68"/>
      <c r="I97" t="s">
        <v>23</v>
      </c>
    </row>
    <row r="98" spans="1:11" x14ac:dyDescent="0.25">
      <c r="A98">
        <v>98</v>
      </c>
      <c r="B98" t="s">
        <v>321</v>
      </c>
      <c r="C98" s="67">
        <v>7.4</v>
      </c>
      <c r="D98" s="67">
        <v>4.97</v>
      </c>
      <c r="E98" s="67">
        <v>1.44</v>
      </c>
      <c r="F98" s="67">
        <v>1.44</v>
      </c>
      <c r="G98" s="68">
        <v>4.3055555555555562E-2</v>
      </c>
      <c r="H98" s="68"/>
      <c r="I98" t="s">
        <v>23</v>
      </c>
    </row>
    <row r="99" spans="1:11" x14ac:dyDescent="0.25">
      <c r="A99">
        <v>99</v>
      </c>
      <c r="B99" t="s">
        <v>321</v>
      </c>
      <c r="C99" s="67">
        <v>1.84</v>
      </c>
      <c r="D99" s="67">
        <v>3.66</v>
      </c>
      <c r="E99" s="67">
        <v>4.57</v>
      </c>
      <c r="F99" s="67">
        <v>4.57</v>
      </c>
      <c r="G99" s="68">
        <v>4.3055555555555562E-2</v>
      </c>
      <c r="H99" s="68"/>
      <c r="I99" t="s">
        <v>23</v>
      </c>
    </row>
    <row r="100" spans="1:11" x14ac:dyDescent="0.25">
      <c r="A100">
        <v>100</v>
      </c>
      <c r="B100" t="s">
        <v>321</v>
      </c>
      <c r="C100" s="67">
        <v>5.34</v>
      </c>
      <c r="D100" s="67">
        <v>3.58</v>
      </c>
      <c r="E100" s="67">
        <v>1.76</v>
      </c>
      <c r="F100" s="67">
        <v>1.76</v>
      </c>
      <c r="G100" s="68">
        <v>4.3750000000000004E-2</v>
      </c>
      <c r="H100" s="68"/>
      <c r="I100" t="s">
        <v>23</v>
      </c>
      <c r="K100" s="1">
        <f>F100*F99*F98*F97*F96*F95*F94*F93*F92*F91</f>
        <v>1660.0703901606848</v>
      </c>
    </row>
    <row r="101" spans="1:11" x14ac:dyDescent="0.25">
      <c r="A101">
        <v>101</v>
      </c>
      <c r="B101" t="s">
        <v>322</v>
      </c>
      <c r="C101" s="67">
        <v>4.1399999999999997</v>
      </c>
      <c r="D101" s="67">
        <v>3.75</v>
      </c>
      <c r="E101" s="67">
        <v>1.91</v>
      </c>
      <c r="F101" s="67">
        <v>4.1399999999999997</v>
      </c>
      <c r="G101" s="68">
        <v>8.4027777777777771E-2</v>
      </c>
      <c r="H101" s="68"/>
      <c r="I101" t="s">
        <v>201</v>
      </c>
    </row>
    <row r="102" spans="1:11" x14ac:dyDescent="0.25">
      <c r="A102">
        <v>102</v>
      </c>
      <c r="B102" t="s">
        <v>322</v>
      </c>
      <c r="C102" s="67">
        <v>1.64</v>
      </c>
      <c r="D102" s="67">
        <v>3.94</v>
      </c>
      <c r="E102" s="67">
        <v>5.86</v>
      </c>
      <c r="F102" s="67">
        <v>1.64</v>
      </c>
      <c r="G102" s="68">
        <v>8.4027777777777771E-2</v>
      </c>
      <c r="H102" s="68"/>
      <c r="I102" t="s">
        <v>201</v>
      </c>
    </row>
    <row r="103" spans="1:11" x14ac:dyDescent="0.25">
      <c r="A103">
        <v>103</v>
      </c>
      <c r="B103" t="s">
        <v>322</v>
      </c>
      <c r="C103" s="67">
        <v>2.71</v>
      </c>
      <c r="D103" s="67">
        <v>3.08</v>
      </c>
      <c r="E103" s="67">
        <v>2.96</v>
      </c>
      <c r="F103" s="67">
        <v>2.71</v>
      </c>
      <c r="G103" s="68">
        <v>8.3333333333333329E-2</v>
      </c>
      <c r="H103" s="68"/>
      <c r="I103" t="s">
        <v>201</v>
      </c>
    </row>
    <row r="104" spans="1:11" x14ac:dyDescent="0.25">
      <c r="A104">
        <v>104</v>
      </c>
      <c r="B104" t="s">
        <v>322</v>
      </c>
      <c r="C104" s="67">
        <v>1.62</v>
      </c>
      <c r="D104" s="67">
        <v>4.09</v>
      </c>
      <c r="E104" s="67">
        <v>5.85</v>
      </c>
      <c r="F104" s="67">
        <v>4.09</v>
      </c>
      <c r="G104" s="68">
        <v>4.2361111111111106E-2</v>
      </c>
      <c r="H104" s="68"/>
      <c r="I104" t="s">
        <v>202</v>
      </c>
    </row>
    <row r="105" spans="1:11" x14ac:dyDescent="0.25">
      <c r="A105">
        <v>105</v>
      </c>
      <c r="B105" t="s">
        <v>322</v>
      </c>
      <c r="C105" s="67">
        <v>3.4</v>
      </c>
      <c r="D105" s="67">
        <v>3.4</v>
      </c>
      <c r="E105" s="67">
        <v>2.2400000000000002</v>
      </c>
      <c r="F105" s="67">
        <v>3.4</v>
      </c>
      <c r="G105" s="68">
        <v>8.4027777777777771E-2</v>
      </c>
      <c r="H105" s="68"/>
      <c r="I105" t="s">
        <v>201</v>
      </c>
    </row>
    <row r="106" spans="1:11" x14ac:dyDescent="0.25">
      <c r="A106">
        <v>106</v>
      </c>
      <c r="B106" t="s">
        <v>322</v>
      </c>
      <c r="C106" s="67">
        <v>4.01</v>
      </c>
      <c r="D106" s="67">
        <v>3.37</v>
      </c>
      <c r="E106" s="67">
        <v>2.06</v>
      </c>
      <c r="F106" s="67">
        <v>3.37</v>
      </c>
      <c r="G106" s="68">
        <v>8.4722222222222213E-2</v>
      </c>
      <c r="H106" s="68"/>
      <c r="I106" t="s">
        <v>202</v>
      </c>
    </row>
    <row r="107" spans="1:11" x14ac:dyDescent="0.25">
      <c r="A107">
        <v>107</v>
      </c>
      <c r="B107" t="s">
        <v>322</v>
      </c>
      <c r="C107" s="67">
        <v>3.4</v>
      </c>
      <c r="D107" s="67">
        <v>3.72</v>
      </c>
      <c r="E107" s="67">
        <v>2.12</v>
      </c>
      <c r="F107" s="67">
        <v>2.12</v>
      </c>
      <c r="G107" s="68">
        <v>1.3888888888888889E-3</v>
      </c>
      <c r="H107" s="68"/>
      <c r="I107" t="s">
        <v>23</v>
      </c>
    </row>
    <row r="108" spans="1:11" x14ac:dyDescent="0.25">
      <c r="A108">
        <v>108</v>
      </c>
      <c r="B108" t="s">
        <v>322</v>
      </c>
      <c r="C108" s="67">
        <v>1.21</v>
      </c>
      <c r="D108" s="67">
        <v>7.07</v>
      </c>
      <c r="E108" s="67">
        <v>15.13</v>
      </c>
      <c r="F108" s="67">
        <v>7.07</v>
      </c>
      <c r="G108" s="68">
        <v>4.2361111111111106E-2</v>
      </c>
      <c r="H108" s="68"/>
      <c r="I108" t="s">
        <v>202</v>
      </c>
    </row>
    <row r="109" spans="1:11" x14ac:dyDescent="0.25">
      <c r="A109">
        <v>109</v>
      </c>
      <c r="B109" t="s">
        <v>322</v>
      </c>
      <c r="C109" s="67">
        <v>1.34</v>
      </c>
      <c r="D109" s="67">
        <v>5.13</v>
      </c>
      <c r="E109" s="67">
        <v>10.76</v>
      </c>
      <c r="F109" s="67">
        <v>1.34</v>
      </c>
      <c r="G109" s="68">
        <v>0.16666666666666666</v>
      </c>
      <c r="H109" s="68"/>
      <c r="I109" t="s">
        <v>201</v>
      </c>
    </row>
    <row r="110" spans="1:11" x14ac:dyDescent="0.25">
      <c r="A110">
        <v>110</v>
      </c>
      <c r="B110" t="s">
        <v>322</v>
      </c>
      <c r="C110" s="67">
        <v>2.27</v>
      </c>
      <c r="D110" s="67">
        <v>3.41</v>
      </c>
      <c r="E110" s="67">
        <v>3.33</v>
      </c>
      <c r="F110" s="67">
        <v>2.27</v>
      </c>
      <c r="G110" s="68">
        <v>4.1666666666666664E-2</v>
      </c>
      <c r="H110" s="68"/>
      <c r="I110" t="s">
        <v>201</v>
      </c>
      <c r="K110" s="1">
        <f>F110*F109*F108*F107*F106*F105*F104*F103*F102*F101</f>
        <v>39312.57906584235</v>
      </c>
    </row>
    <row r="111" spans="1:11" x14ac:dyDescent="0.25">
      <c r="A111">
        <v>111</v>
      </c>
      <c r="B111" t="s">
        <v>323</v>
      </c>
      <c r="C111" s="67">
        <v>2.4900000000000002</v>
      </c>
      <c r="D111" s="67">
        <v>3.29</v>
      </c>
      <c r="E111" s="67">
        <v>3.05</v>
      </c>
      <c r="F111" s="67">
        <v>2.4900000000000002</v>
      </c>
      <c r="G111" s="68">
        <v>8.3333333333333329E-2</v>
      </c>
      <c r="H111" s="68"/>
      <c r="I111" t="s">
        <v>201</v>
      </c>
    </row>
    <row r="112" spans="1:11" x14ac:dyDescent="0.25">
      <c r="A112">
        <v>112</v>
      </c>
      <c r="B112" t="s">
        <v>323</v>
      </c>
      <c r="C112" s="67">
        <v>2.23</v>
      </c>
      <c r="D112" s="67">
        <v>3.4</v>
      </c>
      <c r="E112" s="67">
        <v>3.45</v>
      </c>
      <c r="F112" s="67">
        <v>2.23</v>
      </c>
      <c r="G112" s="68">
        <v>8.3333333333333329E-2</v>
      </c>
      <c r="H112" s="68"/>
      <c r="I112" t="s">
        <v>201</v>
      </c>
    </row>
    <row r="113" spans="1:11" x14ac:dyDescent="0.25">
      <c r="A113">
        <v>113</v>
      </c>
      <c r="B113" t="s">
        <v>323</v>
      </c>
      <c r="C113" s="67">
        <v>2.78</v>
      </c>
      <c r="D113" s="67">
        <v>3.49</v>
      </c>
      <c r="E113" s="67">
        <v>2.58</v>
      </c>
      <c r="F113" s="67">
        <v>3.49</v>
      </c>
      <c r="G113" s="68">
        <v>0</v>
      </c>
      <c r="H113" s="68"/>
      <c r="I113" t="s">
        <v>202</v>
      </c>
    </row>
    <row r="114" spans="1:11" x14ac:dyDescent="0.25">
      <c r="A114">
        <v>114</v>
      </c>
      <c r="B114" t="s">
        <v>323</v>
      </c>
      <c r="C114" s="67">
        <v>1.56</v>
      </c>
      <c r="D114" s="67">
        <v>4.28</v>
      </c>
      <c r="E114" s="67">
        <v>6.49</v>
      </c>
      <c r="F114" s="67">
        <v>1.56</v>
      </c>
      <c r="G114" s="68">
        <v>0.125</v>
      </c>
      <c r="H114" s="68"/>
      <c r="I114" t="s">
        <v>201</v>
      </c>
    </row>
    <row r="115" spans="1:11" x14ac:dyDescent="0.25">
      <c r="A115">
        <v>115</v>
      </c>
      <c r="B115" t="s">
        <v>323</v>
      </c>
      <c r="C115" s="67">
        <v>3.23</v>
      </c>
      <c r="D115" s="67">
        <v>3.35</v>
      </c>
      <c r="E115" s="67">
        <v>2.36</v>
      </c>
      <c r="F115" s="67">
        <v>3.23</v>
      </c>
      <c r="G115" s="68">
        <v>8.4027777777777771E-2</v>
      </c>
      <c r="H115" s="68"/>
      <c r="I115" t="s">
        <v>201</v>
      </c>
    </row>
    <row r="116" spans="1:11" x14ac:dyDescent="0.25">
      <c r="A116">
        <v>116</v>
      </c>
      <c r="B116" t="s">
        <v>323</v>
      </c>
      <c r="C116" s="67">
        <v>5.4</v>
      </c>
      <c r="D116" s="67">
        <v>3.86</v>
      </c>
      <c r="E116" s="67">
        <v>1.7</v>
      </c>
      <c r="F116" s="67">
        <v>1.7</v>
      </c>
      <c r="G116" s="68">
        <v>4.3055555555555562E-2</v>
      </c>
      <c r="H116" s="68"/>
      <c r="I116" t="s">
        <v>23</v>
      </c>
    </row>
    <row r="117" spans="1:11" x14ac:dyDescent="0.25">
      <c r="A117">
        <v>117</v>
      </c>
      <c r="B117" t="s">
        <v>323</v>
      </c>
      <c r="C117" s="67">
        <v>1.18</v>
      </c>
      <c r="D117" s="67">
        <v>7.88</v>
      </c>
      <c r="E117" s="67">
        <v>17.89</v>
      </c>
      <c r="F117" s="67">
        <v>1.18</v>
      </c>
      <c r="G117" s="68">
        <v>8.3333333333333329E-2</v>
      </c>
      <c r="H117" s="68"/>
      <c r="I117" t="s">
        <v>201</v>
      </c>
    </row>
    <row r="118" spans="1:11" x14ac:dyDescent="0.25">
      <c r="A118">
        <v>118</v>
      </c>
      <c r="B118" t="s">
        <v>323</v>
      </c>
      <c r="C118" s="67">
        <v>1.44</v>
      </c>
      <c r="D118" s="67">
        <v>4.7300000000000004</v>
      </c>
      <c r="E118" s="67">
        <v>7.82</v>
      </c>
      <c r="F118" s="67">
        <v>1.44</v>
      </c>
      <c r="G118" s="68">
        <v>0.16805555555555554</v>
      </c>
      <c r="H118" s="68"/>
      <c r="I118" t="s">
        <v>201</v>
      </c>
    </row>
    <row r="119" spans="1:11" x14ac:dyDescent="0.25">
      <c r="A119">
        <v>119</v>
      </c>
      <c r="B119" t="s">
        <v>323</v>
      </c>
      <c r="C119" s="67">
        <v>1.36</v>
      </c>
      <c r="D119" s="67">
        <v>5.44</v>
      </c>
      <c r="E119" s="67">
        <v>8.77</v>
      </c>
      <c r="F119" s="67">
        <v>1.36</v>
      </c>
      <c r="G119" s="68">
        <v>8.3333333333333329E-2</v>
      </c>
      <c r="H119" s="68"/>
      <c r="I119" t="s">
        <v>201</v>
      </c>
    </row>
    <row r="120" spans="1:11" x14ac:dyDescent="0.25">
      <c r="A120">
        <v>120</v>
      </c>
      <c r="B120" t="s">
        <v>323</v>
      </c>
      <c r="C120" s="67">
        <v>1.68</v>
      </c>
      <c r="D120" s="67">
        <v>3.89</v>
      </c>
      <c r="E120" s="67">
        <v>5.51</v>
      </c>
      <c r="F120" s="67">
        <v>1.68</v>
      </c>
      <c r="G120" s="68">
        <v>8.4027777777777771E-2</v>
      </c>
      <c r="H120" s="68"/>
      <c r="I120" t="s">
        <v>201</v>
      </c>
      <c r="K120" s="1">
        <f>F120*F119*F118*F117*F116*F115*F114*F113*F112*F111</f>
        <v>644.46356394567999</v>
      </c>
    </row>
    <row r="121" spans="1:11" x14ac:dyDescent="0.25">
      <c r="A121">
        <v>121</v>
      </c>
      <c r="B121" t="s">
        <v>324</v>
      </c>
      <c r="C121" s="67">
        <v>8.73</v>
      </c>
      <c r="D121" s="67">
        <v>5.54</v>
      </c>
      <c r="E121" s="67">
        <v>1.36</v>
      </c>
      <c r="F121" s="67">
        <v>5.54</v>
      </c>
      <c r="G121" s="68">
        <v>0</v>
      </c>
      <c r="H121" s="68"/>
      <c r="I121" t="s">
        <v>202</v>
      </c>
    </row>
    <row r="122" spans="1:11" x14ac:dyDescent="0.25">
      <c r="A122">
        <v>122</v>
      </c>
      <c r="B122" t="s">
        <v>324</v>
      </c>
      <c r="C122" s="67">
        <v>5.83</v>
      </c>
      <c r="D122" s="67">
        <v>3.98</v>
      </c>
      <c r="E122" s="67">
        <v>1.64</v>
      </c>
      <c r="F122" s="67">
        <v>1.64</v>
      </c>
      <c r="G122" s="68">
        <v>4.3750000000000004E-2</v>
      </c>
      <c r="H122" s="68"/>
      <c r="I122" t="s">
        <v>23</v>
      </c>
    </row>
    <row r="123" spans="1:11" x14ac:dyDescent="0.25">
      <c r="A123">
        <v>123</v>
      </c>
      <c r="B123" t="s">
        <v>324</v>
      </c>
      <c r="C123" s="67">
        <v>1.49</v>
      </c>
      <c r="D123" s="67">
        <v>4.5</v>
      </c>
      <c r="E123" s="67">
        <v>7.24</v>
      </c>
      <c r="F123" s="67">
        <v>1.49</v>
      </c>
      <c r="G123" s="68">
        <v>0.20833333333333334</v>
      </c>
      <c r="H123" s="68"/>
      <c r="I123" t="s">
        <v>201</v>
      </c>
    </row>
    <row r="124" spans="1:11" x14ac:dyDescent="0.25">
      <c r="A124">
        <v>124</v>
      </c>
      <c r="B124" t="s">
        <v>324</v>
      </c>
      <c r="C124" s="67">
        <v>2.61</v>
      </c>
      <c r="D124" s="67">
        <v>3.26</v>
      </c>
      <c r="E124" s="67">
        <v>2.91</v>
      </c>
      <c r="F124" s="67">
        <v>2.61</v>
      </c>
      <c r="G124" s="68">
        <v>4.1666666666666664E-2</v>
      </c>
      <c r="H124" s="68"/>
      <c r="I124" t="s">
        <v>201</v>
      </c>
    </row>
    <row r="125" spans="1:11" x14ac:dyDescent="0.25">
      <c r="A125">
        <v>125</v>
      </c>
      <c r="B125" t="s">
        <v>324</v>
      </c>
      <c r="C125" s="67">
        <v>1.52</v>
      </c>
      <c r="D125" s="67">
        <v>4.1500000000000004</v>
      </c>
      <c r="E125" s="67">
        <v>7.35</v>
      </c>
      <c r="F125" s="67">
        <v>1.52</v>
      </c>
      <c r="G125" s="68">
        <v>0.12569444444444444</v>
      </c>
      <c r="H125" s="68"/>
      <c r="I125" t="s">
        <v>201</v>
      </c>
    </row>
    <row r="126" spans="1:11" x14ac:dyDescent="0.25">
      <c r="A126">
        <v>126</v>
      </c>
      <c r="B126" t="s">
        <v>324</v>
      </c>
      <c r="C126" s="67">
        <v>2.74</v>
      </c>
      <c r="D126" s="67">
        <v>3.06</v>
      </c>
      <c r="E126" s="67">
        <v>2.93</v>
      </c>
      <c r="F126" s="67">
        <v>2.93</v>
      </c>
      <c r="G126" s="68">
        <v>4.3055555555555562E-2</v>
      </c>
      <c r="H126" s="68"/>
      <c r="I126" t="s">
        <v>23</v>
      </c>
    </row>
    <row r="127" spans="1:11" x14ac:dyDescent="0.25">
      <c r="A127">
        <v>127</v>
      </c>
      <c r="B127" t="s">
        <v>324</v>
      </c>
      <c r="C127" s="67">
        <v>3.02</v>
      </c>
      <c r="D127" s="67">
        <v>3.27</v>
      </c>
      <c r="E127" s="67">
        <v>2.5299999999999998</v>
      </c>
      <c r="F127" s="67">
        <v>2.5299999999999998</v>
      </c>
      <c r="G127" s="68">
        <v>1.3888888888888889E-3</v>
      </c>
      <c r="H127" s="68"/>
      <c r="I127" t="s">
        <v>23</v>
      </c>
    </row>
    <row r="128" spans="1:11" x14ac:dyDescent="0.25">
      <c r="A128">
        <v>128</v>
      </c>
      <c r="B128" t="s">
        <v>324</v>
      </c>
      <c r="C128" s="67">
        <v>3.39</v>
      </c>
      <c r="D128" s="67">
        <v>3.44</v>
      </c>
      <c r="E128" s="67">
        <v>2.23</v>
      </c>
      <c r="F128" s="67">
        <v>2.23</v>
      </c>
      <c r="G128" s="68">
        <v>4.3750000000000004E-2</v>
      </c>
      <c r="H128" s="68"/>
      <c r="I128" t="s">
        <v>23</v>
      </c>
    </row>
    <row r="129" spans="1:11" x14ac:dyDescent="0.25">
      <c r="A129">
        <v>129</v>
      </c>
      <c r="B129" t="s">
        <v>324</v>
      </c>
      <c r="C129" s="67">
        <v>1.65</v>
      </c>
      <c r="D129" s="67">
        <v>3.84</v>
      </c>
      <c r="E129" s="67">
        <v>5.95</v>
      </c>
      <c r="F129" s="67">
        <v>1.65</v>
      </c>
      <c r="G129" s="68">
        <v>0.125</v>
      </c>
      <c r="H129" s="68"/>
      <c r="I129" t="s">
        <v>201</v>
      </c>
    </row>
    <row r="130" spans="1:11" x14ac:dyDescent="0.25">
      <c r="A130">
        <v>130</v>
      </c>
      <c r="B130" t="s">
        <v>324</v>
      </c>
      <c r="C130" s="67">
        <v>3</v>
      </c>
      <c r="D130" s="67">
        <v>3.15</v>
      </c>
      <c r="E130" s="67">
        <v>2.6</v>
      </c>
      <c r="F130" s="67">
        <v>2.6</v>
      </c>
      <c r="G130" s="68">
        <v>4.3055555555555562E-2</v>
      </c>
      <c r="H130" s="68"/>
      <c r="I130" t="s">
        <v>23</v>
      </c>
      <c r="K130" s="1">
        <f>F130*F129*F128*F127*F126*F125*F124*F123*F122*F121</f>
        <v>3808.6781395667817</v>
      </c>
    </row>
    <row r="131" spans="1:11" x14ac:dyDescent="0.25">
      <c r="A131">
        <v>131</v>
      </c>
      <c r="B131" t="s">
        <v>325</v>
      </c>
      <c r="C131" s="67">
        <v>3.78</v>
      </c>
      <c r="D131" s="67">
        <v>3.31</v>
      </c>
      <c r="E131" s="67">
        <v>2.14</v>
      </c>
      <c r="F131" s="67">
        <v>3.31</v>
      </c>
      <c r="G131" s="68">
        <v>0</v>
      </c>
      <c r="H131" s="68"/>
      <c r="I131" t="s">
        <v>202</v>
      </c>
    </row>
    <row r="132" spans="1:11" x14ac:dyDescent="0.25">
      <c r="A132">
        <v>132</v>
      </c>
      <c r="B132" t="s">
        <v>325</v>
      </c>
      <c r="C132" s="67">
        <v>2.4700000000000002</v>
      </c>
      <c r="D132" s="67">
        <v>3.27</v>
      </c>
      <c r="E132" s="67">
        <v>3.09</v>
      </c>
      <c r="F132" s="67">
        <v>3.27</v>
      </c>
      <c r="G132" s="68">
        <v>8.4722222222222213E-2</v>
      </c>
      <c r="H132" s="68"/>
      <c r="I132" t="s">
        <v>202</v>
      </c>
    </row>
    <row r="133" spans="1:11" x14ac:dyDescent="0.25">
      <c r="A133">
        <v>133</v>
      </c>
      <c r="B133" t="s">
        <v>325</v>
      </c>
      <c r="C133" s="67">
        <v>1.21</v>
      </c>
      <c r="D133" s="67">
        <v>7.21</v>
      </c>
      <c r="E133" s="67">
        <v>15.6</v>
      </c>
      <c r="F133" s="67">
        <v>1.21</v>
      </c>
      <c r="G133" s="68">
        <v>8.4027777777777771E-2</v>
      </c>
      <c r="H133" s="68"/>
      <c r="I133" t="s">
        <v>201</v>
      </c>
    </row>
    <row r="134" spans="1:11" x14ac:dyDescent="0.25">
      <c r="A134">
        <v>134</v>
      </c>
      <c r="B134" t="s">
        <v>325</v>
      </c>
      <c r="C134" s="67">
        <v>2.2799999999999998</v>
      </c>
      <c r="D134" s="67">
        <v>3.28</v>
      </c>
      <c r="E134" s="67">
        <v>3.48</v>
      </c>
      <c r="F134" s="67">
        <v>3.48</v>
      </c>
      <c r="G134" s="68">
        <v>6.9444444444444447E-4</v>
      </c>
      <c r="H134" s="68"/>
      <c r="I134" t="s">
        <v>23</v>
      </c>
    </row>
    <row r="135" spans="1:11" x14ac:dyDescent="0.25">
      <c r="A135">
        <v>135</v>
      </c>
      <c r="B135" t="s">
        <v>325</v>
      </c>
      <c r="C135" s="67">
        <v>2.2999999999999998</v>
      </c>
      <c r="D135" s="67">
        <v>3.31</v>
      </c>
      <c r="E135" s="67">
        <v>3.38</v>
      </c>
      <c r="F135" s="67">
        <v>3.31</v>
      </c>
      <c r="G135" s="68">
        <v>4.2361111111111106E-2</v>
      </c>
      <c r="H135" s="68"/>
      <c r="I135" t="s">
        <v>202</v>
      </c>
    </row>
    <row r="136" spans="1:11" x14ac:dyDescent="0.25">
      <c r="A136">
        <v>136</v>
      </c>
      <c r="B136" t="s">
        <v>325</v>
      </c>
      <c r="C136" s="67">
        <v>1.6</v>
      </c>
      <c r="D136" s="67">
        <v>4.21</v>
      </c>
      <c r="E136" s="67">
        <v>5.86</v>
      </c>
      <c r="F136" s="67">
        <v>1.6</v>
      </c>
      <c r="G136" s="68">
        <v>0.12638888888888888</v>
      </c>
      <c r="H136" s="68"/>
      <c r="I136" t="s">
        <v>201</v>
      </c>
    </row>
    <row r="137" spans="1:11" x14ac:dyDescent="0.25">
      <c r="A137">
        <v>137</v>
      </c>
      <c r="B137" t="s">
        <v>325</v>
      </c>
      <c r="C137" s="67">
        <v>4.45</v>
      </c>
      <c r="D137" s="67">
        <v>3.74</v>
      </c>
      <c r="E137" s="67">
        <v>1.86</v>
      </c>
      <c r="F137" s="67">
        <v>1.86</v>
      </c>
      <c r="G137" s="68">
        <v>2.0833333333333333E-3</v>
      </c>
      <c r="H137" s="68"/>
      <c r="I137" t="s">
        <v>23</v>
      </c>
    </row>
    <row r="138" spans="1:11" x14ac:dyDescent="0.25">
      <c r="A138">
        <v>138</v>
      </c>
      <c r="B138" t="s">
        <v>325</v>
      </c>
      <c r="C138" s="67">
        <v>1.24</v>
      </c>
      <c r="D138" s="67">
        <v>6.6</v>
      </c>
      <c r="E138" s="67">
        <v>12.81</v>
      </c>
      <c r="F138" s="67">
        <v>1.24</v>
      </c>
      <c r="G138" s="68">
        <v>0.20902777777777778</v>
      </c>
      <c r="H138" s="68"/>
      <c r="I138" t="s">
        <v>201</v>
      </c>
    </row>
    <row r="139" spans="1:11" x14ac:dyDescent="0.25">
      <c r="A139">
        <v>139</v>
      </c>
      <c r="B139" t="s">
        <v>325</v>
      </c>
      <c r="C139" s="67">
        <v>2.75</v>
      </c>
      <c r="D139" s="67">
        <v>3.2</v>
      </c>
      <c r="E139" s="67">
        <v>2.8</v>
      </c>
      <c r="F139" s="67">
        <v>3.2</v>
      </c>
      <c r="G139" s="68">
        <v>8.4722222222222213E-2</v>
      </c>
      <c r="H139" s="68"/>
      <c r="I139" t="s">
        <v>202</v>
      </c>
    </row>
    <row r="140" spans="1:11" x14ac:dyDescent="0.25">
      <c r="A140">
        <v>140</v>
      </c>
      <c r="B140" t="s">
        <v>325</v>
      </c>
      <c r="C140" s="67">
        <v>1.5</v>
      </c>
      <c r="D140" s="67">
        <v>4.4000000000000004</v>
      </c>
      <c r="E140" s="67">
        <v>7.18</v>
      </c>
      <c r="F140" s="67">
        <v>1.5</v>
      </c>
      <c r="G140" s="68">
        <v>8.3333333333333329E-2</v>
      </c>
      <c r="H140" s="68"/>
      <c r="I140" t="s">
        <v>201</v>
      </c>
      <c r="K140" s="1">
        <f>F140*F139*F138*F137*F136*F135*F134*F133*F132*F131</f>
        <v>2672.1707380443395</v>
      </c>
    </row>
    <row r="141" spans="1:11" x14ac:dyDescent="0.25">
      <c r="A141">
        <v>141</v>
      </c>
      <c r="B141" t="s">
        <v>326</v>
      </c>
      <c r="C141" s="67">
        <v>1.68</v>
      </c>
      <c r="D141" s="67">
        <v>3.84</v>
      </c>
      <c r="E141" s="67">
        <v>5.65</v>
      </c>
      <c r="F141" s="67">
        <v>1.68</v>
      </c>
      <c r="G141" s="68">
        <v>8.3333333333333329E-2</v>
      </c>
      <c r="H141" s="68"/>
      <c r="I141" t="s">
        <v>201</v>
      </c>
    </row>
    <row r="142" spans="1:11" x14ac:dyDescent="0.25">
      <c r="A142">
        <v>142</v>
      </c>
      <c r="B142" t="s">
        <v>326</v>
      </c>
      <c r="C142" s="67">
        <v>3.03</v>
      </c>
      <c r="D142" s="67">
        <v>3.17</v>
      </c>
      <c r="E142" s="67">
        <v>2.6</v>
      </c>
      <c r="F142" s="67">
        <v>2.6</v>
      </c>
      <c r="G142" s="68">
        <v>4.4444444444444446E-2</v>
      </c>
      <c r="H142" s="68"/>
      <c r="I142" t="s">
        <v>23</v>
      </c>
    </row>
    <row r="143" spans="1:11" x14ac:dyDescent="0.25">
      <c r="A143">
        <v>143</v>
      </c>
      <c r="B143" t="s">
        <v>326</v>
      </c>
      <c r="C143" s="67">
        <v>1.71</v>
      </c>
      <c r="D143" s="67">
        <v>3.82</v>
      </c>
      <c r="E143" s="67">
        <v>5.44</v>
      </c>
      <c r="F143" s="67">
        <v>1.71</v>
      </c>
      <c r="G143" s="68">
        <v>8.4027777777777771E-2</v>
      </c>
      <c r="H143" s="68"/>
      <c r="I143" t="s">
        <v>201</v>
      </c>
    </row>
    <row r="144" spans="1:11" x14ac:dyDescent="0.25">
      <c r="A144">
        <v>144</v>
      </c>
      <c r="B144" t="s">
        <v>326</v>
      </c>
      <c r="C144" s="67">
        <v>6.96</v>
      </c>
      <c r="D144" s="67">
        <v>4.29</v>
      </c>
      <c r="E144" s="67">
        <v>1.52</v>
      </c>
      <c r="F144" s="67">
        <v>6.96</v>
      </c>
      <c r="G144" s="68">
        <v>8.3333333333333329E-2</v>
      </c>
      <c r="H144" s="68"/>
      <c r="I144" t="s">
        <v>201</v>
      </c>
    </row>
    <row r="145" spans="1:11" x14ac:dyDescent="0.25">
      <c r="A145">
        <v>145</v>
      </c>
      <c r="B145" t="s">
        <v>326</v>
      </c>
      <c r="C145" s="67">
        <v>5.81</v>
      </c>
      <c r="D145" s="67">
        <v>3.71</v>
      </c>
      <c r="E145" s="67">
        <v>1.69</v>
      </c>
      <c r="F145" s="67">
        <v>5.81</v>
      </c>
      <c r="G145" s="68">
        <v>8.4027777777777771E-2</v>
      </c>
      <c r="H145" s="68"/>
      <c r="I145" t="s">
        <v>201</v>
      </c>
    </row>
    <row r="146" spans="1:11" x14ac:dyDescent="0.25">
      <c r="A146">
        <v>146</v>
      </c>
      <c r="B146" t="s">
        <v>326</v>
      </c>
      <c r="C146" s="67">
        <v>2.66</v>
      </c>
      <c r="D146" s="67">
        <v>3.28</v>
      </c>
      <c r="E146" s="67">
        <v>2.84</v>
      </c>
      <c r="F146" s="67">
        <v>2.84</v>
      </c>
      <c r="G146" s="68">
        <v>1.3888888888888889E-3</v>
      </c>
      <c r="H146" s="68"/>
      <c r="I146" t="s">
        <v>23</v>
      </c>
    </row>
    <row r="147" spans="1:11" x14ac:dyDescent="0.25">
      <c r="A147">
        <v>147</v>
      </c>
      <c r="B147" t="s">
        <v>326</v>
      </c>
      <c r="C147" s="67">
        <v>1.52</v>
      </c>
      <c r="D147" s="67">
        <v>4.2</v>
      </c>
      <c r="E147" s="67">
        <v>7.21</v>
      </c>
      <c r="F147" s="67">
        <v>1.52</v>
      </c>
      <c r="G147" s="68">
        <v>8.3333333333333329E-2</v>
      </c>
      <c r="H147" s="68"/>
      <c r="I147" t="s">
        <v>201</v>
      </c>
    </row>
    <row r="148" spans="1:11" x14ac:dyDescent="0.25">
      <c r="A148">
        <v>148</v>
      </c>
      <c r="B148" t="s">
        <v>326</v>
      </c>
      <c r="C148" s="67">
        <v>8.08</v>
      </c>
      <c r="D148" s="67">
        <v>4.7300000000000004</v>
      </c>
      <c r="E148" s="67">
        <v>1.44</v>
      </c>
      <c r="F148" s="67">
        <v>1.44</v>
      </c>
      <c r="G148" s="68">
        <v>4.4444444444444446E-2</v>
      </c>
      <c r="H148" s="68"/>
      <c r="I148" t="s">
        <v>23</v>
      </c>
    </row>
    <row r="149" spans="1:11" x14ac:dyDescent="0.25">
      <c r="A149">
        <v>149</v>
      </c>
      <c r="B149" t="s">
        <v>326</v>
      </c>
      <c r="C149" s="67">
        <v>1.35</v>
      </c>
      <c r="D149" s="67">
        <v>5.4</v>
      </c>
      <c r="E149" s="67">
        <v>9.39</v>
      </c>
      <c r="F149" s="67">
        <v>1.35</v>
      </c>
      <c r="G149" s="68">
        <v>0.12569444444444444</v>
      </c>
      <c r="H149" s="68"/>
      <c r="I149" t="s">
        <v>201</v>
      </c>
    </row>
    <row r="150" spans="1:11" x14ac:dyDescent="0.25">
      <c r="A150">
        <v>150</v>
      </c>
      <c r="B150" t="s">
        <v>326</v>
      </c>
      <c r="C150" s="67">
        <v>2.38</v>
      </c>
      <c r="D150" s="67">
        <v>3.38</v>
      </c>
      <c r="E150" s="67">
        <v>3.13</v>
      </c>
      <c r="F150" s="67">
        <v>3.13</v>
      </c>
      <c r="G150" s="68">
        <v>8.5416666666666655E-2</v>
      </c>
      <c r="H150" s="68"/>
      <c r="I150" t="s">
        <v>23</v>
      </c>
      <c r="K150" s="1">
        <f>F150*F149*F148*F147*F146*F145*F144*F143*F142*F141</f>
        <v>7933.5331035084591</v>
      </c>
    </row>
    <row r="151" spans="1:11" x14ac:dyDescent="0.25">
      <c r="A151">
        <v>151</v>
      </c>
      <c r="B151" t="s">
        <v>327</v>
      </c>
      <c r="C151" s="67">
        <v>6.28</v>
      </c>
      <c r="D151" s="67">
        <v>4.1399999999999997</v>
      </c>
      <c r="E151" s="67">
        <v>1.58</v>
      </c>
      <c r="F151" s="67">
        <v>4.1399999999999997</v>
      </c>
      <c r="G151" s="68">
        <v>8.4722222222222213E-2</v>
      </c>
      <c r="H151" s="68"/>
      <c r="I151" t="s">
        <v>202</v>
      </c>
    </row>
    <row r="152" spans="1:11" x14ac:dyDescent="0.25">
      <c r="A152">
        <v>152</v>
      </c>
      <c r="B152" t="s">
        <v>327</v>
      </c>
      <c r="C152" s="67">
        <v>2.2000000000000002</v>
      </c>
      <c r="D152" s="67">
        <v>3.38</v>
      </c>
      <c r="E152" s="67">
        <v>3.51</v>
      </c>
      <c r="F152" s="67">
        <v>3.51</v>
      </c>
      <c r="G152" s="68">
        <v>6.9444444444444447E-4</v>
      </c>
      <c r="H152" s="68"/>
      <c r="I152" t="s">
        <v>23</v>
      </c>
    </row>
    <row r="153" spans="1:11" x14ac:dyDescent="0.25">
      <c r="A153">
        <v>153</v>
      </c>
      <c r="B153" t="s">
        <v>327</v>
      </c>
      <c r="C153" s="67">
        <v>1.42</v>
      </c>
      <c r="D153" s="67">
        <v>4.84</v>
      </c>
      <c r="E153" s="67">
        <v>7.97</v>
      </c>
      <c r="F153" s="67">
        <v>1.42</v>
      </c>
      <c r="G153" s="68">
        <v>4.1666666666666664E-2</v>
      </c>
      <c r="H153" s="68"/>
      <c r="I153" t="s">
        <v>201</v>
      </c>
    </row>
    <row r="154" spans="1:11" x14ac:dyDescent="0.25">
      <c r="A154">
        <v>154</v>
      </c>
      <c r="B154" t="s">
        <v>327</v>
      </c>
      <c r="C154" s="67">
        <v>3.23</v>
      </c>
      <c r="D154" s="67">
        <v>3.22</v>
      </c>
      <c r="E154" s="67">
        <v>2.41</v>
      </c>
      <c r="F154" s="67">
        <v>3.22</v>
      </c>
      <c r="G154" s="68">
        <v>0</v>
      </c>
      <c r="H154" s="68"/>
      <c r="I154" t="s">
        <v>202</v>
      </c>
    </row>
    <row r="155" spans="1:11" x14ac:dyDescent="0.25">
      <c r="A155">
        <v>155</v>
      </c>
      <c r="B155" t="s">
        <v>327</v>
      </c>
      <c r="C155" s="67">
        <v>2.86</v>
      </c>
      <c r="D155" s="67">
        <v>3.75</v>
      </c>
      <c r="E155" s="67">
        <v>2.4</v>
      </c>
      <c r="F155" s="67">
        <v>3.75</v>
      </c>
      <c r="G155" s="68">
        <v>8.4722222222222213E-2</v>
      </c>
      <c r="H155" s="68"/>
      <c r="I155" t="s">
        <v>202</v>
      </c>
    </row>
    <row r="156" spans="1:11" x14ac:dyDescent="0.25">
      <c r="A156">
        <v>156</v>
      </c>
      <c r="B156" t="s">
        <v>327</v>
      </c>
      <c r="C156" s="67">
        <v>1.31</v>
      </c>
      <c r="D156" s="67">
        <v>5.89</v>
      </c>
      <c r="E156" s="67">
        <v>10.17</v>
      </c>
      <c r="F156" s="67">
        <v>1.31</v>
      </c>
      <c r="G156" s="68">
        <v>0.12569444444444444</v>
      </c>
      <c r="H156" s="68"/>
      <c r="I156" t="s">
        <v>201</v>
      </c>
    </row>
    <row r="157" spans="1:11" x14ac:dyDescent="0.25">
      <c r="A157">
        <v>157</v>
      </c>
      <c r="B157" t="s">
        <v>327</v>
      </c>
      <c r="C157" s="67">
        <v>3.65</v>
      </c>
      <c r="D157" s="67">
        <v>3.34</v>
      </c>
      <c r="E157" s="67">
        <v>2.17</v>
      </c>
      <c r="F157" s="67">
        <v>3.65</v>
      </c>
      <c r="G157" s="68">
        <v>0.125</v>
      </c>
      <c r="H157" s="68"/>
      <c r="I157" t="s">
        <v>201</v>
      </c>
    </row>
    <row r="158" spans="1:11" x14ac:dyDescent="0.25">
      <c r="A158">
        <v>158</v>
      </c>
      <c r="B158" t="s">
        <v>327</v>
      </c>
      <c r="C158" s="67">
        <v>4.29</v>
      </c>
      <c r="D158" s="67">
        <v>3.63</v>
      </c>
      <c r="E158" s="67">
        <v>1.91</v>
      </c>
      <c r="F158" s="67">
        <v>3.63</v>
      </c>
      <c r="G158" s="68">
        <v>0</v>
      </c>
      <c r="H158" s="68"/>
      <c r="I158" t="s">
        <v>202</v>
      </c>
    </row>
    <row r="159" spans="1:11" x14ac:dyDescent="0.25">
      <c r="A159">
        <v>159</v>
      </c>
      <c r="B159" t="s">
        <v>327</v>
      </c>
      <c r="C159" s="67">
        <v>2.92</v>
      </c>
      <c r="D159" s="67">
        <v>3.21</v>
      </c>
      <c r="E159" s="67">
        <v>2.64</v>
      </c>
      <c r="F159" s="67">
        <v>2.64</v>
      </c>
      <c r="G159" s="68">
        <v>4.3750000000000004E-2</v>
      </c>
      <c r="H159" s="68"/>
      <c r="I159" t="s">
        <v>23</v>
      </c>
    </row>
    <row r="160" spans="1:11" x14ac:dyDescent="0.25">
      <c r="A160">
        <v>160</v>
      </c>
      <c r="B160" t="s">
        <v>327</v>
      </c>
      <c r="C160" s="67">
        <v>1.69</v>
      </c>
      <c r="D160" s="67">
        <v>3.67</v>
      </c>
      <c r="E160" s="67">
        <v>5.89</v>
      </c>
      <c r="F160" s="67">
        <v>5.89</v>
      </c>
      <c r="G160" s="68">
        <v>4.3055555555555562E-2</v>
      </c>
      <c r="H160" s="68"/>
      <c r="I160" t="s">
        <v>23</v>
      </c>
      <c r="K160" s="1">
        <f>F160*F159*F158*F157*F156*F155*F154*F153*F152*F151</f>
        <v>67247.005216291189</v>
      </c>
    </row>
    <row r="161" spans="1:11" x14ac:dyDescent="0.25">
      <c r="A161">
        <v>161</v>
      </c>
      <c r="B161" t="s">
        <v>328</v>
      </c>
      <c r="C161" s="67">
        <v>1.25</v>
      </c>
      <c r="D161" s="67">
        <v>6.39</v>
      </c>
      <c r="E161" s="67">
        <v>13.49</v>
      </c>
      <c r="F161" s="67">
        <v>1.25</v>
      </c>
      <c r="G161" s="68">
        <v>0.16805555555555554</v>
      </c>
      <c r="H161" s="68"/>
      <c r="I161" t="s">
        <v>201</v>
      </c>
    </row>
    <row r="162" spans="1:11" x14ac:dyDescent="0.25">
      <c r="A162">
        <v>162</v>
      </c>
      <c r="B162" t="s">
        <v>328</v>
      </c>
      <c r="C162" s="67">
        <v>1.95</v>
      </c>
      <c r="D162" s="67">
        <v>3.78</v>
      </c>
      <c r="E162" s="67">
        <v>3.91</v>
      </c>
      <c r="F162" s="67">
        <v>3.78</v>
      </c>
      <c r="G162" s="68">
        <v>4.2361111111111106E-2</v>
      </c>
      <c r="H162" s="68"/>
      <c r="I162" t="s">
        <v>202</v>
      </c>
    </row>
    <row r="163" spans="1:11" x14ac:dyDescent="0.25">
      <c r="A163">
        <v>163</v>
      </c>
      <c r="B163" t="s">
        <v>328</v>
      </c>
      <c r="C163" s="67">
        <v>1.69</v>
      </c>
      <c r="D163" s="67">
        <v>3.88</v>
      </c>
      <c r="E163" s="67">
        <v>5.51</v>
      </c>
      <c r="F163" s="67">
        <v>1.69</v>
      </c>
      <c r="G163" s="68">
        <v>0.1673611111111111</v>
      </c>
      <c r="H163" s="68"/>
      <c r="I163" t="s">
        <v>201</v>
      </c>
    </row>
    <row r="164" spans="1:11" x14ac:dyDescent="0.25">
      <c r="A164">
        <v>164</v>
      </c>
      <c r="B164" t="s">
        <v>328</v>
      </c>
      <c r="C164" s="67">
        <v>1.24</v>
      </c>
      <c r="D164" s="67">
        <v>6.76</v>
      </c>
      <c r="E164" s="67">
        <v>13.27</v>
      </c>
      <c r="F164" s="67">
        <v>1.24</v>
      </c>
      <c r="G164" s="68">
        <v>0.12638888888888888</v>
      </c>
      <c r="H164" s="68"/>
      <c r="I164" t="s">
        <v>201</v>
      </c>
    </row>
    <row r="165" spans="1:11" x14ac:dyDescent="0.25">
      <c r="A165">
        <v>165</v>
      </c>
      <c r="B165" t="s">
        <v>328</v>
      </c>
      <c r="C165" s="67">
        <v>2.5</v>
      </c>
      <c r="D165" s="67">
        <v>3.28</v>
      </c>
      <c r="E165" s="67">
        <v>3.03</v>
      </c>
      <c r="F165" s="67">
        <v>2.5</v>
      </c>
      <c r="G165" s="68">
        <v>8.4027777777777771E-2</v>
      </c>
      <c r="H165" s="68"/>
      <c r="I165" t="s">
        <v>201</v>
      </c>
    </row>
    <row r="166" spans="1:11" x14ac:dyDescent="0.25">
      <c r="A166">
        <v>166</v>
      </c>
      <c r="B166" t="s">
        <v>328</v>
      </c>
      <c r="C166" s="67">
        <v>2.6</v>
      </c>
      <c r="D166" s="67">
        <v>3.36</v>
      </c>
      <c r="E166" s="67">
        <v>2.85</v>
      </c>
      <c r="F166" s="67">
        <v>3.36</v>
      </c>
      <c r="G166" s="68">
        <v>4.2361111111111106E-2</v>
      </c>
      <c r="H166" s="68"/>
      <c r="I166" t="s">
        <v>202</v>
      </c>
    </row>
    <row r="167" spans="1:11" x14ac:dyDescent="0.25">
      <c r="A167">
        <v>167</v>
      </c>
      <c r="B167" t="s">
        <v>328</v>
      </c>
      <c r="C167" s="67">
        <v>3.03</v>
      </c>
      <c r="D167" s="67">
        <v>3.37</v>
      </c>
      <c r="E167" s="67">
        <v>2.4700000000000002</v>
      </c>
      <c r="F167" s="67">
        <v>2.4700000000000002</v>
      </c>
      <c r="G167" s="68">
        <v>2.0833333333333333E-3</v>
      </c>
      <c r="H167" s="68"/>
      <c r="I167" t="s">
        <v>23</v>
      </c>
    </row>
    <row r="168" spans="1:11" x14ac:dyDescent="0.25">
      <c r="A168">
        <v>168</v>
      </c>
      <c r="B168" t="s">
        <v>328</v>
      </c>
      <c r="C168" s="67">
        <v>4.5999999999999996</v>
      </c>
      <c r="D168" s="67">
        <v>3.43</v>
      </c>
      <c r="E168" s="67">
        <v>1.91</v>
      </c>
      <c r="F168" s="67">
        <v>4.5999999999999996</v>
      </c>
      <c r="G168" s="68">
        <v>8.4027777777777771E-2</v>
      </c>
      <c r="H168" s="68"/>
      <c r="I168" t="s">
        <v>201</v>
      </c>
    </row>
    <row r="169" spans="1:11" x14ac:dyDescent="0.25">
      <c r="A169">
        <v>169</v>
      </c>
      <c r="B169" t="s">
        <v>328</v>
      </c>
      <c r="C169" s="67">
        <v>6.73</v>
      </c>
      <c r="D169" s="67">
        <v>4.32</v>
      </c>
      <c r="E169" s="67">
        <v>1.53</v>
      </c>
      <c r="F169" s="67">
        <v>1.53</v>
      </c>
      <c r="G169" s="68">
        <v>6.9444444444444447E-4</v>
      </c>
      <c r="H169" s="68"/>
      <c r="I169" t="s">
        <v>23</v>
      </c>
    </row>
    <row r="170" spans="1:11" x14ac:dyDescent="0.25">
      <c r="A170">
        <v>170</v>
      </c>
      <c r="B170" t="s">
        <v>328</v>
      </c>
      <c r="C170" s="67">
        <v>1.57</v>
      </c>
      <c r="D170" s="67">
        <v>4.21</v>
      </c>
      <c r="E170" s="67">
        <v>6.34</v>
      </c>
      <c r="F170" s="67">
        <v>4.21</v>
      </c>
      <c r="G170" s="68">
        <v>0</v>
      </c>
      <c r="H170" s="68"/>
      <c r="I170" t="s">
        <v>202</v>
      </c>
      <c r="K170" s="1">
        <f>F170*F169*F168*F167*F166*F165*F164*F163*F162*F161</f>
        <v>6087.2032123268173</v>
      </c>
    </row>
    <row r="171" spans="1:11" x14ac:dyDescent="0.25">
      <c r="A171">
        <v>171</v>
      </c>
      <c r="B171" t="s">
        <v>329</v>
      </c>
      <c r="C171" s="67">
        <v>6.35</v>
      </c>
      <c r="D171" s="67">
        <v>4.4000000000000004</v>
      </c>
      <c r="E171" s="67">
        <v>1.54</v>
      </c>
      <c r="F171" s="67">
        <v>1.54</v>
      </c>
      <c r="G171" s="68">
        <v>1.3888888888888889E-3</v>
      </c>
      <c r="H171" s="68"/>
      <c r="I171" t="s">
        <v>23</v>
      </c>
    </row>
    <row r="172" spans="1:11" x14ac:dyDescent="0.25">
      <c r="A172">
        <v>172</v>
      </c>
      <c r="B172" t="s">
        <v>329</v>
      </c>
      <c r="C172" s="67">
        <v>1.25</v>
      </c>
      <c r="D172" s="67">
        <v>6.57</v>
      </c>
      <c r="E172" s="67">
        <v>12.76</v>
      </c>
      <c r="F172" s="67">
        <v>12.76</v>
      </c>
      <c r="G172" s="68">
        <v>8.5416666666666655E-2</v>
      </c>
      <c r="H172" s="68"/>
      <c r="I172" t="s">
        <v>23</v>
      </c>
    </row>
    <row r="173" spans="1:11" x14ac:dyDescent="0.25">
      <c r="A173">
        <v>173</v>
      </c>
      <c r="B173" t="s">
        <v>329</v>
      </c>
      <c r="C173" s="67">
        <v>2.38</v>
      </c>
      <c r="D173" s="67">
        <v>3.34</v>
      </c>
      <c r="E173" s="67">
        <v>3.18</v>
      </c>
      <c r="F173" s="67">
        <v>2.38</v>
      </c>
      <c r="G173" s="68">
        <v>8.4027777777777771E-2</v>
      </c>
      <c r="H173" s="68"/>
      <c r="I173" t="s">
        <v>201</v>
      </c>
    </row>
    <row r="174" spans="1:11" x14ac:dyDescent="0.25">
      <c r="A174">
        <v>174</v>
      </c>
      <c r="B174" t="s">
        <v>329</v>
      </c>
      <c r="C174" s="67">
        <v>2.1800000000000002</v>
      </c>
      <c r="D174" s="67">
        <v>3.37</v>
      </c>
      <c r="E174" s="67">
        <v>3.57</v>
      </c>
      <c r="F174" s="67">
        <v>2.1800000000000002</v>
      </c>
      <c r="G174" s="68">
        <v>4.1666666666666664E-2</v>
      </c>
      <c r="H174" s="68"/>
      <c r="I174" t="s">
        <v>201</v>
      </c>
    </row>
    <row r="175" spans="1:11" x14ac:dyDescent="0.25">
      <c r="A175">
        <v>175</v>
      </c>
      <c r="B175" t="s">
        <v>329</v>
      </c>
      <c r="C175" s="67">
        <v>1.22</v>
      </c>
      <c r="D175" s="67">
        <v>7.36</v>
      </c>
      <c r="E175" s="67">
        <v>12.57</v>
      </c>
      <c r="F175" s="67">
        <v>1.22</v>
      </c>
      <c r="G175" s="68">
        <v>8.4027777777777771E-2</v>
      </c>
      <c r="H175" s="68"/>
      <c r="I175" t="s">
        <v>201</v>
      </c>
    </row>
    <row r="176" spans="1:11" x14ac:dyDescent="0.25">
      <c r="A176">
        <v>176</v>
      </c>
      <c r="B176" t="s">
        <v>329</v>
      </c>
      <c r="C176" s="67">
        <v>2.77</v>
      </c>
      <c r="D176" s="67">
        <v>3.2</v>
      </c>
      <c r="E176" s="67">
        <v>2.79</v>
      </c>
      <c r="F176" s="67">
        <v>3.2</v>
      </c>
      <c r="G176" s="68">
        <v>4.2361111111111106E-2</v>
      </c>
      <c r="H176" s="68"/>
      <c r="I176" t="s">
        <v>202</v>
      </c>
    </row>
    <row r="177" spans="1:11" x14ac:dyDescent="0.25">
      <c r="A177">
        <v>177</v>
      </c>
      <c r="B177" t="s">
        <v>329</v>
      </c>
      <c r="C177" s="67">
        <v>1.35</v>
      </c>
      <c r="D177" s="67">
        <v>5.44</v>
      </c>
      <c r="E177" s="67">
        <v>9.19</v>
      </c>
      <c r="F177" s="67">
        <v>1.35</v>
      </c>
      <c r="G177" s="68">
        <v>0.20833333333333334</v>
      </c>
      <c r="H177" s="68"/>
      <c r="I177" t="s">
        <v>201</v>
      </c>
    </row>
    <row r="178" spans="1:11" x14ac:dyDescent="0.25">
      <c r="A178">
        <v>178</v>
      </c>
      <c r="B178" t="s">
        <v>329</v>
      </c>
      <c r="C178" s="67">
        <v>1.95</v>
      </c>
      <c r="D178" s="67">
        <v>3.29</v>
      </c>
      <c r="E178" s="67">
        <v>4.57</v>
      </c>
      <c r="F178" s="67">
        <v>1.95</v>
      </c>
      <c r="G178" s="68">
        <v>0.12569444444444444</v>
      </c>
      <c r="H178" s="68"/>
      <c r="I178" t="s">
        <v>201</v>
      </c>
    </row>
    <row r="179" spans="1:11" x14ac:dyDescent="0.25">
      <c r="A179">
        <v>179</v>
      </c>
      <c r="B179" t="s">
        <v>329</v>
      </c>
      <c r="C179" s="67">
        <v>6.25</v>
      </c>
      <c r="D179" s="67">
        <v>4.21</v>
      </c>
      <c r="E179" s="67">
        <v>1.57</v>
      </c>
      <c r="F179" s="67">
        <v>1.57</v>
      </c>
      <c r="G179" s="68">
        <v>4.4444444444444446E-2</v>
      </c>
      <c r="H179" s="68"/>
      <c r="I179" t="s">
        <v>23</v>
      </c>
    </row>
    <row r="180" spans="1:11" x14ac:dyDescent="0.25">
      <c r="A180">
        <v>180</v>
      </c>
      <c r="B180" t="s">
        <v>329</v>
      </c>
      <c r="C180" s="67">
        <v>3.43</v>
      </c>
      <c r="D180" s="67">
        <v>3.28</v>
      </c>
      <c r="E180" s="67">
        <v>2.27</v>
      </c>
      <c r="F180" s="67">
        <v>2.27</v>
      </c>
      <c r="G180" s="68">
        <v>4.3055555555555562E-2</v>
      </c>
      <c r="H180" s="68"/>
      <c r="I180" t="s">
        <v>23</v>
      </c>
      <c r="K180" s="1">
        <f>F180*F179*F178*F177*F176*F175*F174*F173*F172*F171</f>
        <v>3734.2943223247162</v>
      </c>
    </row>
    <row r="181" spans="1:11" x14ac:dyDescent="0.25">
      <c r="A181">
        <v>181</v>
      </c>
      <c r="B181" t="s">
        <v>330</v>
      </c>
      <c r="C181" s="67">
        <v>2.92</v>
      </c>
      <c r="D181" s="67">
        <v>3.2</v>
      </c>
      <c r="E181" s="67">
        <v>2.65</v>
      </c>
      <c r="F181" s="67">
        <v>2.92</v>
      </c>
      <c r="G181" s="68">
        <v>4.1666666666666664E-2</v>
      </c>
      <c r="H181" s="68"/>
      <c r="I181" t="s">
        <v>201</v>
      </c>
    </row>
    <row r="182" spans="1:11" x14ac:dyDescent="0.25">
      <c r="A182">
        <v>182</v>
      </c>
      <c r="B182" t="s">
        <v>330</v>
      </c>
      <c r="C182" s="67">
        <v>1.36</v>
      </c>
      <c r="D182" s="67">
        <v>5.66</v>
      </c>
      <c r="E182" s="67">
        <v>7.93</v>
      </c>
      <c r="F182" s="67">
        <v>1.36</v>
      </c>
      <c r="G182" s="68">
        <v>0.12569444444444444</v>
      </c>
      <c r="H182" s="68"/>
      <c r="I182" t="s">
        <v>201</v>
      </c>
    </row>
    <row r="183" spans="1:11" x14ac:dyDescent="0.25">
      <c r="A183">
        <v>183</v>
      </c>
      <c r="B183" t="s">
        <v>330</v>
      </c>
      <c r="C183" s="67">
        <v>1.29</v>
      </c>
      <c r="D183" s="67">
        <v>5.92</v>
      </c>
      <c r="E183" s="67">
        <v>11.88</v>
      </c>
      <c r="F183" s="67">
        <v>1.29</v>
      </c>
      <c r="G183" s="68">
        <v>4.1666666666666664E-2</v>
      </c>
      <c r="H183" s="68"/>
      <c r="I183" t="s">
        <v>201</v>
      </c>
    </row>
    <row r="184" spans="1:11" x14ac:dyDescent="0.25">
      <c r="A184">
        <v>184</v>
      </c>
      <c r="B184" t="s">
        <v>330</v>
      </c>
      <c r="C184" s="67">
        <v>1.23</v>
      </c>
      <c r="D184" s="67">
        <v>6.85</v>
      </c>
      <c r="E184" s="67">
        <v>13.84</v>
      </c>
      <c r="F184" s="67">
        <v>13.84</v>
      </c>
      <c r="G184" s="68">
        <v>4.3055555555555562E-2</v>
      </c>
      <c r="H184" s="68"/>
      <c r="I184" t="s">
        <v>23</v>
      </c>
    </row>
    <row r="185" spans="1:11" x14ac:dyDescent="0.25">
      <c r="A185">
        <v>185</v>
      </c>
      <c r="B185" t="s">
        <v>330</v>
      </c>
      <c r="C185" s="67">
        <v>7.47</v>
      </c>
      <c r="D185" s="67">
        <v>5.16</v>
      </c>
      <c r="E185" s="67">
        <v>1.42</v>
      </c>
      <c r="F185" s="67">
        <v>1.42</v>
      </c>
      <c r="G185" s="68">
        <v>1.3888888888888889E-3</v>
      </c>
      <c r="H185" s="68"/>
      <c r="I185" t="s">
        <v>23</v>
      </c>
    </row>
    <row r="186" spans="1:11" x14ac:dyDescent="0.25">
      <c r="A186">
        <v>186</v>
      </c>
      <c r="B186" t="s">
        <v>330</v>
      </c>
      <c r="C186" s="67">
        <v>1.68</v>
      </c>
      <c r="D186" s="67">
        <v>3.99</v>
      </c>
      <c r="E186" s="67">
        <v>5.49</v>
      </c>
      <c r="F186" s="67">
        <v>1.68</v>
      </c>
      <c r="G186" s="68">
        <v>0.1673611111111111</v>
      </c>
      <c r="H186" s="68"/>
      <c r="I186" t="s">
        <v>201</v>
      </c>
    </row>
    <row r="187" spans="1:11" x14ac:dyDescent="0.25">
      <c r="A187">
        <v>187</v>
      </c>
      <c r="B187" t="s">
        <v>330</v>
      </c>
      <c r="C187" s="67">
        <v>4.37</v>
      </c>
      <c r="D187" s="67">
        <v>3.39</v>
      </c>
      <c r="E187" s="67">
        <v>1.96</v>
      </c>
      <c r="F187" s="67">
        <v>4.37</v>
      </c>
      <c r="G187" s="68">
        <v>4.1666666666666664E-2</v>
      </c>
      <c r="H187" s="68"/>
      <c r="I187" t="s">
        <v>201</v>
      </c>
    </row>
    <row r="188" spans="1:11" x14ac:dyDescent="0.25">
      <c r="A188">
        <v>188</v>
      </c>
      <c r="B188" t="s">
        <v>330</v>
      </c>
      <c r="C188" s="67">
        <v>5.42</v>
      </c>
      <c r="D188" s="67">
        <v>3.87</v>
      </c>
      <c r="E188" s="67">
        <v>1.69</v>
      </c>
      <c r="F188" s="67">
        <v>1.69</v>
      </c>
      <c r="G188" s="68">
        <v>2.0833333333333333E-3</v>
      </c>
      <c r="H188" s="68"/>
      <c r="I188" t="s">
        <v>23</v>
      </c>
    </row>
    <row r="189" spans="1:11" x14ac:dyDescent="0.25">
      <c r="A189">
        <v>189</v>
      </c>
      <c r="B189" t="s">
        <v>330</v>
      </c>
      <c r="C189" s="67">
        <v>5.58</v>
      </c>
      <c r="D189" s="67">
        <v>4.04</v>
      </c>
      <c r="E189" s="67">
        <v>1.65</v>
      </c>
      <c r="F189" s="67">
        <v>5.58</v>
      </c>
      <c r="G189" s="68">
        <v>0.12569444444444444</v>
      </c>
      <c r="H189" s="68"/>
      <c r="I189" t="s">
        <v>201</v>
      </c>
    </row>
    <row r="190" spans="1:11" x14ac:dyDescent="0.25">
      <c r="A190">
        <v>190</v>
      </c>
      <c r="B190" t="s">
        <v>330</v>
      </c>
      <c r="C190" s="67">
        <v>2.2000000000000002</v>
      </c>
      <c r="D190" s="67">
        <v>3.49</v>
      </c>
      <c r="E190" s="67">
        <v>3.46</v>
      </c>
      <c r="F190" s="67">
        <v>3.46</v>
      </c>
      <c r="G190" s="68">
        <v>4.3055555555555562E-2</v>
      </c>
      <c r="H190" s="68"/>
      <c r="I190" t="s">
        <v>23</v>
      </c>
      <c r="K190" s="1">
        <f>F190*F189*F188*F187*F186*F185*F184*F183*F182*F181</f>
        <v>24117.019007311086</v>
      </c>
    </row>
    <row r="191" spans="1:11" x14ac:dyDescent="0.25">
      <c r="A191">
        <v>191</v>
      </c>
      <c r="B191" t="s">
        <v>331</v>
      </c>
      <c r="C191" s="67">
        <v>1.73</v>
      </c>
      <c r="D191" s="67">
        <v>3.67</v>
      </c>
      <c r="E191" s="67">
        <v>5.45</v>
      </c>
      <c r="F191" s="67">
        <v>1.73</v>
      </c>
      <c r="G191" s="68">
        <v>4.1666666666666664E-2</v>
      </c>
      <c r="H191" s="68"/>
      <c r="I191" t="s">
        <v>201</v>
      </c>
    </row>
    <row r="192" spans="1:11" x14ac:dyDescent="0.25">
      <c r="A192">
        <v>192</v>
      </c>
      <c r="B192" t="s">
        <v>331</v>
      </c>
      <c r="C192" s="67">
        <v>1.5</v>
      </c>
      <c r="D192" s="67">
        <v>4.6399999999999997</v>
      </c>
      <c r="E192" s="67">
        <v>6.57</v>
      </c>
      <c r="F192" s="67">
        <v>4.6399999999999997</v>
      </c>
      <c r="G192" s="68">
        <v>4.2361111111111106E-2</v>
      </c>
      <c r="H192" s="68"/>
      <c r="I192" t="s">
        <v>202</v>
      </c>
    </row>
    <row r="193" spans="1:11" x14ac:dyDescent="0.25">
      <c r="A193">
        <v>193</v>
      </c>
      <c r="B193" t="s">
        <v>331</v>
      </c>
      <c r="C193" s="67">
        <v>1.61</v>
      </c>
      <c r="D193" s="67">
        <v>3.99</v>
      </c>
      <c r="E193" s="67">
        <v>6.12</v>
      </c>
      <c r="F193" s="67">
        <v>1.61</v>
      </c>
      <c r="G193" s="68">
        <v>8.4027777777777771E-2</v>
      </c>
      <c r="H193" s="68"/>
      <c r="I193" t="s">
        <v>201</v>
      </c>
    </row>
    <row r="194" spans="1:11" x14ac:dyDescent="0.25">
      <c r="A194">
        <v>194</v>
      </c>
      <c r="B194" t="s">
        <v>331</v>
      </c>
      <c r="C194" s="67">
        <v>2.0499999999999998</v>
      </c>
      <c r="D194" s="67">
        <v>3.43</v>
      </c>
      <c r="E194" s="67">
        <v>3.96</v>
      </c>
      <c r="F194" s="67">
        <v>3.43</v>
      </c>
      <c r="G194" s="68">
        <v>4.2361111111111106E-2</v>
      </c>
      <c r="H194" s="68"/>
      <c r="I194" t="s">
        <v>202</v>
      </c>
    </row>
    <row r="195" spans="1:11" x14ac:dyDescent="0.25">
      <c r="A195">
        <v>195</v>
      </c>
      <c r="B195" t="s">
        <v>331</v>
      </c>
      <c r="C195" s="67">
        <v>3.37</v>
      </c>
      <c r="D195" s="67">
        <v>3.44</v>
      </c>
      <c r="E195" s="67">
        <v>2.2400000000000002</v>
      </c>
      <c r="F195" s="67">
        <v>3.37</v>
      </c>
      <c r="G195" s="68">
        <v>4.1666666666666664E-2</v>
      </c>
      <c r="H195" s="68"/>
      <c r="I195" t="s">
        <v>201</v>
      </c>
    </row>
    <row r="196" spans="1:11" x14ac:dyDescent="0.25">
      <c r="A196">
        <v>196</v>
      </c>
      <c r="B196" t="s">
        <v>331</v>
      </c>
      <c r="C196" s="67">
        <v>1.46</v>
      </c>
      <c r="D196" s="67">
        <v>4.5599999999999996</v>
      </c>
      <c r="E196" s="67">
        <v>8.02</v>
      </c>
      <c r="F196" s="67">
        <v>4.5599999999999996</v>
      </c>
      <c r="G196" s="68">
        <v>4.2361111111111106E-2</v>
      </c>
      <c r="H196" s="68"/>
      <c r="I196" t="s">
        <v>202</v>
      </c>
    </row>
    <row r="197" spans="1:11" x14ac:dyDescent="0.25">
      <c r="A197">
        <v>197</v>
      </c>
      <c r="B197" t="s">
        <v>331</v>
      </c>
      <c r="C197" s="67">
        <v>5.19</v>
      </c>
      <c r="D197" s="67">
        <v>4.2</v>
      </c>
      <c r="E197" s="67">
        <v>1.66</v>
      </c>
      <c r="F197" s="67">
        <v>1.66</v>
      </c>
      <c r="G197" s="68">
        <v>4.4444444444444446E-2</v>
      </c>
      <c r="H197" s="68"/>
      <c r="I197" t="s">
        <v>23</v>
      </c>
    </row>
    <row r="198" spans="1:11" x14ac:dyDescent="0.25">
      <c r="A198">
        <v>198</v>
      </c>
      <c r="B198" t="s">
        <v>331</v>
      </c>
      <c r="C198" s="67">
        <v>8.9700000000000006</v>
      </c>
      <c r="D198" s="67">
        <v>5.01</v>
      </c>
      <c r="E198" s="67">
        <v>1.38</v>
      </c>
      <c r="F198" s="67">
        <v>1.38</v>
      </c>
      <c r="G198" s="68">
        <v>2.0833333333333333E-3</v>
      </c>
      <c r="H198" s="68"/>
      <c r="I198" t="s">
        <v>23</v>
      </c>
    </row>
    <row r="199" spans="1:11" x14ac:dyDescent="0.25">
      <c r="A199">
        <v>199</v>
      </c>
      <c r="B199" t="s">
        <v>331</v>
      </c>
      <c r="C199" s="67">
        <v>3.91</v>
      </c>
      <c r="D199" s="67">
        <v>3.41</v>
      </c>
      <c r="E199" s="67">
        <v>2.06</v>
      </c>
      <c r="F199" s="67">
        <v>2.06</v>
      </c>
      <c r="G199" s="68">
        <v>0.1277777777777778</v>
      </c>
      <c r="H199" s="68"/>
      <c r="I199" t="s">
        <v>23</v>
      </c>
    </row>
    <row r="200" spans="1:11" x14ac:dyDescent="0.25">
      <c r="A200">
        <v>200</v>
      </c>
      <c r="B200" t="s">
        <v>331</v>
      </c>
      <c r="C200" s="67">
        <v>1.38</v>
      </c>
      <c r="D200" s="67">
        <v>5.16</v>
      </c>
      <c r="E200" s="67">
        <v>8.81</v>
      </c>
      <c r="F200" s="67">
        <v>1.38</v>
      </c>
      <c r="G200" s="68">
        <v>0.16666666666666666</v>
      </c>
      <c r="H200" s="68"/>
      <c r="I200" t="s">
        <v>201</v>
      </c>
      <c r="K200" s="1">
        <f>F200*F199*F198*F197*F196*F195*F194*F193*F192*F191</f>
        <v>4436.2121250566688</v>
      </c>
    </row>
    <row r="201" spans="1:11" x14ac:dyDescent="0.25">
      <c r="A201">
        <v>201</v>
      </c>
      <c r="B201" t="s">
        <v>332</v>
      </c>
      <c r="C201" s="67">
        <v>1.99</v>
      </c>
      <c r="D201" s="67">
        <v>3.34</v>
      </c>
      <c r="E201" s="67">
        <v>4.2699999999999996</v>
      </c>
      <c r="F201" s="67">
        <v>1.99</v>
      </c>
      <c r="G201" s="68">
        <v>0.12638888888888888</v>
      </c>
      <c r="H201" s="68"/>
      <c r="I201" t="s">
        <v>201</v>
      </c>
    </row>
    <row r="202" spans="1:11" x14ac:dyDescent="0.25">
      <c r="A202">
        <v>202</v>
      </c>
      <c r="B202" t="s">
        <v>332</v>
      </c>
      <c r="C202" s="67">
        <v>1.41</v>
      </c>
      <c r="D202" s="67">
        <v>4.7699999999999996</v>
      </c>
      <c r="E202" s="67">
        <v>8.77</v>
      </c>
      <c r="F202" s="67">
        <v>4.7699999999999996</v>
      </c>
      <c r="G202" s="68">
        <v>4.2361111111111106E-2</v>
      </c>
      <c r="H202" s="68"/>
      <c r="I202" t="s">
        <v>202</v>
      </c>
    </row>
    <row r="203" spans="1:11" x14ac:dyDescent="0.25">
      <c r="A203">
        <v>203</v>
      </c>
      <c r="B203" t="s">
        <v>333</v>
      </c>
      <c r="C203" s="67">
        <v>6.77</v>
      </c>
      <c r="D203" s="67">
        <v>4.71</v>
      </c>
      <c r="E203" s="67">
        <v>1.49</v>
      </c>
      <c r="F203" s="67">
        <v>1.49</v>
      </c>
      <c r="G203" s="68">
        <v>2.7777777777777779E-3</v>
      </c>
      <c r="H203" s="68"/>
      <c r="I203" t="s">
        <v>23</v>
      </c>
    </row>
    <row r="204" spans="1:11" x14ac:dyDescent="0.25">
      <c r="A204">
        <v>204</v>
      </c>
      <c r="B204" t="s">
        <v>333</v>
      </c>
      <c r="C204" s="67">
        <v>2.2000000000000002</v>
      </c>
      <c r="D204" s="67">
        <v>3.28</v>
      </c>
      <c r="E204" s="67">
        <v>3.68</v>
      </c>
      <c r="F204" s="67">
        <v>2.2000000000000002</v>
      </c>
      <c r="G204" s="68">
        <v>4.1666666666666664E-2</v>
      </c>
      <c r="H204" s="68"/>
      <c r="I204" t="s">
        <v>201</v>
      </c>
    </row>
    <row r="205" spans="1:11" x14ac:dyDescent="0.25">
      <c r="A205">
        <v>205</v>
      </c>
      <c r="B205" t="s">
        <v>333</v>
      </c>
      <c r="C205" s="67">
        <v>1.99</v>
      </c>
      <c r="D205" s="67">
        <v>3.24</v>
      </c>
      <c r="E205" s="67">
        <v>4.46</v>
      </c>
      <c r="F205" s="67">
        <v>1.99</v>
      </c>
      <c r="G205" s="68">
        <v>8.3333333333333329E-2</v>
      </c>
      <c r="H205" s="68"/>
      <c r="I205" t="s">
        <v>201</v>
      </c>
    </row>
    <row r="206" spans="1:11" x14ac:dyDescent="0.25">
      <c r="A206">
        <v>206</v>
      </c>
      <c r="B206" t="s">
        <v>333</v>
      </c>
      <c r="C206" s="67">
        <v>2.37</v>
      </c>
      <c r="D206" s="67">
        <v>3.27</v>
      </c>
      <c r="E206" s="67">
        <v>3.24</v>
      </c>
      <c r="F206" s="67">
        <v>3.27</v>
      </c>
      <c r="G206" s="68">
        <v>0</v>
      </c>
      <c r="H206" s="68"/>
      <c r="I206" t="s">
        <v>202</v>
      </c>
    </row>
    <row r="207" spans="1:11" x14ac:dyDescent="0.25">
      <c r="A207">
        <v>207</v>
      </c>
      <c r="B207" t="s">
        <v>333</v>
      </c>
      <c r="C207" s="67">
        <v>1.27</v>
      </c>
      <c r="D207" s="67">
        <v>6.05</v>
      </c>
      <c r="E207" s="67">
        <v>12.46</v>
      </c>
      <c r="F207" s="67">
        <v>1.27</v>
      </c>
      <c r="G207" s="68">
        <v>8.4027777777777771E-2</v>
      </c>
      <c r="H207" s="68"/>
      <c r="I207" t="s">
        <v>201</v>
      </c>
    </row>
    <row r="208" spans="1:11" x14ac:dyDescent="0.25">
      <c r="A208">
        <v>208</v>
      </c>
      <c r="B208" t="s">
        <v>333</v>
      </c>
      <c r="C208" s="67">
        <v>2.48</v>
      </c>
      <c r="D208" s="67">
        <v>3.13</v>
      </c>
      <c r="E208" s="67">
        <v>3.22</v>
      </c>
      <c r="F208" s="67">
        <v>2.48</v>
      </c>
      <c r="G208" s="68">
        <v>8.3333333333333329E-2</v>
      </c>
      <c r="H208" s="68"/>
      <c r="I208" t="s">
        <v>201</v>
      </c>
    </row>
    <row r="209" spans="1:11" x14ac:dyDescent="0.25">
      <c r="A209">
        <v>209</v>
      </c>
      <c r="B209" t="s">
        <v>333</v>
      </c>
      <c r="C209" s="67">
        <v>5.66</v>
      </c>
      <c r="D209" s="67">
        <v>3.77</v>
      </c>
      <c r="E209" s="67">
        <v>1.69</v>
      </c>
      <c r="F209" s="67">
        <v>5.66</v>
      </c>
      <c r="G209" s="68">
        <v>8.4027777777777771E-2</v>
      </c>
      <c r="H209" s="68"/>
      <c r="I209" t="s">
        <v>201</v>
      </c>
    </row>
    <row r="210" spans="1:11" x14ac:dyDescent="0.25">
      <c r="A210">
        <v>210</v>
      </c>
      <c r="B210" t="s">
        <v>333</v>
      </c>
      <c r="C210" s="67">
        <v>1.94</v>
      </c>
      <c r="D210" s="67">
        <v>3.46</v>
      </c>
      <c r="E210" s="67">
        <v>4.4800000000000004</v>
      </c>
      <c r="F210" s="67">
        <v>3.46</v>
      </c>
      <c r="G210" s="68">
        <v>0</v>
      </c>
      <c r="H210" s="68"/>
      <c r="I210" t="s">
        <v>202</v>
      </c>
      <c r="K210" s="1">
        <f>F210*F209*F208*F207*F206*F205*F204*F203*F202*F201</f>
        <v>12489.043132995106</v>
      </c>
    </row>
    <row r="211" spans="1:11" x14ac:dyDescent="0.25">
      <c r="A211">
        <v>211</v>
      </c>
      <c r="B211" t="s">
        <v>334</v>
      </c>
      <c r="C211" s="67">
        <v>3.68</v>
      </c>
      <c r="D211" s="67">
        <v>3.38</v>
      </c>
      <c r="E211" s="67">
        <v>2.16</v>
      </c>
      <c r="F211" s="67">
        <v>2.16</v>
      </c>
      <c r="G211" s="68">
        <v>2.0833333333333333E-3</v>
      </c>
      <c r="H211" s="68"/>
      <c r="I211" t="s">
        <v>23</v>
      </c>
    </row>
    <row r="212" spans="1:11" x14ac:dyDescent="0.25">
      <c r="A212">
        <v>212</v>
      </c>
      <c r="B212" t="s">
        <v>334</v>
      </c>
      <c r="C212" s="67">
        <v>1.9</v>
      </c>
      <c r="D212" s="67">
        <v>3.54</v>
      </c>
      <c r="E212" s="67">
        <v>4.4000000000000004</v>
      </c>
      <c r="F212" s="67">
        <v>1.9</v>
      </c>
      <c r="G212" s="68">
        <v>8.3333333333333329E-2</v>
      </c>
      <c r="H212" s="68"/>
      <c r="I212" t="s">
        <v>201</v>
      </c>
    </row>
    <row r="213" spans="1:11" x14ac:dyDescent="0.25">
      <c r="A213">
        <v>213</v>
      </c>
      <c r="B213" t="s">
        <v>334</v>
      </c>
      <c r="C213" s="67">
        <v>2.2799999999999998</v>
      </c>
      <c r="D213" s="67">
        <v>3.22</v>
      </c>
      <c r="E213" s="67">
        <v>3.51</v>
      </c>
      <c r="F213" s="67">
        <v>3.51</v>
      </c>
      <c r="G213" s="68">
        <v>1.3888888888888889E-3</v>
      </c>
      <c r="H213" s="68"/>
      <c r="I213" t="s">
        <v>23</v>
      </c>
    </row>
    <row r="214" spans="1:11" x14ac:dyDescent="0.25">
      <c r="A214">
        <v>214</v>
      </c>
      <c r="B214" t="s">
        <v>334</v>
      </c>
      <c r="C214" s="67">
        <v>2.12</v>
      </c>
      <c r="D214" s="67">
        <v>3.5</v>
      </c>
      <c r="E214" s="67">
        <v>3.64</v>
      </c>
      <c r="F214" s="67">
        <v>2.12</v>
      </c>
      <c r="G214" s="68">
        <v>0.125</v>
      </c>
      <c r="H214" s="68"/>
      <c r="I214" t="s">
        <v>201</v>
      </c>
    </row>
    <row r="215" spans="1:11" x14ac:dyDescent="0.25">
      <c r="A215">
        <v>215</v>
      </c>
      <c r="B215" t="s">
        <v>334</v>
      </c>
      <c r="C215" s="67">
        <v>2.31</v>
      </c>
      <c r="D215" s="67">
        <v>3.36</v>
      </c>
      <c r="E215" s="67">
        <v>3.26</v>
      </c>
      <c r="F215" s="67">
        <v>2.31</v>
      </c>
      <c r="G215" s="68">
        <v>8.3333333333333329E-2</v>
      </c>
      <c r="H215" s="68"/>
      <c r="I215" t="s">
        <v>201</v>
      </c>
    </row>
    <row r="216" spans="1:11" x14ac:dyDescent="0.25">
      <c r="A216">
        <v>216</v>
      </c>
      <c r="B216" t="s">
        <v>334</v>
      </c>
      <c r="C216" s="67">
        <v>7.98</v>
      </c>
      <c r="D216" s="67">
        <v>4.43</v>
      </c>
      <c r="E216" s="67">
        <v>1.47</v>
      </c>
      <c r="F216" s="67">
        <v>4.43</v>
      </c>
      <c r="G216" s="68">
        <v>4.2361111111111106E-2</v>
      </c>
      <c r="H216" s="68"/>
      <c r="I216" t="s">
        <v>202</v>
      </c>
    </row>
    <row r="217" spans="1:11" x14ac:dyDescent="0.25">
      <c r="A217">
        <v>217</v>
      </c>
      <c r="B217" t="s">
        <v>334</v>
      </c>
      <c r="C217" s="67">
        <v>1.25</v>
      </c>
      <c r="D217" s="67">
        <v>6.33</v>
      </c>
      <c r="E217" s="67">
        <v>13.67</v>
      </c>
      <c r="F217" s="67">
        <v>1.25</v>
      </c>
      <c r="G217" s="68">
        <v>8.4027777777777771E-2</v>
      </c>
      <c r="H217" s="68"/>
      <c r="I217" t="s">
        <v>201</v>
      </c>
    </row>
    <row r="218" spans="1:11" x14ac:dyDescent="0.25">
      <c r="A218">
        <v>218</v>
      </c>
      <c r="B218" t="s">
        <v>334</v>
      </c>
      <c r="C218" s="67">
        <v>1.71</v>
      </c>
      <c r="D218" s="67">
        <v>3.78</v>
      </c>
      <c r="E218" s="67">
        <v>5.43</v>
      </c>
      <c r="F218" s="67">
        <v>1.71</v>
      </c>
      <c r="G218" s="68">
        <v>4.1666666666666664E-2</v>
      </c>
      <c r="H218" s="68"/>
      <c r="I218" t="s">
        <v>201</v>
      </c>
    </row>
    <row r="219" spans="1:11" x14ac:dyDescent="0.25">
      <c r="A219">
        <v>219</v>
      </c>
      <c r="B219" t="s">
        <v>334</v>
      </c>
      <c r="C219" s="67">
        <v>2.1</v>
      </c>
      <c r="D219" s="67">
        <v>3.38</v>
      </c>
      <c r="E219" s="67">
        <v>3.83</v>
      </c>
      <c r="F219" s="67">
        <v>2.1</v>
      </c>
      <c r="G219" s="68">
        <v>0.1673611111111111</v>
      </c>
      <c r="H219" s="68"/>
      <c r="I219" t="s">
        <v>201</v>
      </c>
    </row>
    <row r="220" spans="1:11" x14ac:dyDescent="0.25">
      <c r="A220">
        <v>220</v>
      </c>
      <c r="B220" t="s">
        <v>334</v>
      </c>
      <c r="C220" s="67">
        <v>1.24</v>
      </c>
      <c r="D220" s="67">
        <v>6.52</v>
      </c>
      <c r="E220" s="67">
        <v>13.2</v>
      </c>
      <c r="F220" s="67">
        <v>6.52</v>
      </c>
      <c r="G220" s="68">
        <v>4.2361111111111106E-2</v>
      </c>
      <c r="H220" s="68"/>
      <c r="I220" t="s">
        <v>202</v>
      </c>
      <c r="K220" s="1">
        <f>F220*F219*F218*F217*F216*F215*F214*F213*F212*F211</f>
        <v>9146.1653694029956</v>
      </c>
    </row>
    <row r="221" spans="1:11" x14ac:dyDescent="0.25">
      <c r="A221">
        <v>221</v>
      </c>
      <c r="B221" t="s">
        <v>335</v>
      </c>
      <c r="C221" s="67">
        <v>2.2400000000000002</v>
      </c>
      <c r="D221" s="67">
        <v>3.23</v>
      </c>
      <c r="E221" s="67">
        <v>3.59</v>
      </c>
      <c r="F221" s="67">
        <v>3.23</v>
      </c>
      <c r="G221" s="68">
        <v>4.2361111111111106E-2</v>
      </c>
      <c r="H221" s="68"/>
      <c r="I221" t="s">
        <v>202</v>
      </c>
    </row>
    <row r="222" spans="1:11" x14ac:dyDescent="0.25">
      <c r="A222">
        <v>222</v>
      </c>
      <c r="B222" t="s">
        <v>335</v>
      </c>
      <c r="C222" s="67">
        <v>1.72</v>
      </c>
      <c r="D222" s="67">
        <v>3.76</v>
      </c>
      <c r="E222" s="67">
        <v>5.39</v>
      </c>
      <c r="F222" s="67">
        <v>1.72</v>
      </c>
      <c r="G222" s="68">
        <v>0.12569444444444444</v>
      </c>
      <c r="H222" s="68"/>
      <c r="I222" t="s">
        <v>201</v>
      </c>
    </row>
    <row r="223" spans="1:11" x14ac:dyDescent="0.25">
      <c r="A223">
        <v>223</v>
      </c>
      <c r="B223" t="s">
        <v>335</v>
      </c>
      <c r="C223" s="67">
        <v>2.81</v>
      </c>
      <c r="D223" s="67">
        <v>3.16</v>
      </c>
      <c r="E223" s="67">
        <v>2.79</v>
      </c>
      <c r="F223" s="67">
        <v>2.81</v>
      </c>
      <c r="G223" s="68">
        <v>8.3333333333333329E-2</v>
      </c>
      <c r="H223" s="68"/>
      <c r="I223" t="s">
        <v>201</v>
      </c>
    </row>
    <row r="224" spans="1:11" x14ac:dyDescent="0.25">
      <c r="A224">
        <v>224</v>
      </c>
      <c r="B224" t="s">
        <v>335</v>
      </c>
      <c r="C224" s="67">
        <v>2.06</v>
      </c>
      <c r="D224" s="67">
        <v>3.33</v>
      </c>
      <c r="E224" s="67">
        <v>4.07</v>
      </c>
      <c r="F224" s="67">
        <v>2.06</v>
      </c>
      <c r="G224" s="68">
        <v>0.12569444444444444</v>
      </c>
      <c r="H224" s="68"/>
      <c r="I224" t="s">
        <v>201</v>
      </c>
    </row>
    <row r="225" spans="1:11" x14ac:dyDescent="0.25">
      <c r="A225">
        <v>225</v>
      </c>
      <c r="B225" t="s">
        <v>335</v>
      </c>
      <c r="C225" s="67">
        <v>1.37</v>
      </c>
      <c r="D225" s="67">
        <v>5.0199999999999996</v>
      </c>
      <c r="E225" s="67">
        <v>9.5</v>
      </c>
      <c r="F225" s="67">
        <v>1.37</v>
      </c>
      <c r="G225" s="68">
        <v>0.125</v>
      </c>
      <c r="H225" s="68"/>
      <c r="I225" t="s">
        <v>201</v>
      </c>
    </row>
    <row r="226" spans="1:11" x14ac:dyDescent="0.25">
      <c r="A226">
        <v>226</v>
      </c>
      <c r="B226" t="s">
        <v>335</v>
      </c>
      <c r="C226" s="67">
        <v>1.25</v>
      </c>
      <c r="D226" s="67">
        <v>6.14</v>
      </c>
      <c r="E226" s="67">
        <v>14.28</v>
      </c>
      <c r="F226" s="67">
        <v>1.25</v>
      </c>
      <c r="G226" s="68">
        <v>0.125</v>
      </c>
      <c r="H226" s="68"/>
      <c r="I226" t="s">
        <v>201</v>
      </c>
    </row>
    <row r="227" spans="1:11" x14ac:dyDescent="0.25">
      <c r="A227">
        <v>227</v>
      </c>
      <c r="B227" t="s">
        <v>335</v>
      </c>
      <c r="C227" s="67">
        <v>2.12</v>
      </c>
      <c r="D227" s="67">
        <v>3.52</v>
      </c>
      <c r="E227" s="67">
        <v>3.62</v>
      </c>
      <c r="F227" s="67">
        <v>3.52</v>
      </c>
      <c r="G227" s="68">
        <v>8.4722222222222213E-2</v>
      </c>
      <c r="H227" s="68"/>
      <c r="I227" t="s">
        <v>202</v>
      </c>
    </row>
    <row r="228" spans="1:11" x14ac:dyDescent="0.25">
      <c r="A228">
        <v>228</v>
      </c>
      <c r="B228" t="s">
        <v>335</v>
      </c>
      <c r="C228" s="67">
        <v>3.3</v>
      </c>
      <c r="D228" s="67">
        <v>3.17</v>
      </c>
      <c r="E228" s="67">
        <v>2.42</v>
      </c>
      <c r="F228" s="67">
        <v>3.3</v>
      </c>
      <c r="G228" s="68">
        <v>8.3333333333333329E-2</v>
      </c>
      <c r="H228" s="68"/>
      <c r="I228" t="s">
        <v>201</v>
      </c>
    </row>
    <row r="229" spans="1:11" x14ac:dyDescent="0.25">
      <c r="A229">
        <v>229</v>
      </c>
      <c r="B229" t="s">
        <v>335</v>
      </c>
      <c r="C229" s="67">
        <v>17.829999999999998</v>
      </c>
      <c r="D229" s="67">
        <v>8.9</v>
      </c>
      <c r="E229" s="67">
        <v>1.1499999999999999</v>
      </c>
      <c r="F229" s="67">
        <v>1.1499999999999999</v>
      </c>
      <c r="G229" s="68">
        <v>3.472222222222222E-3</v>
      </c>
      <c r="H229" s="68"/>
      <c r="I229" t="s">
        <v>23</v>
      </c>
    </row>
    <row r="230" spans="1:11" x14ac:dyDescent="0.25">
      <c r="A230">
        <v>230</v>
      </c>
      <c r="B230" t="s">
        <v>335</v>
      </c>
      <c r="C230" s="67">
        <v>5.49</v>
      </c>
      <c r="D230" s="67">
        <v>3.9</v>
      </c>
      <c r="E230" s="67">
        <v>1.68</v>
      </c>
      <c r="F230" s="67">
        <v>1.68</v>
      </c>
      <c r="G230" s="68">
        <v>4.3750000000000004E-2</v>
      </c>
      <c r="H230" s="68"/>
      <c r="I230" t="s">
        <v>23</v>
      </c>
      <c r="K230" s="1">
        <f>F230*F229*F228*F227*F226*F225*F224*F223*F222*F221</f>
        <v>1235.9440614093915</v>
      </c>
    </row>
    <row r="231" spans="1:11" x14ac:dyDescent="0.25">
      <c r="A231">
        <v>231</v>
      </c>
      <c r="B231" t="s">
        <v>336</v>
      </c>
      <c r="C231" s="67">
        <v>1.96</v>
      </c>
      <c r="D231" s="67">
        <v>3.51</v>
      </c>
      <c r="E231" s="67">
        <v>4.17</v>
      </c>
      <c r="F231" s="67">
        <v>1.96</v>
      </c>
      <c r="G231" s="68">
        <v>4.1666666666666664E-2</v>
      </c>
      <c r="H231" s="68"/>
      <c r="I231" t="s">
        <v>201</v>
      </c>
    </row>
    <row r="232" spans="1:11" x14ac:dyDescent="0.25">
      <c r="A232">
        <v>232</v>
      </c>
      <c r="B232" t="s">
        <v>336</v>
      </c>
      <c r="C232" s="67">
        <v>3.84</v>
      </c>
      <c r="D232" s="67">
        <v>3.45</v>
      </c>
      <c r="E232" s="67">
        <v>2.0699999999999998</v>
      </c>
      <c r="F232" s="67">
        <v>2.0699999999999998</v>
      </c>
      <c r="G232" s="68">
        <v>4.3055555555555562E-2</v>
      </c>
      <c r="H232" s="68"/>
      <c r="I232" t="s">
        <v>23</v>
      </c>
    </row>
    <row r="233" spans="1:11" x14ac:dyDescent="0.25">
      <c r="A233">
        <v>233</v>
      </c>
      <c r="B233" t="s">
        <v>336</v>
      </c>
      <c r="C233" s="67">
        <v>2.4</v>
      </c>
      <c r="D233" s="67">
        <v>3.17</v>
      </c>
      <c r="E233" s="67">
        <v>3.3</v>
      </c>
      <c r="F233" s="67">
        <v>3.3</v>
      </c>
      <c r="G233" s="68">
        <v>4.3055555555555562E-2</v>
      </c>
      <c r="H233" s="68"/>
      <c r="I233" t="s">
        <v>23</v>
      </c>
    </row>
    <row r="234" spans="1:11" x14ac:dyDescent="0.25">
      <c r="A234">
        <v>234</v>
      </c>
      <c r="B234" t="s">
        <v>336</v>
      </c>
      <c r="C234" s="67">
        <v>1.25</v>
      </c>
      <c r="D234" s="67">
        <v>6.62</v>
      </c>
      <c r="E234" s="67">
        <v>12.33</v>
      </c>
      <c r="F234" s="67">
        <v>1.25</v>
      </c>
      <c r="G234" s="68">
        <v>0.16666666666666666</v>
      </c>
      <c r="H234" s="68"/>
      <c r="I234" t="s">
        <v>201</v>
      </c>
    </row>
    <row r="235" spans="1:11" x14ac:dyDescent="0.25">
      <c r="A235">
        <v>235</v>
      </c>
      <c r="B235" t="s">
        <v>336</v>
      </c>
      <c r="C235" s="67">
        <v>10.02</v>
      </c>
      <c r="D235" s="67">
        <v>5.98</v>
      </c>
      <c r="E235" s="67">
        <v>1.31</v>
      </c>
      <c r="F235" s="67">
        <v>5.98</v>
      </c>
      <c r="G235" s="68">
        <v>8.4722222222222213E-2</v>
      </c>
      <c r="H235" s="68"/>
      <c r="I235" t="s">
        <v>202</v>
      </c>
    </row>
    <row r="236" spans="1:11" x14ac:dyDescent="0.25">
      <c r="A236">
        <v>236</v>
      </c>
      <c r="B236" t="s">
        <v>336</v>
      </c>
      <c r="C236" s="67">
        <v>1.36</v>
      </c>
      <c r="D236" s="67">
        <v>5.41</v>
      </c>
      <c r="E236" s="67">
        <v>9.0399999999999991</v>
      </c>
      <c r="F236" s="67">
        <v>5.41</v>
      </c>
      <c r="G236" s="68">
        <v>4.2361111111111106E-2</v>
      </c>
      <c r="H236" s="68"/>
      <c r="I236" t="s">
        <v>202</v>
      </c>
    </row>
    <row r="237" spans="1:11" x14ac:dyDescent="0.25">
      <c r="A237">
        <v>237</v>
      </c>
      <c r="B237" t="s">
        <v>336</v>
      </c>
      <c r="C237" s="67">
        <v>2.4</v>
      </c>
      <c r="D237" s="67">
        <v>3.19</v>
      </c>
      <c r="E237" s="67">
        <v>3.29</v>
      </c>
      <c r="F237" s="67">
        <v>2.4</v>
      </c>
      <c r="G237" s="68">
        <v>4.1666666666666664E-2</v>
      </c>
      <c r="H237" s="68"/>
      <c r="I237" t="s">
        <v>201</v>
      </c>
    </row>
    <row r="238" spans="1:11" x14ac:dyDescent="0.25">
      <c r="A238">
        <v>238</v>
      </c>
      <c r="B238" t="s">
        <v>336</v>
      </c>
      <c r="C238" s="67">
        <v>5.62</v>
      </c>
      <c r="D238" s="67">
        <v>4.4800000000000004</v>
      </c>
      <c r="E238" s="67">
        <v>1.58</v>
      </c>
      <c r="F238" s="67">
        <v>1.58</v>
      </c>
      <c r="G238" s="68">
        <v>2.7777777777777779E-3</v>
      </c>
      <c r="H238" s="68"/>
      <c r="I238" t="s">
        <v>23</v>
      </c>
    </row>
    <row r="239" spans="1:11" x14ac:dyDescent="0.25">
      <c r="A239">
        <v>239</v>
      </c>
      <c r="B239" t="s">
        <v>336</v>
      </c>
      <c r="C239" s="67">
        <v>1.65</v>
      </c>
      <c r="D239" s="67">
        <v>3.84</v>
      </c>
      <c r="E239" s="67">
        <v>6.02</v>
      </c>
      <c r="F239" s="67">
        <v>1.65</v>
      </c>
      <c r="G239" s="68">
        <v>0.125</v>
      </c>
      <c r="H239" s="68"/>
      <c r="I239" t="s">
        <v>201</v>
      </c>
    </row>
    <row r="240" spans="1:11" x14ac:dyDescent="0.25">
      <c r="A240">
        <v>240</v>
      </c>
      <c r="B240" t="s">
        <v>336</v>
      </c>
      <c r="C240" s="67">
        <v>1.26</v>
      </c>
      <c r="D240" s="67">
        <v>6.09</v>
      </c>
      <c r="E240" s="67">
        <v>12.94</v>
      </c>
      <c r="F240" s="67">
        <v>6.09</v>
      </c>
      <c r="G240" s="68">
        <v>0</v>
      </c>
      <c r="H240" s="68"/>
      <c r="I240" t="s">
        <v>202</v>
      </c>
      <c r="K240" s="1">
        <f>F240*F239*F238*F237*F236*F235*F234*F233*F232*F231</f>
        <v>20630.909990576398</v>
      </c>
    </row>
    <row r="241" spans="1:11" x14ac:dyDescent="0.25">
      <c r="A241">
        <v>241</v>
      </c>
      <c r="B241" t="s">
        <v>337</v>
      </c>
      <c r="C241" s="67">
        <v>1.48</v>
      </c>
      <c r="D241" s="67">
        <v>4.51</v>
      </c>
      <c r="E241" s="67">
        <v>7.35</v>
      </c>
      <c r="F241" s="67">
        <v>4.51</v>
      </c>
      <c r="G241" s="68">
        <v>4.2361111111111106E-2</v>
      </c>
      <c r="H241" s="68"/>
      <c r="I241" t="s">
        <v>202</v>
      </c>
    </row>
    <row r="242" spans="1:11" x14ac:dyDescent="0.25">
      <c r="A242">
        <v>242</v>
      </c>
      <c r="B242" t="s">
        <v>337</v>
      </c>
      <c r="C242" s="67">
        <v>2.5299999999999998</v>
      </c>
      <c r="D242" s="67">
        <v>3.12</v>
      </c>
      <c r="E242" s="67">
        <v>3.16</v>
      </c>
      <c r="F242" s="67">
        <v>3.16</v>
      </c>
      <c r="G242" s="68">
        <v>4.3750000000000004E-2</v>
      </c>
      <c r="H242" s="68"/>
      <c r="I242" t="s">
        <v>23</v>
      </c>
    </row>
    <row r="243" spans="1:11" x14ac:dyDescent="0.25">
      <c r="A243">
        <v>243</v>
      </c>
      <c r="B243" t="s">
        <v>337</v>
      </c>
      <c r="C243" s="67">
        <v>1.99</v>
      </c>
      <c r="D243" s="67">
        <v>3.64</v>
      </c>
      <c r="E243" s="67">
        <v>3.97</v>
      </c>
      <c r="F243" s="67">
        <v>1.99</v>
      </c>
      <c r="G243" s="68">
        <v>0.12569444444444444</v>
      </c>
      <c r="H243" s="68"/>
      <c r="I243" t="s">
        <v>201</v>
      </c>
    </row>
    <row r="244" spans="1:11" x14ac:dyDescent="0.25">
      <c r="A244">
        <v>244</v>
      </c>
      <c r="B244" t="s">
        <v>337</v>
      </c>
      <c r="C244" s="67">
        <v>1.25</v>
      </c>
      <c r="D244" s="67">
        <v>6.86</v>
      </c>
      <c r="E244" s="67">
        <v>11.45</v>
      </c>
      <c r="F244" s="67">
        <v>1.25</v>
      </c>
      <c r="G244" s="68">
        <v>0.20833333333333334</v>
      </c>
      <c r="H244" s="68"/>
      <c r="I244" t="s">
        <v>201</v>
      </c>
    </row>
    <row r="245" spans="1:11" x14ac:dyDescent="0.25">
      <c r="A245">
        <v>245</v>
      </c>
      <c r="B245" t="s">
        <v>337</v>
      </c>
      <c r="C245" s="67">
        <v>2.4700000000000002</v>
      </c>
      <c r="D245" s="67">
        <v>3.22</v>
      </c>
      <c r="E245" s="67">
        <v>3.16</v>
      </c>
      <c r="F245" s="67">
        <v>3.22</v>
      </c>
      <c r="G245" s="68">
        <v>4.2361111111111106E-2</v>
      </c>
      <c r="H245" s="68"/>
      <c r="I245" t="s">
        <v>202</v>
      </c>
    </row>
    <row r="246" spans="1:11" x14ac:dyDescent="0.25">
      <c r="A246">
        <v>246</v>
      </c>
      <c r="B246" t="s">
        <v>337</v>
      </c>
      <c r="C246" s="67">
        <v>2.39</v>
      </c>
      <c r="D246" s="67">
        <v>3.24</v>
      </c>
      <c r="E246" s="67">
        <v>3.26</v>
      </c>
      <c r="F246" s="67">
        <v>2.39</v>
      </c>
      <c r="G246" s="68">
        <v>0.125</v>
      </c>
      <c r="H246" s="68"/>
      <c r="I246" t="s">
        <v>201</v>
      </c>
    </row>
    <row r="247" spans="1:11" x14ac:dyDescent="0.25">
      <c r="A247">
        <v>247</v>
      </c>
      <c r="B247" t="s">
        <v>337</v>
      </c>
      <c r="C247" s="67">
        <v>3.35</v>
      </c>
      <c r="D247" s="67">
        <v>3.6</v>
      </c>
      <c r="E247" s="67">
        <v>2.19</v>
      </c>
      <c r="F247" s="67">
        <v>2.19</v>
      </c>
      <c r="G247" s="68">
        <v>6.9444444444444447E-4</v>
      </c>
      <c r="H247" s="68"/>
      <c r="I247" t="s">
        <v>23</v>
      </c>
    </row>
    <row r="248" spans="1:11" x14ac:dyDescent="0.25">
      <c r="A248">
        <v>248</v>
      </c>
      <c r="B248" t="s">
        <v>337</v>
      </c>
      <c r="C248" s="67">
        <v>3.92</v>
      </c>
      <c r="D248" s="67">
        <v>3.4</v>
      </c>
      <c r="E248" s="67">
        <v>2.06</v>
      </c>
      <c r="F248" s="67">
        <v>2.06</v>
      </c>
      <c r="G248" s="68">
        <v>4.3055555555555562E-2</v>
      </c>
      <c r="H248" s="68"/>
      <c r="I248" t="s">
        <v>23</v>
      </c>
    </row>
    <row r="249" spans="1:11" x14ac:dyDescent="0.25">
      <c r="A249">
        <v>249</v>
      </c>
      <c r="B249" t="s">
        <v>337</v>
      </c>
      <c r="C249" s="67">
        <v>1.27</v>
      </c>
      <c r="D249" s="67">
        <v>6.12</v>
      </c>
      <c r="E249" s="67">
        <v>12.59</v>
      </c>
      <c r="F249" s="67">
        <v>1.27</v>
      </c>
      <c r="G249" s="68">
        <v>4.1666666666666664E-2</v>
      </c>
      <c r="H249" s="68"/>
      <c r="I249" t="s">
        <v>201</v>
      </c>
    </row>
    <row r="250" spans="1:11" x14ac:dyDescent="0.25">
      <c r="A250">
        <v>250</v>
      </c>
      <c r="B250" t="s">
        <v>337</v>
      </c>
      <c r="C250" s="67">
        <v>7.06</v>
      </c>
      <c r="D250" s="67">
        <v>4.43</v>
      </c>
      <c r="E250" s="67">
        <v>1.5</v>
      </c>
      <c r="F250" s="67">
        <v>1.5</v>
      </c>
      <c r="G250" s="68">
        <v>6.9444444444444447E-4</v>
      </c>
      <c r="H250" s="68"/>
      <c r="I250" t="s">
        <v>23</v>
      </c>
      <c r="K250" s="1">
        <f>F250*F249*F248*F247*F246*F245*F244*F243*F242*F241</f>
        <v>2344.6973996016568</v>
      </c>
    </row>
    <row r="251" spans="1:11" x14ac:dyDescent="0.25">
      <c r="A251">
        <v>251</v>
      </c>
      <c r="B251" t="s">
        <v>338</v>
      </c>
      <c r="C251" s="67">
        <v>7.65</v>
      </c>
      <c r="D251" s="67">
        <v>4.71</v>
      </c>
      <c r="E251" s="67">
        <v>1.45</v>
      </c>
      <c r="F251" s="67">
        <v>1.45</v>
      </c>
      <c r="G251" s="68">
        <v>1.3888888888888889E-3</v>
      </c>
      <c r="H251" s="68"/>
      <c r="I251" t="s">
        <v>23</v>
      </c>
    </row>
    <row r="252" spans="1:11" x14ac:dyDescent="0.25">
      <c r="A252">
        <v>252</v>
      </c>
      <c r="B252" t="s">
        <v>338</v>
      </c>
      <c r="C252" s="67">
        <v>5.22</v>
      </c>
      <c r="D252" s="67">
        <v>4.1500000000000004</v>
      </c>
      <c r="E252" s="67">
        <v>1.67</v>
      </c>
      <c r="F252" s="67">
        <v>4.1500000000000004</v>
      </c>
      <c r="G252" s="68">
        <v>0.12708333333333333</v>
      </c>
      <c r="H252" s="68"/>
      <c r="I252" t="s">
        <v>202</v>
      </c>
    </row>
    <row r="253" spans="1:11" x14ac:dyDescent="0.25">
      <c r="A253">
        <v>253</v>
      </c>
      <c r="B253" t="s">
        <v>338</v>
      </c>
      <c r="C253" s="67">
        <v>2.41</v>
      </c>
      <c r="D253" s="67">
        <v>3.27</v>
      </c>
      <c r="E253" s="67">
        <v>3.19</v>
      </c>
      <c r="F253" s="67">
        <v>2.41</v>
      </c>
      <c r="G253" s="68">
        <v>4.1666666666666664E-2</v>
      </c>
      <c r="H253" s="68"/>
      <c r="I253" t="s">
        <v>201</v>
      </c>
    </row>
    <row r="254" spans="1:11" x14ac:dyDescent="0.25">
      <c r="A254">
        <v>254</v>
      </c>
      <c r="B254" t="s">
        <v>338</v>
      </c>
      <c r="C254" s="67">
        <v>1.86</v>
      </c>
      <c r="D254" s="67">
        <v>3.69</v>
      </c>
      <c r="E254" s="67">
        <v>4.38</v>
      </c>
      <c r="F254" s="67">
        <v>1.86</v>
      </c>
      <c r="G254" s="68">
        <v>0.16666666666666666</v>
      </c>
      <c r="H254" s="68"/>
      <c r="I254" t="s">
        <v>201</v>
      </c>
    </row>
    <row r="255" spans="1:11" x14ac:dyDescent="0.25">
      <c r="A255">
        <v>255</v>
      </c>
      <c r="B255" t="s">
        <v>338</v>
      </c>
      <c r="C255" s="67">
        <v>1.23</v>
      </c>
      <c r="D255" s="67">
        <v>6.88</v>
      </c>
      <c r="E255" s="67">
        <v>13.65</v>
      </c>
      <c r="F255" s="67">
        <v>6.88</v>
      </c>
      <c r="G255" s="68">
        <v>0</v>
      </c>
      <c r="H255" s="68"/>
      <c r="I255" t="s">
        <v>202</v>
      </c>
    </row>
    <row r="256" spans="1:11" x14ac:dyDescent="0.25">
      <c r="A256">
        <v>256</v>
      </c>
      <c r="B256" t="s">
        <v>338</v>
      </c>
      <c r="C256" s="67">
        <v>5.52</v>
      </c>
      <c r="D256" s="67">
        <v>3.52</v>
      </c>
      <c r="E256" s="67">
        <v>1.76</v>
      </c>
      <c r="F256" s="67">
        <v>1.76</v>
      </c>
      <c r="G256" s="68">
        <v>1.3888888888888889E-3</v>
      </c>
      <c r="H256" s="68"/>
      <c r="I256" t="s">
        <v>23</v>
      </c>
    </row>
    <row r="257" spans="1:11" x14ac:dyDescent="0.25">
      <c r="A257">
        <v>257</v>
      </c>
      <c r="B257" t="s">
        <v>338</v>
      </c>
      <c r="C257" s="67">
        <v>1.93</v>
      </c>
      <c r="D257" s="67">
        <v>3.63</v>
      </c>
      <c r="E257" s="67">
        <v>4.21</v>
      </c>
      <c r="F257" s="67">
        <v>1.93</v>
      </c>
      <c r="G257" s="68">
        <v>0.16666666666666666</v>
      </c>
      <c r="H257" s="68"/>
      <c r="I257" t="s">
        <v>201</v>
      </c>
    </row>
    <row r="258" spans="1:11" x14ac:dyDescent="0.25">
      <c r="A258">
        <v>258</v>
      </c>
      <c r="B258" t="s">
        <v>338</v>
      </c>
      <c r="C258" s="67">
        <v>2.04</v>
      </c>
      <c r="D258" s="67">
        <v>3.51</v>
      </c>
      <c r="E258" s="67">
        <v>3.89</v>
      </c>
      <c r="F258" s="67">
        <v>2.04</v>
      </c>
      <c r="G258" s="68">
        <v>0.12569444444444444</v>
      </c>
      <c r="H258" s="68"/>
      <c r="I258" t="s">
        <v>201</v>
      </c>
    </row>
    <row r="259" spans="1:11" x14ac:dyDescent="0.25">
      <c r="A259">
        <v>259</v>
      </c>
      <c r="B259" t="s">
        <v>338</v>
      </c>
      <c r="C259" s="67">
        <v>1.71</v>
      </c>
      <c r="D259" s="67">
        <v>3.89</v>
      </c>
      <c r="E259" s="67">
        <v>5.3</v>
      </c>
      <c r="F259" s="67">
        <v>1.71</v>
      </c>
      <c r="G259" s="68">
        <v>0.25208333333333333</v>
      </c>
      <c r="H259" s="68"/>
      <c r="I259" t="s">
        <v>201</v>
      </c>
    </row>
    <row r="260" spans="1:11" x14ac:dyDescent="0.25">
      <c r="A260">
        <v>260</v>
      </c>
      <c r="B260" t="s">
        <v>338</v>
      </c>
      <c r="C260" s="67">
        <v>1.61</v>
      </c>
      <c r="D260" s="67">
        <v>4.25</v>
      </c>
      <c r="E260" s="67">
        <v>5.62</v>
      </c>
      <c r="F260" s="67">
        <v>5.62</v>
      </c>
      <c r="G260" s="68">
        <v>4.3055555555555562E-2</v>
      </c>
      <c r="H260" s="68"/>
      <c r="I260" t="s">
        <v>23</v>
      </c>
      <c r="K260" s="1">
        <f>F260*F259*F258*F257*F256*F255*F254*F253*F252*F251</f>
        <v>12358.53791182583</v>
      </c>
    </row>
    <row r="261" spans="1:11" x14ac:dyDescent="0.25">
      <c r="A261">
        <v>261</v>
      </c>
      <c r="B261" t="s">
        <v>339</v>
      </c>
      <c r="C261" s="67">
        <v>1.79</v>
      </c>
      <c r="D261" s="67">
        <v>3.66</v>
      </c>
      <c r="E261" s="67">
        <v>4.8899999999999997</v>
      </c>
      <c r="F261" s="67">
        <v>3.66</v>
      </c>
      <c r="G261" s="68">
        <v>4.2361111111111106E-2</v>
      </c>
      <c r="H261" s="68"/>
      <c r="I261" t="s">
        <v>202</v>
      </c>
    </row>
    <row r="262" spans="1:11" x14ac:dyDescent="0.25">
      <c r="A262">
        <v>262</v>
      </c>
      <c r="B262" t="s">
        <v>339</v>
      </c>
      <c r="C262" s="67">
        <v>2.0099999999999998</v>
      </c>
      <c r="D262" s="67">
        <v>3.5</v>
      </c>
      <c r="E262" s="67">
        <v>3.99</v>
      </c>
      <c r="F262" s="67">
        <v>3.5</v>
      </c>
      <c r="G262" s="68">
        <v>4.2361111111111106E-2</v>
      </c>
      <c r="H262" s="68"/>
      <c r="I262" t="s">
        <v>202</v>
      </c>
    </row>
    <row r="263" spans="1:11" x14ac:dyDescent="0.25">
      <c r="A263">
        <v>263</v>
      </c>
      <c r="B263" t="s">
        <v>339</v>
      </c>
      <c r="C263" s="67">
        <v>3.1</v>
      </c>
      <c r="D263" s="67">
        <v>3.31</v>
      </c>
      <c r="E263" s="67">
        <v>2.4500000000000002</v>
      </c>
      <c r="F263" s="67">
        <v>3.31</v>
      </c>
      <c r="G263" s="68">
        <v>4.2361111111111106E-2</v>
      </c>
      <c r="H263" s="68"/>
      <c r="I263" t="s">
        <v>202</v>
      </c>
    </row>
    <row r="264" spans="1:11" x14ac:dyDescent="0.25">
      <c r="A264">
        <v>264</v>
      </c>
      <c r="B264" t="s">
        <v>339</v>
      </c>
      <c r="C264" s="67">
        <v>5.84</v>
      </c>
      <c r="D264" s="67">
        <v>4.07</v>
      </c>
      <c r="E264" s="67">
        <v>1.63</v>
      </c>
      <c r="F264" s="67">
        <v>1.63</v>
      </c>
      <c r="G264" s="68">
        <v>2.7777777777777779E-3</v>
      </c>
      <c r="H264" s="68"/>
      <c r="I264" t="s">
        <v>23</v>
      </c>
    </row>
    <row r="265" spans="1:11" x14ac:dyDescent="0.25">
      <c r="A265">
        <v>265</v>
      </c>
      <c r="B265" t="s">
        <v>339</v>
      </c>
      <c r="C265" s="67">
        <v>1.9</v>
      </c>
      <c r="D265" s="67">
        <v>3.38</v>
      </c>
      <c r="E265" s="67">
        <v>4.7699999999999996</v>
      </c>
      <c r="F265" s="67">
        <v>1.9</v>
      </c>
      <c r="G265" s="68">
        <v>4.1666666666666664E-2</v>
      </c>
      <c r="H265" s="68"/>
      <c r="I265" t="s">
        <v>201</v>
      </c>
    </row>
    <row r="266" spans="1:11" x14ac:dyDescent="0.25">
      <c r="A266">
        <v>266</v>
      </c>
      <c r="B266" t="s">
        <v>339</v>
      </c>
      <c r="C266" s="67">
        <v>3.04</v>
      </c>
      <c r="D266" s="67">
        <v>3.32</v>
      </c>
      <c r="E266" s="67">
        <v>2.48</v>
      </c>
      <c r="F266" s="67">
        <v>2.48</v>
      </c>
      <c r="G266" s="68">
        <v>6.9444444444444447E-4</v>
      </c>
      <c r="H266" s="68"/>
      <c r="I266" t="s">
        <v>23</v>
      </c>
    </row>
    <row r="267" spans="1:11" x14ac:dyDescent="0.25">
      <c r="A267">
        <v>267</v>
      </c>
      <c r="B267" t="s">
        <v>339</v>
      </c>
      <c r="C267" s="67">
        <v>2.1800000000000002</v>
      </c>
      <c r="D267" s="67">
        <v>3.15</v>
      </c>
      <c r="E267" s="67">
        <v>3.88</v>
      </c>
      <c r="F267" s="67">
        <v>3.88</v>
      </c>
      <c r="G267" s="68">
        <v>6.9444444444444447E-4</v>
      </c>
      <c r="H267" s="68"/>
      <c r="I267" t="s">
        <v>23</v>
      </c>
    </row>
    <row r="268" spans="1:11" x14ac:dyDescent="0.25">
      <c r="A268">
        <v>268</v>
      </c>
      <c r="B268" t="s">
        <v>339</v>
      </c>
      <c r="C268" s="67">
        <v>3.65</v>
      </c>
      <c r="D268" s="67">
        <v>3.59</v>
      </c>
      <c r="E268" s="67">
        <v>2.0699999999999998</v>
      </c>
      <c r="F268" s="67">
        <v>3.59</v>
      </c>
      <c r="G268" s="68">
        <v>0</v>
      </c>
      <c r="H268" s="68"/>
      <c r="I268" t="s">
        <v>202</v>
      </c>
    </row>
    <row r="269" spans="1:11" x14ac:dyDescent="0.25">
      <c r="A269">
        <v>269</v>
      </c>
      <c r="B269" t="s">
        <v>339</v>
      </c>
      <c r="C269" s="67">
        <v>1.59</v>
      </c>
      <c r="D269" s="67">
        <v>4.03</v>
      </c>
      <c r="E269" s="67">
        <v>6.42</v>
      </c>
      <c r="F269" s="67">
        <v>4.03</v>
      </c>
      <c r="G269" s="68">
        <v>4.2361111111111106E-2</v>
      </c>
      <c r="H269" s="68"/>
      <c r="I269" t="s">
        <v>202</v>
      </c>
    </row>
    <row r="270" spans="1:11" x14ac:dyDescent="0.25">
      <c r="A270">
        <v>270</v>
      </c>
      <c r="B270" t="s">
        <v>339</v>
      </c>
      <c r="C270" s="67">
        <v>1.86</v>
      </c>
      <c r="D270" s="67">
        <v>3.53</v>
      </c>
      <c r="E270" s="67">
        <v>4.7</v>
      </c>
      <c r="F270" s="67">
        <v>1.86</v>
      </c>
      <c r="G270" s="68">
        <v>0.12569444444444444</v>
      </c>
      <c r="H270" s="68"/>
      <c r="I270" t="s">
        <v>201</v>
      </c>
      <c r="K270" s="1">
        <f>F270*F269*F268*F267*F266*F265*F264*F263*F262*F261</f>
        <v>34002.7603233794</v>
      </c>
    </row>
    <row r="271" spans="1:11" x14ac:dyDescent="0.25">
      <c r="A271">
        <v>271</v>
      </c>
      <c r="B271" t="s">
        <v>340</v>
      </c>
      <c r="C271" s="67">
        <v>5.57</v>
      </c>
      <c r="D271" s="67">
        <v>4.2699999999999996</v>
      </c>
      <c r="E271" s="67">
        <v>1.62</v>
      </c>
      <c r="F271" s="67">
        <v>1.62</v>
      </c>
      <c r="G271" s="68">
        <v>4.5138888888888888E-2</v>
      </c>
      <c r="H271" s="68"/>
      <c r="I271" t="s">
        <v>23</v>
      </c>
    </row>
    <row r="272" spans="1:11" x14ac:dyDescent="0.25">
      <c r="A272">
        <v>272</v>
      </c>
      <c r="B272" t="s">
        <v>340</v>
      </c>
      <c r="C272" s="67">
        <v>4.08</v>
      </c>
      <c r="D272" s="67">
        <v>3.9</v>
      </c>
      <c r="E272" s="67">
        <v>1.88</v>
      </c>
      <c r="F272" s="67">
        <v>1.88</v>
      </c>
      <c r="G272" s="68">
        <v>4.5833333333333337E-2</v>
      </c>
      <c r="H272" s="68"/>
      <c r="I272" t="s">
        <v>23</v>
      </c>
    </row>
    <row r="273" spans="1:11" x14ac:dyDescent="0.25">
      <c r="A273">
        <v>273</v>
      </c>
      <c r="B273" t="s">
        <v>340</v>
      </c>
      <c r="C273" s="67">
        <v>2.13</v>
      </c>
      <c r="D273" s="67">
        <v>3.23</v>
      </c>
      <c r="E273" s="67">
        <v>3.99</v>
      </c>
      <c r="F273" s="67">
        <v>2.13</v>
      </c>
      <c r="G273" s="68">
        <v>8.4027777777777771E-2</v>
      </c>
      <c r="H273" s="68"/>
      <c r="I273" t="s">
        <v>201</v>
      </c>
    </row>
    <row r="274" spans="1:11" x14ac:dyDescent="0.25">
      <c r="A274">
        <v>274</v>
      </c>
      <c r="B274" t="s">
        <v>340</v>
      </c>
      <c r="C274" s="67">
        <v>1.98</v>
      </c>
      <c r="D274" s="67">
        <v>3.4</v>
      </c>
      <c r="E274" s="67">
        <v>4.28</v>
      </c>
      <c r="F274" s="67">
        <v>1.98</v>
      </c>
      <c r="G274" s="68">
        <v>0.12569444444444444</v>
      </c>
      <c r="H274" s="68"/>
      <c r="I274" t="s">
        <v>201</v>
      </c>
    </row>
    <row r="275" spans="1:11" x14ac:dyDescent="0.25">
      <c r="A275">
        <v>275</v>
      </c>
      <c r="B275" t="s">
        <v>340</v>
      </c>
      <c r="C275" s="67">
        <v>1.43</v>
      </c>
      <c r="D275" s="67">
        <v>4.76</v>
      </c>
      <c r="E275" s="67">
        <v>8.06</v>
      </c>
      <c r="F275" s="67">
        <v>4.76</v>
      </c>
      <c r="G275" s="68">
        <v>8.4722222222222213E-2</v>
      </c>
      <c r="H275" s="68"/>
      <c r="I275" t="s">
        <v>202</v>
      </c>
    </row>
    <row r="276" spans="1:11" x14ac:dyDescent="0.25">
      <c r="A276">
        <v>276</v>
      </c>
      <c r="B276" t="s">
        <v>340</v>
      </c>
      <c r="C276" s="67">
        <v>1.19</v>
      </c>
      <c r="D276" s="67">
        <v>7.36</v>
      </c>
      <c r="E276" s="67">
        <v>16.14</v>
      </c>
      <c r="F276" s="67">
        <v>1.19</v>
      </c>
      <c r="G276" s="68">
        <v>8.4027777777777771E-2</v>
      </c>
      <c r="H276" s="68"/>
      <c r="I276" t="s">
        <v>201</v>
      </c>
    </row>
    <row r="277" spans="1:11" x14ac:dyDescent="0.25">
      <c r="A277">
        <v>277</v>
      </c>
      <c r="B277" t="s">
        <v>340</v>
      </c>
      <c r="C277" s="67">
        <v>1.28</v>
      </c>
      <c r="D277" s="67">
        <v>6.28</v>
      </c>
      <c r="E277" s="67">
        <v>10.63</v>
      </c>
      <c r="F277" s="67">
        <v>1.28</v>
      </c>
      <c r="G277" s="68">
        <v>0.16874999999999998</v>
      </c>
      <c r="H277" s="68"/>
      <c r="I277" t="s">
        <v>201</v>
      </c>
    </row>
    <row r="278" spans="1:11" x14ac:dyDescent="0.25">
      <c r="A278">
        <v>278</v>
      </c>
      <c r="B278" t="s">
        <v>340</v>
      </c>
      <c r="C278" s="67">
        <v>3.35</v>
      </c>
      <c r="D278" s="67">
        <v>3.5</v>
      </c>
      <c r="E278" s="67">
        <v>2.21</v>
      </c>
      <c r="F278" s="67">
        <v>2.21</v>
      </c>
      <c r="G278" s="68">
        <v>1.3888888888888889E-3</v>
      </c>
      <c r="H278" s="68"/>
      <c r="I278" t="s">
        <v>23</v>
      </c>
    </row>
    <row r="279" spans="1:11" x14ac:dyDescent="0.25">
      <c r="A279">
        <v>279</v>
      </c>
      <c r="B279" t="s">
        <v>340</v>
      </c>
      <c r="C279" s="67">
        <v>2.2799999999999998</v>
      </c>
      <c r="D279" s="67">
        <v>3.24</v>
      </c>
      <c r="E279" s="67">
        <v>3.5</v>
      </c>
      <c r="F279" s="67">
        <v>3.24</v>
      </c>
      <c r="G279" s="68">
        <v>8.4722222222222213E-2</v>
      </c>
      <c r="H279" s="68"/>
      <c r="I279" t="s">
        <v>202</v>
      </c>
    </row>
    <row r="280" spans="1:11" x14ac:dyDescent="0.25">
      <c r="A280">
        <v>280</v>
      </c>
      <c r="B280" t="s">
        <v>340</v>
      </c>
      <c r="C280" s="67">
        <v>1.99</v>
      </c>
      <c r="D280" s="67">
        <v>3.4</v>
      </c>
      <c r="E280" s="67">
        <v>4.21</v>
      </c>
      <c r="F280" s="67">
        <v>3.4</v>
      </c>
      <c r="G280" s="68">
        <v>4.2361111111111106E-2</v>
      </c>
      <c r="H280" s="68"/>
      <c r="I280" t="s">
        <v>202</v>
      </c>
      <c r="K280" s="1">
        <f>F280*F279*F278*F277*F276*F275*F274*F273*F272*F271</f>
        <v>2267.2412902410861</v>
      </c>
    </row>
    <row r="281" spans="1:11" x14ac:dyDescent="0.25">
      <c r="A281">
        <v>281</v>
      </c>
      <c r="B281" t="s">
        <v>341</v>
      </c>
      <c r="C281" s="67">
        <v>1.78</v>
      </c>
      <c r="D281" s="67">
        <v>3.78</v>
      </c>
      <c r="E281" s="67">
        <v>4.8499999999999996</v>
      </c>
      <c r="F281" s="67">
        <v>4.8499999999999996</v>
      </c>
      <c r="G281" s="68">
        <v>4.3750000000000004E-2</v>
      </c>
      <c r="H281" s="68"/>
      <c r="I281" t="s">
        <v>23</v>
      </c>
    </row>
    <row r="282" spans="1:11" x14ac:dyDescent="0.25">
      <c r="A282">
        <v>282</v>
      </c>
      <c r="B282" t="s">
        <v>341</v>
      </c>
      <c r="C282" s="67">
        <v>1.5</v>
      </c>
      <c r="D282" s="67">
        <v>4.42</v>
      </c>
      <c r="E282" s="67">
        <v>7.1</v>
      </c>
      <c r="F282" s="67">
        <v>7.1</v>
      </c>
      <c r="G282" s="68">
        <v>4.3055555555555562E-2</v>
      </c>
      <c r="H282" s="68"/>
      <c r="I282" t="s">
        <v>23</v>
      </c>
    </row>
    <row r="283" spans="1:11" x14ac:dyDescent="0.25">
      <c r="A283">
        <v>283</v>
      </c>
      <c r="B283" t="s">
        <v>342</v>
      </c>
      <c r="C283" s="67">
        <v>2.84</v>
      </c>
      <c r="D283" s="67">
        <v>3.1</v>
      </c>
      <c r="E283" s="67">
        <v>2.79</v>
      </c>
      <c r="F283" s="67">
        <v>3.1</v>
      </c>
      <c r="G283" s="68">
        <v>4.2361111111111106E-2</v>
      </c>
      <c r="H283" s="68"/>
      <c r="I283" t="s">
        <v>202</v>
      </c>
    </row>
    <row r="284" spans="1:11" x14ac:dyDescent="0.25">
      <c r="A284">
        <v>284</v>
      </c>
      <c r="B284" t="s">
        <v>342</v>
      </c>
      <c r="C284" s="67">
        <v>1.81</v>
      </c>
      <c r="D284" s="67">
        <v>4.0999999999999996</v>
      </c>
      <c r="E284" s="67">
        <v>4.3099999999999996</v>
      </c>
      <c r="F284" s="67">
        <v>1.81</v>
      </c>
      <c r="G284" s="68">
        <v>8.3333333333333329E-2</v>
      </c>
      <c r="H284" s="68"/>
      <c r="I284" t="s">
        <v>201</v>
      </c>
    </row>
    <row r="285" spans="1:11" x14ac:dyDescent="0.25">
      <c r="A285">
        <v>285</v>
      </c>
      <c r="B285" t="s">
        <v>342</v>
      </c>
      <c r="C285" s="67">
        <v>9.32</v>
      </c>
      <c r="D285" s="67">
        <v>6.22</v>
      </c>
      <c r="E285" s="67">
        <v>1.3</v>
      </c>
      <c r="F285" s="67">
        <v>1.3</v>
      </c>
      <c r="G285" s="68">
        <v>4.6527777777777779E-2</v>
      </c>
      <c r="H285" s="68"/>
      <c r="I285" t="s">
        <v>23</v>
      </c>
    </row>
    <row r="286" spans="1:11" x14ac:dyDescent="0.25">
      <c r="A286">
        <v>286</v>
      </c>
      <c r="B286" t="s">
        <v>342</v>
      </c>
      <c r="C286" s="67">
        <v>2.14</v>
      </c>
      <c r="D286" s="67">
        <v>3.37</v>
      </c>
      <c r="E286" s="67">
        <v>3.74</v>
      </c>
      <c r="F286" s="67">
        <v>2.14</v>
      </c>
      <c r="G286" s="68">
        <v>4.1666666666666664E-2</v>
      </c>
      <c r="H286" s="68"/>
      <c r="I286" t="s">
        <v>201</v>
      </c>
    </row>
    <row r="287" spans="1:11" x14ac:dyDescent="0.25">
      <c r="A287">
        <v>287</v>
      </c>
      <c r="B287" t="s">
        <v>342</v>
      </c>
      <c r="C287" s="67">
        <v>2.62</v>
      </c>
      <c r="D287" s="67">
        <v>3.36</v>
      </c>
      <c r="E287" s="67">
        <v>2.83</v>
      </c>
      <c r="F287" s="67">
        <v>2.83</v>
      </c>
      <c r="G287" s="68">
        <v>2.0833333333333333E-3</v>
      </c>
      <c r="H287" s="68"/>
      <c r="I287" t="s">
        <v>23</v>
      </c>
    </row>
    <row r="288" spans="1:11" x14ac:dyDescent="0.25">
      <c r="A288">
        <v>288</v>
      </c>
      <c r="B288" t="s">
        <v>342</v>
      </c>
      <c r="C288" s="67">
        <v>6.59</v>
      </c>
      <c r="D288" s="67">
        <v>4.33</v>
      </c>
      <c r="E288" s="67">
        <v>1.54</v>
      </c>
      <c r="F288" s="67">
        <v>1.54</v>
      </c>
      <c r="G288" s="68">
        <v>4.3750000000000004E-2</v>
      </c>
      <c r="H288" s="68"/>
      <c r="I288" t="s">
        <v>23</v>
      </c>
    </row>
    <row r="289" spans="1:11" x14ac:dyDescent="0.25">
      <c r="A289">
        <v>289</v>
      </c>
      <c r="B289" t="s">
        <v>342</v>
      </c>
      <c r="C289" s="67">
        <v>5.86</v>
      </c>
      <c r="D289" s="67">
        <v>3.84</v>
      </c>
      <c r="E289" s="67">
        <v>1.66</v>
      </c>
      <c r="F289" s="67">
        <v>1.66</v>
      </c>
      <c r="G289" s="68">
        <v>4.3750000000000004E-2</v>
      </c>
      <c r="H289" s="68"/>
      <c r="I289" t="s">
        <v>23</v>
      </c>
    </row>
    <row r="290" spans="1:11" x14ac:dyDescent="0.25">
      <c r="A290">
        <v>290</v>
      </c>
      <c r="B290" t="s">
        <v>342</v>
      </c>
      <c r="C290" s="67">
        <v>1.9</v>
      </c>
      <c r="D290" s="67">
        <v>3.41</v>
      </c>
      <c r="E290" s="67">
        <v>4.66</v>
      </c>
      <c r="F290" s="67">
        <v>3.41</v>
      </c>
      <c r="G290" s="68">
        <v>0</v>
      </c>
      <c r="H290" s="68"/>
      <c r="I290" t="s">
        <v>202</v>
      </c>
      <c r="K290" s="1">
        <f>F290*F289*F288*F287*F286*F285*F284*F283*F282*F281</f>
        <v>13260.720001366377</v>
      </c>
    </row>
    <row r="291" spans="1:11" x14ac:dyDescent="0.25">
      <c r="A291">
        <v>291</v>
      </c>
      <c r="B291" t="s">
        <v>343</v>
      </c>
      <c r="C291" s="67">
        <v>4.87</v>
      </c>
      <c r="D291" s="67">
        <v>4.03</v>
      </c>
      <c r="E291" s="67">
        <v>1.72</v>
      </c>
      <c r="F291" s="67">
        <v>4.87</v>
      </c>
      <c r="G291" s="68">
        <v>0.16805555555555554</v>
      </c>
      <c r="H291" s="68"/>
      <c r="I291" t="s">
        <v>201</v>
      </c>
    </row>
    <row r="292" spans="1:11" x14ac:dyDescent="0.25">
      <c r="A292">
        <v>292</v>
      </c>
      <c r="B292" t="s">
        <v>343</v>
      </c>
      <c r="C292" s="67">
        <v>2.58</v>
      </c>
      <c r="D292" s="67">
        <v>3.18</v>
      </c>
      <c r="E292" s="67">
        <v>3.04</v>
      </c>
      <c r="F292" s="67">
        <v>3.18</v>
      </c>
      <c r="G292" s="68">
        <v>4.2361111111111106E-2</v>
      </c>
      <c r="H292" s="68"/>
      <c r="I292" t="s">
        <v>202</v>
      </c>
    </row>
    <row r="293" spans="1:11" x14ac:dyDescent="0.25">
      <c r="A293">
        <v>293</v>
      </c>
      <c r="B293" t="s">
        <v>343</v>
      </c>
      <c r="C293" s="67">
        <v>1.67</v>
      </c>
      <c r="D293" s="67">
        <v>4.04</v>
      </c>
      <c r="E293" s="67">
        <v>5.33</v>
      </c>
      <c r="F293" s="67">
        <v>1.67</v>
      </c>
      <c r="G293" s="68">
        <v>4.1666666666666664E-2</v>
      </c>
      <c r="H293" s="68"/>
      <c r="I293" t="s">
        <v>201</v>
      </c>
    </row>
    <row r="294" spans="1:11" x14ac:dyDescent="0.25">
      <c r="A294">
        <v>294</v>
      </c>
      <c r="B294" t="s">
        <v>343</v>
      </c>
      <c r="C294" s="67">
        <v>3.03</v>
      </c>
      <c r="D294" s="67">
        <v>3.41</v>
      </c>
      <c r="E294" s="67">
        <v>2.4300000000000002</v>
      </c>
      <c r="F294" s="67">
        <v>3.03</v>
      </c>
      <c r="G294" s="68">
        <v>8.3333333333333329E-2</v>
      </c>
      <c r="H294" s="68"/>
      <c r="I294" t="s">
        <v>201</v>
      </c>
    </row>
    <row r="295" spans="1:11" x14ac:dyDescent="0.25">
      <c r="A295">
        <v>295</v>
      </c>
      <c r="B295" t="s">
        <v>343</v>
      </c>
      <c r="C295" s="67">
        <v>2.94</v>
      </c>
      <c r="D295" s="67">
        <v>3.05</v>
      </c>
      <c r="E295" s="67">
        <v>2.74</v>
      </c>
      <c r="F295" s="67">
        <v>2.94</v>
      </c>
      <c r="G295" s="68">
        <v>4.1666666666666664E-2</v>
      </c>
      <c r="H295" s="68"/>
      <c r="I295" t="s">
        <v>201</v>
      </c>
    </row>
    <row r="296" spans="1:11" x14ac:dyDescent="0.25">
      <c r="A296">
        <v>296</v>
      </c>
      <c r="B296" t="s">
        <v>343</v>
      </c>
      <c r="C296" s="67">
        <v>1.2</v>
      </c>
      <c r="D296" s="67">
        <v>7.37</v>
      </c>
      <c r="E296" s="67">
        <v>16.29</v>
      </c>
      <c r="F296" s="67">
        <v>7.37</v>
      </c>
      <c r="G296" s="68">
        <v>0</v>
      </c>
      <c r="H296" s="68"/>
      <c r="I296" t="s">
        <v>202</v>
      </c>
    </row>
    <row r="297" spans="1:11" x14ac:dyDescent="0.25">
      <c r="A297">
        <v>297</v>
      </c>
      <c r="B297" t="s">
        <v>343</v>
      </c>
      <c r="C297" s="67">
        <v>1.23</v>
      </c>
      <c r="D297" s="67">
        <v>6.69</v>
      </c>
      <c r="E297" s="67">
        <v>13.99</v>
      </c>
      <c r="F297" s="67">
        <v>1.23</v>
      </c>
      <c r="G297" s="68">
        <v>0.125</v>
      </c>
      <c r="H297" s="68"/>
      <c r="I297" t="s">
        <v>201</v>
      </c>
    </row>
    <row r="298" spans="1:11" x14ac:dyDescent="0.25">
      <c r="A298">
        <v>298</v>
      </c>
      <c r="B298" t="s">
        <v>343</v>
      </c>
      <c r="C298" s="67">
        <v>1.64</v>
      </c>
      <c r="D298" s="67">
        <v>3.85</v>
      </c>
      <c r="E298" s="67">
        <v>6.13</v>
      </c>
      <c r="F298" s="67">
        <v>1.64</v>
      </c>
      <c r="G298" s="68">
        <v>0.12569444444444444</v>
      </c>
      <c r="H298" s="68"/>
      <c r="I298" t="s">
        <v>201</v>
      </c>
    </row>
    <row r="299" spans="1:11" x14ac:dyDescent="0.25">
      <c r="A299">
        <v>299</v>
      </c>
      <c r="B299" t="s">
        <v>343</v>
      </c>
      <c r="C299" s="67">
        <v>2.29</v>
      </c>
      <c r="D299" s="67">
        <v>3.25</v>
      </c>
      <c r="E299" s="67">
        <v>3.49</v>
      </c>
      <c r="F299" s="67">
        <v>3.49</v>
      </c>
      <c r="G299" s="68">
        <v>6.9444444444444447E-4</v>
      </c>
      <c r="H299" s="68"/>
      <c r="I299" t="s">
        <v>23</v>
      </c>
    </row>
    <row r="300" spans="1:11" x14ac:dyDescent="0.25">
      <c r="A300">
        <v>300</v>
      </c>
      <c r="B300" t="s">
        <v>343</v>
      </c>
      <c r="C300" s="67">
        <v>1.58</v>
      </c>
      <c r="D300" s="67">
        <v>4.1900000000000004</v>
      </c>
      <c r="E300" s="67">
        <v>6.14</v>
      </c>
      <c r="F300" s="67">
        <v>4.1900000000000004</v>
      </c>
      <c r="G300" s="68">
        <v>0</v>
      </c>
      <c r="H300" s="68"/>
      <c r="I300" t="s">
        <v>202</v>
      </c>
      <c r="K300" s="1">
        <f>F300*F299*F298*F297*F296*F295*F294*F293*F292*F291</f>
        <v>50086.237501008894</v>
      </c>
    </row>
    <row r="301" spans="1:11" x14ac:dyDescent="0.25">
      <c r="A301">
        <v>301</v>
      </c>
      <c r="B301" t="s">
        <v>344</v>
      </c>
      <c r="C301" s="67">
        <v>3.03</v>
      </c>
      <c r="D301" s="67">
        <v>3.39</v>
      </c>
      <c r="E301" s="67">
        <v>2.4500000000000002</v>
      </c>
      <c r="F301" s="67">
        <v>3.03</v>
      </c>
      <c r="G301" s="68">
        <v>0.12569444444444444</v>
      </c>
      <c r="H301" s="68"/>
      <c r="I301" t="s">
        <v>201</v>
      </c>
    </row>
    <row r="302" spans="1:11" x14ac:dyDescent="0.25">
      <c r="A302">
        <v>302</v>
      </c>
      <c r="B302" t="s">
        <v>344</v>
      </c>
      <c r="C302" s="67">
        <v>2.11</v>
      </c>
      <c r="D302" s="67">
        <v>3.28</v>
      </c>
      <c r="E302" s="67">
        <v>3.9</v>
      </c>
      <c r="F302" s="67">
        <v>2.11</v>
      </c>
      <c r="G302" s="68">
        <v>0.125</v>
      </c>
      <c r="H302" s="68"/>
      <c r="I302" t="s">
        <v>201</v>
      </c>
    </row>
    <row r="303" spans="1:11" x14ac:dyDescent="0.25">
      <c r="A303">
        <v>303</v>
      </c>
      <c r="B303" t="s">
        <v>344</v>
      </c>
      <c r="C303" s="67">
        <v>9.0500000000000007</v>
      </c>
      <c r="D303" s="67">
        <v>5.6</v>
      </c>
      <c r="E303" s="67">
        <v>1.34</v>
      </c>
      <c r="F303" s="67">
        <v>1.34</v>
      </c>
      <c r="G303" s="68">
        <v>4.3750000000000004E-2</v>
      </c>
      <c r="H303" s="68"/>
      <c r="I303" t="s">
        <v>23</v>
      </c>
    </row>
    <row r="304" spans="1:11" x14ac:dyDescent="0.25">
      <c r="A304">
        <v>304</v>
      </c>
      <c r="B304" t="s">
        <v>344</v>
      </c>
      <c r="C304" s="67">
        <v>4.6100000000000003</v>
      </c>
      <c r="D304" s="67">
        <v>3.82</v>
      </c>
      <c r="E304" s="67">
        <v>1.81</v>
      </c>
      <c r="F304" s="67">
        <v>4.6100000000000003</v>
      </c>
      <c r="G304" s="68">
        <v>0.16666666666666666</v>
      </c>
      <c r="H304" s="68"/>
      <c r="I304" t="s">
        <v>201</v>
      </c>
    </row>
    <row r="305" spans="1:11" x14ac:dyDescent="0.25">
      <c r="A305">
        <v>305</v>
      </c>
      <c r="B305" t="s">
        <v>344</v>
      </c>
      <c r="C305" s="67">
        <v>11.76</v>
      </c>
      <c r="D305" s="67">
        <v>6.24</v>
      </c>
      <c r="E305" s="67">
        <v>1.27</v>
      </c>
      <c r="F305" s="67">
        <v>6.24</v>
      </c>
      <c r="G305" s="68">
        <v>8.4722222222222213E-2</v>
      </c>
      <c r="H305" s="68"/>
      <c r="I305" t="s">
        <v>202</v>
      </c>
    </row>
    <row r="306" spans="1:11" x14ac:dyDescent="0.25">
      <c r="A306">
        <v>306</v>
      </c>
      <c r="B306" t="s">
        <v>344</v>
      </c>
      <c r="C306" s="67">
        <v>1.46</v>
      </c>
      <c r="D306" s="67">
        <v>4.96</v>
      </c>
      <c r="E306" s="67">
        <v>6.85</v>
      </c>
      <c r="F306" s="67">
        <v>1.46</v>
      </c>
      <c r="G306" s="68">
        <v>4.1666666666666664E-2</v>
      </c>
      <c r="H306" s="68"/>
      <c r="I306" t="s">
        <v>201</v>
      </c>
    </row>
    <row r="307" spans="1:11" x14ac:dyDescent="0.25">
      <c r="A307">
        <v>307</v>
      </c>
      <c r="B307" t="s">
        <v>344</v>
      </c>
      <c r="C307" s="67">
        <v>1.84</v>
      </c>
      <c r="D307" s="67">
        <v>3.46</v>
      </c>
      <c r="E307" s="67">
        <v>4.9000000000000004</v>
      </c>
      <c r="F307" s="67">
        <v>4.9000000000000004</v>
      </c>
      <c r="G307" s="68">
        <v>1.3888888888888889E-3</v>
      </c>
      <c r="H307" s="68"/>
      <c r="I307" t="s">
        <v>23</v>
      </c>
    </row>
    <row r="308" spans="1:11" x14ac:dyDescent="0.25">
      <c r="A308">
        <v>308</v>
      </c>
      <c r="B308" t="s">
        <v>344</v>
      </c>
      <c r="C308" s="67">
        <v>1.52</v>
      </c>
      <c r="D308" s="67">
        <v>4.3</v>
      </c>
      <c r="E308" s="67">
        <v>6.97</v>
      </c>
      <c r="F308" s="67">
        <v>1.52</v>
      </c>
      <c r="G308" s="68">
        <v>8.4027777777777771E-2</v>
      </c>
      <c r="H308" s="68"/>
      <c r="I308" t="s">
        <v>201</v>
      </c>
    </row>
    <row r="309" spans="1:11" x14ac:dyDescent="0.25">
      <c r="A309">
        <v>309</v>
      </c>
      <c r="B309" t="s">
        <v>344</v>
      </c>
      <c r="C309" s="67">
        <v>2.82</v>
      </c>
      <c r="D309" s="67">
        <v>3.2</v>
      </c>
      <c r="E309" s="67">
        <v>2.73</v>
      </c>
      <c r="F309" s="67">
        <v>2.82</v>
      </c>
      <c r="G309" s="68">
        <v>0.16805555555555554</v>
      </c>
      <c r="H309" s="68"/>
      <c r="I309" t="s">
        <v>201</v>
      </c>
    </row>
    <row r="310" spans="1:11" x14ac:dyDescent="0.25">
      <c r="A310">
        <v>310</v>
      </c>
      <c r="B310" t="s">
        <v>344</v>
      </c>
      <c r="C310" s="67">
        <v>2.4300000000000002</v>
      </c>
      <c r="D310" s="67">
        <v>3.42</v>
      </c>
      <c r="E310" s="67">
        <v>3.05</v>
      </c>
      <c r="F310" s="67">
        <v>2.4300000000000002</v>
      </c>
      <c r="G310" s="68">
        <v>0.125</v>
      </c>
      <c r="H310" s="68"/>
      <c r="I310" t="s">
        <v>201</v>
      </c>
      <c r="K310" s="1">
        <f>F310*F309*F308*F307*F306*F305*F304*F303*F302*F301</f>
        <v>18363.831657806273</v>
      </c>
    </row>
    <row r="311" spans="1:11" x14ac:dyDescent="0.25">
      <c r="A311">
        <v>311</v>
      </c>
      <c r="B311" t="s">
        <v>345</v>
      </c>
      <c r="C311" s="67">
        <v>2.54</v>
      </c>
      <c r="D311" s="67">
        <v>3.02</v>
      </c>
      <c r="E311" s="67">
        <v>3.21</v>
      </c>
      <c r="F311" s="67">
        <v>3.02</v>
      </c>
      <c r="G311" s="68">
        <v>8.4722222222222213E-2</v>
      </c>
      <c r="H311" s="68"/>
      <c r="I311" t="s">
        <v>202</v>
      </c>
    </row>
    <row r="312" spans="1:11" x14ac:dyDescent="0.25">
      <c r="A312">
        <v>312</v>
      </c>
      <c r="B312" t="s">
        <v>345</v>
      </c>
      <c r="C312" s="67">
        <v>6.83</v>
      </c>
      <c r="D312" s="67">
        <v>4.92</v>
      </c>
      <c r="E312" s="67">
        <v>1.46</v>
      </c>
      <c r="F312" s="67">
        <v>1.46</v>
      </c>
      <c r="G312" s="68">
        <v>4.3055555555555562E-2</v>
      </c>
      <c r="H312" s="68"/>
      <c r="I312" t="s">
        <v>23</v>
      </c>
    </row>
    <row r="313" spans="1:11" x14ac:dyDescent="0.25">
      <c r="A313">
        <v>313</v>
      </c>
      <c r="B313" t="s">
        <v>345</v>
      </c>
      <c r="C313" s="67">
        <v>1.62</v>
      </c>
      <c r="D313" s="67">
        <v>3.73</v>
      </c>
      <c r="E313" s="67">
        <v>6.84</v>
      </c>
      <c r="F313" s="67">
        <v>1.62</v>
      </c>
      <c r="G313" s="68">
        <v>4.1666666666666664E-2</v>
      </c>
      <c r="H313" s="68"/>
      <c r="I313" t="s">
        <v>201</v>
      </c>
    </row>
    <row r="314" spans="1:11" x14ac:dyDescent="0.25">
      <c r="A314">
        <v>314</v>
      </c>
      <c r="B314" t="s">
        <v>345</v>
      </c>
      <c r="C314" s="67">
        <v>1.48</v>
      </c>
      <c r="D314" s="67">
        <v>4.45</v>
      </c>
      <c r="E314" s="67">
        <v>7.58</v>
      </c>
      <c r="F314" s="67">
        <v>1.48</v>
      </c>
      <c r="G314" s="68">
        <v>0.125</v>
      </c>
      <c r="H314" s="68"/>
      <c r="I314" t="s">
        <v>201</v>
      </c>
    </row>
    <row r="315" spans="1:11" x14ac:dyDescent="0.25">
      <c r="A315">
        <v>315</v>
      </c>
      <c r="B315" t="s">
        <v>345</v>
      </c>
      <c r="C315" s="67">
        <v>3.27</v>
      </c>
      <c r="D315" s="67">
        <v>3.26</v>
      </c>
      <c r="E315" s="67">
        <v>2.37</v>
      </c>
      <c r="F315" s="67">
        <v>3.26</v>
      </c>
      <c r="G315" s="68">
        <v>0.12708333333333333</v>
      </c>
      <c r="H315" s="68"/>
      <c r="I315" t="s">
        <v>202</v>
      </c>
    </row>
    <row r="316" spans="1:11" x14ac:dyDescent="0.25">
      <c r="A316">
        <v>316</v>
      </c>
      <c r="B316" t="s">
        <v>345</v>
      </c>
      <c r="C316" s="67">
        <v>1.73</v>
      </c>
      <c r="D316" s="67">
        <v>3.64</v>
      </c>
      <c r="E316" s="67">
        <v>5.68</v>
      </c>
      <c r="F316" s="67">
        <v>5.68</v>
      </c>
      <c r="G316" s="68">
        <v>4.3055555555555562E-2</v>
      </c>
      <c r="H316" s="68"/>
      <c r="I316" t="s">
        <v>23</v>
      </c>
    </row>
    <row r="317" spans="1:11" x14ac:dyDescent="0.25">
      <c r="A317">
        <v>317</v>
      </c>
      <c r="B317" t="s">
        <v>345</v>
      </c>
      <c r="C317" s="67">
        <v>1.54</v>
      </c>
      <c r="D317" s="67">
        <v>4.43</v>
      </c>
      <c r="E317" s="67">
        <v>6.35</v>
      </c>
      <c r="F317" s="67">
        <v>6.35</v>
      </c>
      <c r="G317" s="68">
        <v>1.3888888888888889E-3</v>
      </c>
      <c r="H317" s="68"/>
      <c r="I317" t="s">
        <v>23</v>
      </c>
    </row>
    <row r="318" spans="1:11" x14ac:dyDescent="0.25">
      <c r="A318">
        <v>318</v>
      </c>
      <c r="B318" t="s">
        <v>345</v>
      </c>
      <c r="C318" s="67">
        <v>1.1100000000000001</v>
      </c>
      <c r="D318" s="67">
        <v>11.1</v>
      </c>
      <c r="E318" s="67">
        <v>22.39</v>
      </c>
      <c r="F318" s="67">
        <v>1.1100000000000001</v>
      </c>
      <c r="G318" s="68">
        <v>8.3333333333333329E-2</v>
      </c>
      <c r="H318" s="68"/>
      <c r="I318" t="s">
        <v>201</v>
      </c>
    </row>
    <row r="319" spans="1:11" x14ac:dyDescent="0.25">
      <c r="A319">
        <v>319</v>
      </c>
      <c r="B319" t="s">
        <v>345</v>
      </c>
      <c r="C319" s="67">
        <v>1.3</v>
      </c>
      <c r="D319" s="67">
        <v>5.65</v>
      </c>
      <c r="E319" s="67">
        <v>11.47</v>
      </c>
      <c r="F319" s="67">
        <v>5.65</v>
      </c>
      <c r="G319" s="68">
        <v>4.2361111111111106E-2</v>
      </c>
      <c r="H319" s="68"/>
      <c r="I319" t="s">
        <v>202</v>
      </c>
    </row>
    <row r="320" spans="1:11" x14ac:dyDescent="0.25">
      <c r="A320">
        <v>320</v>
      </c>
      <c r="B320" t="s">
        <v>345</v>
      </c>
      <c r="C320" s="67">
        <v>6.8</v>
      </c>
      <c r="D320" s="67">
        <v>4.42</v>
      </c>
      <c r="E320" s="67">
        <v>1.52</v>
      </c>
      <c r="F320" s="67">
        <v>6.8</v>
      </c>
      <c r="G320" s="68">
        <v>8.3333333333333329E-2</v>
      </c>
      <c r="H320" s="68"/>
      <c r="I320" t="s">
        <v>201</v>
      </c>
      <c r="K320" s="1">
        <f>F320*F319*F318*F317*F316*F315*F314*F313*F312*F311</f>
        <v>53009.844353666915</v>
      </c>
    </row>
    <row r="321" spans="1:11" x14ac:dyDescent="0.25">
      <c r="A321">
        <v>321</v>
      </c>
      <c r="B321" t="s">
        <v>346</v>
      </c>
      <c r="C321" s="67">
        <v>2.57</v>
      </c>
      <c r="D321" s="67">
        <v>3.24</v>
      </c>
      <c r="E321" s="67">
        <v>2.97</v>
      </c>
      <c r="F321" s="67">
        <v>2.97</v>
      </c>
      <c r="G321" s="68">
        <v>8.5416666666666655E-2</v>
      </c>
      <c r="H321" s="68"/>
      <c r="I321" t="s">
        <v>23</v>
      </c>
    </row>
    <row r="322" spans="1:11" x14ac:dyDescent="0.25">
      <c r="A322">
        <v>322</v>
      </c>
      <c r="B322" t="s">
        <v>346</v>
      </c>
      <c r="C322" s="67">
        <v>5.43</v>
      </c>
      <c r="D322" s="67">
        <v>3.79</v>
      </c>
      <c r="E322" s="67">
        <v>1.71</v>
      </c>
      <c r="F322" s="67">
        <v>3.79</v>
      </c>
      <c r="G322" s="68">
        <v>4.2361111111111106E-2</v>
      </c>
      <c r="H322" s="68"/>
      <c r="I322" t="s">
        <v>202</v>
      </c>
    </row>
    <row r="323" spans="1:11" x14ac:dyDescent="0.25">
      <c r="A323">
        <v>323</v>
      </c>
      <c r="B323" t="s">
        <v>346</v>
      </c>
      <c r="C323" s="67">
        <v>2.0499999999999998</v>
      </c>
      <c r="D323" s="67">
        <v>3.37</v>
      </c>
      <c r="E323" s="67">
        <v>4.04</v>
      </c>
      <c r="F323" s="67">
        <v>2.0499999999999998</v>
      </c>
      <c r="G323" s="68">
        <v>0.12569444444444444</v>
      </c>
      <c r="H323" s="68"/>
      <c r="I323" t="s">
        <v>201</v>
      </c>
    </row>
    <row r="324" spans="1:11" x14ac:dyDescent="0.25">
      <c r="A324">
        <v>324</v>
      </c>
      <c r="B324" t="s">
        <v>346</v>
      </c>
      <c r="C324" s="67">
        <v>2.76</v>
      </c>
      <c r="D324" s="67">
        <v>3.25</v>
      </c>
      <c r="E324" s="67">
        <v>2.74</v>
      </c>
      <c r="F324" s="67">
        <v>2.74</v>
      </c>
      <c r="G324" s="68">
        <v>6.9444444444444447E-4</v>
      </c>
      <c r="H324" s="68"/>
      <c r="I324" t="s">
        <v>23</v>
      </c>
    </row>
    <row r="325" spans="1:11" x14ac:dyDescent="0.25">
      <c r="A325">
        <v>325</v>
      </c>
      <c r="B325" t="s">
        <v>346</v>
      </c>
      <c r="C325" s="67">
        <v>1.26</v>
      </c>
      <c r="D325" s="67">
        <v>6.08</v>
      </c>
      <c r="E325" s="67">
        <v>12.99</v>
      </c>
      <c r="F325" s="67">
        <v>1.26</v>
      </c>
      <c r="G325" s="68">
        <v>0.12569444444444444</v>
      </c>
      <c r="H325" s="68"/>
      <c r="I325" t="s">
        <v>201</v>
      </c>
    </row>
    <row r="326" spans="1:11" x14ac:dyDescent="0.25">
      <c r="A326">
        <v>326</v>
      </c>
      <c r="B326" t="s">
        <v>346</v>
      </c>
      <c r="C326" s="67">
        <v>1.68</v>
      </c>
      <c r="D326" s="67">
        <v>3.89</v>
      </c>
      <c r="E326" s="67">
        <v>5.57</v>
      </c>
      <c r="F326" s="67">
        <v>1.68</v>
      </c>
      <c r="G326" s="68">
        <v>4.1666666666666664E-2</v>
      </c>
      <c r="H326" s="68"/>
      <c r="I326" t="s">
        <v>201</v>
      </c>
    </row>
    <row r="327" spans="1:11" x14ac:dyDescent="0.25">
      <c r="A327">
        <v>327</v>
      </c>
      <c r="B327" t="s">
        <v>346</v>
      </c>
      <c r="C327" s="67">
        <v>1.24</v>
      </c>
      <c r="D327" s="67">
        <v>6.81</v>
      </c>
      <c r="E327" s="67">
        <v>12.64</v>
      </c>
      <c r="F327" s="67">
        <v>1.24</v>
      </c>
      <c r="G327" s="68">
        <v>0.16666666666666666</v>
      </c>
      <c r="H327" s="68"/>
      <c r="I327" t="s">
        <v>201</v>
      </c>
    </row>
    <row r="328" spans="1:11" x14ac:dyDescent="0.25">
      <c r="A328">
        <v>328</v>
      </c>
      <c r="B328" t="s">
        <v>346</v>
      </c>
      <c r="C328" s="67">
        <v>2.61</v>
      </c>
      <c r="D328" s="67">
        <v>3.16</v>
      </c>
      <c r="E328" s="67">
        <v>2.98</v>
      </c>
      <c r="F328" s="67">
        <v>3.16</v>
      </c>
      <c r="G328" s="68">
        <v>0</v>
      </c>
      <c r="H328" s="68"/>
      <c r="I328" t="s">
        <v>202</v>
      </c>
    </row>
    <row r="329" spans="1:11" x14ac:dyDescent="0.25">
      <c r="A329">
        <v>329</v>
      </c>
      <c r="B329" t="s">
        <v>346</v>
      </c>
      <c r="C329" s="67">
        <v>4.95</v>
      </c>
      <c r="D329" s="67">
        <v>3.99</v>
      </c>
      <c r="E329" s="67">
        <v>1.72</v>
      </c>
      <c r="F329" s="67">
        <v>4.95</v>
      </c>
      <c r="G329" s="68">
        <v>0.16874999999999998</v>
      </c>
      <c r="H329" s="68"/>
      <c r="I329" t="s">
        <v>201</v>
      </c>
    </row>
    <row r="330" spans="1:11" x14ac:dyDescent="0.25">
      <c r="A330">
        <v>330</v>
      </c>
      <c r="B330" t="s">
        <v>346</v>
      </c>
      <c r="C330" s="67">
        <v>1.88</v>
      </c>
      <c r="D330" s="67">
        <v>3.62</v>
      </c>
      <c r="E330" s="67">
        <v>4.4000000000000004</v>
      </c>
      <c r="F330" s="67">
        <v>1.88</v>
      </c>
      <c r="G330" s="68">
        <v>8.3333333333333329E-2</v>
      </c>
      <c r="H330" s="68"/>
      <c r="I330" t="s">
        <v>201</v>
      </c>
      <c r="K330" s="1">
        <f>F330*F329*F328*F327*F326*F325*F324*F323*F322*F321</f>
        <v>4880.3585059167099</v>
      </c>
    </row>
    <row r="331" spans="1:11" x14ac:dyDescent="0.25">
      <c r="A331">
        <v>331</v>
      </c>
      <c r="B331" t="s">
        <v>347</v>
      </c>
      <c r="C331" s="67">
        <v>2.21</v>
      </c>
      <c r="D331" s="67">
        <v>3.24</v>
      </c>
      <c r="E331" s="67">
        <v>3.71</v>
      </c>
      <c r="F331" s="67">
        <v>2.21</v>
      </c>
      <c r="G331" s="68">
        <v>0.16666666666666666</v>
      </c>
      <c r="H331" s="68"/>
      <c r="I331" t="s">
        <v>201</v>
      </c>
    </row>
    <row r="332" spans="1:11" x14ac:dyDescent="0.25">
      <c r="A332">
        <v>332</v>
      </c>
      <c r="B332" t="s">
        <v>347</v>
      </c>
      <c r="C332" s="67">
        <v>1.34</v>
      </c>
      <c r="D332" s="67">
        <v>5.29</v>
      </c>
      <c r="E332" s="67">
        <v>10.41</v>
      </c>
      <c r="F332" s="67">
        <v>1.34</v>
      </c>
      <c r="G332" s="68">
        <v>4.1666666666666664E-2</v>
      </c>
      <c r="H332" s="68"/>
      <c r="I332" t="s">
        <v>201</v>
      </c>
    </row>
    <row r="333" spans="1:11" x14ac:dyDescent="0.25">
      <c r="A333">
        <v>333</v>
      </c>
      <c r="B333" t="s">
        <v>347</v>
      </c>
      <c r="C333" s="67">
        <v>9.25</v>
      </c>
      <c r="D333" s="67">
        <v>5.0599999999999996</v>
      </c>
      <c r="E333" s="67">
        <v>1.37</v>
      </c>
      <c r="F333" s="67">
        <v>1.37</v>
      </c>
      <c r="G333" s="68">
        <v>2.0833333333333333E-3</v>
      </c>
      <c r="H333" s="68"/>
      <c r="I333" t="s">
        <v>23</v>
      </c>
    </row>
    <row r="334" spans="1:11" x14ac:dyDescent="0.25">
      <c r="A334">
        <v>334</v>
      </c>
      <c r="B334" t="s">
        <v>347</v>
      </c>
      <c r="C334" s="67">
        <v>1.73</v>
      </c>
      <c r="D334" s="67">
        <v>3.9</v>
      </c>
      <c r="E334" s="67">
        <v>5.14</v>
      </c>
      <c r="F334" s="67">
        <v>3.9</v>
      </c>
      <c r="G334" s="68">
        <v>4.2361111111111106E-2</v>
      </c>
      <c r="H334" s="68"/>
      <c r="I334" t="s">
        <v>202</v>
      </c>
    </row>
    <row r="335" spans="1:11" x14ac:dyDescent="0.25">
      <c r="A335">
        <v>335</v>
      </c>
      <c r="B335" t="s">
        <v>347</v>
      </c>
      <c r="C335" s="67">
        <v>3.83</v>
      </c>
      <c r="D335" s="67">
        <v>3.54</v>
      </c>
      <c r="E335" s="67">
        <v>2.0499999999999998</v>
      </c>
      <c r="F335" s="67">
        <v>2.0499999999999998</v>
      </c>
      <c r="G335" s="68">
        <v>2.7777777777777779E-3</v>
      </c>
      <c r="H335" s="68"/>
      <c r="I335" t="s">
        <v>23</v>
      </c>
    </row>
    <row r="336" spans="1:11" x14ac:dyDescent="0.25">
      <c r="A336">
        <v>336</v>
      </c>
      <c r="B336" t="s">
        <v>347</v>
      </c>
      <c r="C336" s="67">
        <v>1.95</v>
      </c>
      <c r="D336" s="67">
        <v>3.55</v>
      </c>
      <c r="E336" s="67">
        <v>4.2300000000000004</v>
      </c>
      <c r="F336" s="67">
        <v>3.55</v>
      </c>
      <c r="G336" s="68">
        <v>4.2361111111111106E-2</v>
      </c>
      <c r="H336" s="68"/>
      <c r="I336" t="s">
        <v>202</v>
      </c>
    </row>
    <row r="337" spans="1:11" x14ac:dyDescent="0.25">
      <c r="A337">
        <v>337</v>
      </c>
      <c r="B337" t="s">
        <v>347</v>
      </c>
      <c r="C337" s="67">
        <v>1.29</v>
      </c>
      <c r="D337" s="67">
        <v>6.16</v>
      </c>
      <c r="E337" s="67">
        <v>10.3</v>
      </c>
      <c r="F337" s="67">
        <v>6.16</v>
      </c>
      <c r="G337" s="68">
        <v>8.4722222222222213E-2</v>
      </c>
      <c r="H337" s="68"/>
      <c r="I337" t="s">
        <v>202</v>
      </c>
    </row>
    <row r="338" spans="1:11" x14ac:dyDescent="0.25">
      <c r="A338">
        <v>338</v>
      </c>
      <c r="B338" t="s">
        <v>347</v>
      </c>
      <c r="C338" s="67">
        <v>1.91</v>
      </c>
      <c r="D338" s="67">
        <v>3.42</v>
      </c>
      <c r="E338" s="67">
        <v>4.58</v>
      </c>
      <c r="F338" s="67">
        <v>3.42</v>
      </c>
      <c r="G338" s="68">
        <v>8.4722222222222213E-2</v>
      </c>
      <c r="H338" s="68"/>
      <c r="I338" t="s">
        <v>202</v>
      </c>
    </row>
    <row r="339" spans="1:11" x14ac:dyDescent="0.25">
      <c r="A339">
        <v>339</v>
      </c>
      <c r="B339" t="s">
        <v>347</v>
      </c>
      <c r="C339" s="67">
        <v>3.17</v>
      </c>
      <c r="D339" s="67">
        <v>3.43</v>
      </c>
      <c r="E339" s="67">
        <v>2.35</v>
      </c>
      <c r="F339" s="67">
        <v>3.43</v>
      </c>
      <c r="G339" s="68">
        <v>0</v>
      </c>
      <c r="H339" s="68"/>
      <c r="I339" t="s">
        <v>202</v>
      </c>
    </row>
    <row r="340" spans="1:11" x14ac:dyDescent="0.25">
      <c r="A340">
        <v>340</v>
      </c>
      <c r="B340" t="s">
        <v>347</v>
      </c>
      <c r="C340" s="67">
        <v>4.21</v>
      </c>
      <c r="D340" s="67">
        <v>3.59</v>
      </c>
      <c r="E340" s="67">
        <v>1.92</v>
      </c>
      <c r="F340" s="67">
        <v>1.92</v>
      </c>
      <c r="G340" s="68">
        <v>2.7777777777777779E-3</v>
      </c>
      <c r="H340" s="68"/>
      <c r="I340" t="s">
        <v>23</v>
      </c>
      <c r="K340" s="1">
        <f>F340*F339*F338*F337*F336*F335*F334*F333*F332*F331</f>
        <v>15975.947596370992</v>
      </c>
    </row>
    <row r="341" spans="1:11" x14ac:dyDescent="0.25">
      <c r="A341">
        <v>341</v>
      </c>
      <c r="B341" t="s">
        <v>348</v>
      </c>
      <c r="C341" s="67">
        <v>1.7</v>
      </c>
      <c r="D341" s="67">
        <v>3.88</v>
      </c>
      <c r="E341" s="67">
        <v>5.39</v>
      </c>
      <c r="F341" s="67">
        <v>1.7</v>
      </c>
      <c r="G341" s="68">
        <v>8.4027777777777771E-2</v>
      </c>
      <c r="H341" s="68"/>
      <c r="I341" t="s">
        <v>201</v>
      </c>
    </row>
    <row r="342" spans="1:11" x14ac:dyDescent="0.25">
      <c r="A342">
        <v>342</v>
      </c>
      <c r="B342" t="s">
        <v>348</v>
      </c>
      <c r="C342" s="67">
        <v>2.4</v>
      </c>
      <c r="D342" s="67">
        <v>3.11</v>
      </c>
      <c r="E342" s="67">
        <v>3.44</v>
      </c>
      <c r="F342" s="67">
        <v>3.44</v>
      </c>
      <c r="G342" s="68">
        <v>4.3055555555555562E-2</v>
      </c>
      <c r="H342" s="68"/>
      <c r="I342" t="s">
        <v>23</v>
      </c>
    </row>
    <row r="343" spans="1:11" x14ac:dyDescent="0.25">
      <c r="A343">
        <v>343</v>
      </c>
      <c r="B343" t="s">
        <v>348</v>
      </c>
      <c r="C343" s="67">
        <v>3.15</v>
      </c>
      <c r="D343" s="67">
        <v>3.34</v>
      </c>
      <c r="E343" s="67">
        <v>2.41</v>
      </c>
      <c r="F343" s="67">
        <v>2.41</v>
      </c>
      <c r="G343" s="68">
        <v>1.3888888888888889E-3</v>
      </c>
      <c r="H343" s="68"/>
      <c r="I343" t="s">
        <v>23</v>
      </c>
    </row>
    <row r="344" spans="1:11" x14ac:dyDescent="0.25">
      <c r="A344">
        <v>344</v>
      </c>
      <c r="B344" t="s">
        <v>348</v>
      </c>
      <c r="C344" s="67">
        <v>9.56</v>
      </c>
      <c r="D344" s="67">
        <v>5.0599999999999996</v>
      </c>
      <c r="E344" s="67">
        <v>1.36</v>
      </c>
      <c r="F344" s="67">
        <v>1.36</v>
      </c>
      <c r="G344" s="68">
        <v>6.9444444444444447E-4</v>
      </c>
      <c r="H344" s="68"/>
      <c r="I344" t="s">
        <v>23</v>
      </c>
    </row>
    <row r="345" spans="1:11" x14ac:dyDescent="0.25">
      <c r="A345">
        <v>345</v>
      </c>
      <c r="B345" t="s">
        <v>348</v>
      </c>
      <c r="C345" s="67">
        <v>1.57</v>
      </c>
      <c r="D345" s="67">
        <v>4.32</v>
      </c>
      <c r="E345" s="67">
        <v>6.13</v>
      </c>
      <c r="F345" s="67">
        <v>4.32</v>
      </c>
      <c r="G345" s="68">
        <v>4.2361111111111106E-2</v>
      </c>
      <c r="H345" s="68"/>
      <c r="I345" t="s">
        <v>202</v>
      </c>
    </row>
    <row r="346" spans="1:11" x14ac:dyDescent="0.25">
      <c r="A346">
        <v>346</v>
      </c>
      <c r="B346" t="s">
        <v>348</v>
      </c>
      <c r="C346" s="67">
        <v>1.25</v>
      </c>
      <c r="D346" s="67">
        <v>6.12</v>
      </c>
      <c r="E346" s="67">
        <v>14.06</v>
      </c>
      <c r="F346" s="67">
        <v>1.25</v>
      </c>
      <c r="G346" s="68">
        <v>8.4027777777777771E-2</v>
      </c>
      <c r="H346" s="68"/>
      <c r="I346" t="s">
        <v>201</v>
      </c>
    </row>
    <row r="347" spans="1:11" x14ac:dyDescent="0.25">
      <c r="A347">
        <v>347</v>
      </c>
      <c r="B347" t="s">
        <v>348</v>
      </c>
      <c r="C347" s="67">
        <v>2.15</v>
      </c>
      <c r="D347" s="67">
        <v>3.24</v>
      </c>
      <c r="E347" s="67">
        <v>3.86</v>
      </c>
      <c r="F347" s="67">
        <v>3.24</v>
      </c>
      <c r="G347" s="68">
        <v>4.2361111111111106E-2</v>
      </c>
      <c r="H347" s="68"/>
      <c r="I347" t="s">
        <v>202</v>
      </c>
    </row>
    <row r="348" spans="1:11" x14ac:dyDescent="0.25">
      <c r="A348">
        <v>348</v>
      </c>
      <c r="B348" t="s">
        <v>348</v>
      </c>
      <c r="C348" s="67">
        <v>1.27</v>
      </c>
      <c r="D348" s="67">
        <v>6.41</v>
      </c>
      <c r="E348" s="67">
        <v>11.22</v>
      </c>
      <c r="F348" s="67">
        <v>1.27</v>
      </c>
      <c r="G348" s="68">
        <v>8.3333333333333329E-2</v>
      </c>
      <c r="H348" s="68"/>
      <c r="I348" t="s">
        <v>201</v>
      </c>
    </row>
    <row r="349" spans="1:11" x14ac:dyDescent="0.25">
      <c r="A349">
        <v>349</v>
      </c>
      <c r="B349" t="s">
        <v>348</v>
      </c>
      <c r="C349" s="67">
        <v>2.59</v>
      </c>
      <c r="D349" s="67">
        <v>3.07</v>
      </c>
      <c r="E349" s="67">
        <v>3.11</v>
      </c>
      <c r="F349" s="67">
        <v>3.07</v>
      </c>
      <c r="G349" s="68">
        <v>0</v>
      </c>
      <c r="H349" s="68"/>
      <c r="I349" t="s">
        <v>202</v>
      </c>
    </row>
    <row r="350" spans="1:11" x14ac:dyDescent="0.25">
      <c r="A350">
        <v>350</v>
      </c>
      <c r="B350" t="s">
        <v>348</v>
      </c>
      <c r="C350" s="67">
        <v>5.93</v>
      </c>
      <c r="D350" s="67">
        <v>4.12</v>
      </c>
      <c r="E350" s="67">
        <v>1.61</v>
      </c>
      <c r="F350" s="67">
        <v>4.12</v>
      </c>
      <c r="G350" s="68">
        <v>4.2361111111111106E-2</v>
      </c>
      <c r="H350" s="68"/>
      <c r="I350" t="s">
        <v>202</v>
      </c>
      <c r="K350" s="1">
        <f>F350*F349*F348*F347*F346*F345*F344*F343*F342*F341</f>
        <v>5386.9308088627213</v>
      </c>
    </row>
    <row r="351" spans="1:11" x14ac:dyDescent="0.25">
      <c r="A351">
        <v>351</v>
      </c>
      <c r="B351" t="s">
        <v>349</v>
      </c>
      <c r="C351" s="67">
        <v>1.1299999999999999</v>
      </c>
      <c r="D351" s="67">
        <v>9.5399999999999991</v>
      </c>
      <c r="E351" s="67">
        <v>21.13</v>
      </c>
      <c r="F351" s="67">
        <v>1.1299999999999999</v>
      </c>
      <c r="G351" s="68">
        <v>0.125</v>
      </c>
      <c r="H351" s="68"/>
      <c r="I351" t="s">
        <v>201</v>
      </c>
    </row>
    <row r="352" spans="1:11" x14ac:dyDescent="0.25">
      <c r="A352">
        <v>352</v>
      </c>
      <c r="B352" t="s">
        <v>349</v>
      </c>
      <c r="C352" s="67">
        <v>1.36</v>
      </c>
      <c r="D352" s="67">
        <v>4.99</v>
      </c>
      <c r="E352" s="67">
        <v>10.24</v>
      </c>
      <c r="F352" s="67">
        <v>1.36</v>
      </c>
      <c r="G352" s="68">
        <v>0.12569444444444444</v>
      </c>
      <c r="H352" s="68"/>
      <c r="I352" t="s">
        <v>201</v>
      </c>
    </row>
    <row r="353" spans="1:11" x14ac:dyDescent="0.25">
      <c r="A353">
        <v>353</v>
      </c>
      <c r="B353" t="s">
        <v>349</v>
      </c>
      <c r="C353" s="67">
        <v>2.5499999999999998</v>
      </c>
      <c r="D353" s="67">
        <v>3.45</v>
      </c>
      <c r="E353" s="67">
        <v>2.83</v>
      </c>
      <c r="F353" s="67">
        <v>2.5499999999999998</v>
      </c>
      <c r="G353" s="68">
        <v>0.12638888888888888</v>
      </c>
      <c r="H353" s="68"/>
      <c r="I353" t="s">
        <v>201</v>
      </c>
    </row>
    <row r="354" spans="1:11" x14ac:dyDescent="0.25">
      <c r="A354">
        <v>354</v>
      </c>
      <c r="B354" t="s">
        <v>349</v>
      </c>
      <c r="C354" s="67">
        <v>1.83</v>
      </c>
      <c r="D354" s="67">
        <v>3.55</v>
      </c>
      <c r="E354" s="67">
        <v>4.8099999999999996</v>
      </c>
      <c r="F354" s="67">
        <v>1.83</v>
      </c>
      <c r="G354" s="68">
        <v>0.12569444444444444</v>
      </c>
      <c r="H354" s="68"/>
      <c r="I354" t="s">
        <v>201</v>
      </c>
    </row>
    <row r="355" spans="1:11" x14ac:dyDescent="0.25">
      <c r="A355">
        <v>355</v>
      </c>
      <c r="B355" t="s">
        <v>349</v>
      </c>
      <c r="C355" s="67">
        <v>2.16</v>
      </c>
      <c r="D355" s="67">
        <v>3.29</v>
      </c>
      <c r="E355" s="67">
        <v>3.74</v>
      </c>
      <c r="F355" s="67">
        <v>2.16</v>
      </c>
      <c r="G355" s="68">
        <v>8.4027777777777771E-2</v>
      </c>
      <c r="H355" s="68"/>
      <c r="I355" t="s">
        <v>201</v>
      </c>
    </row>
    <row r="356" spans="1:11" x14ac:dyDescent="0.25">
      <c r="A356">
        <v>356</v>
      </c>
      <c r="B356" t="s">
        <v>349</v>
      </c>
      <c r="C356" s="67">
        <v>2.94</v>
      </c>
      <c r="D356" s="67">
        <v>3.31</v>
      </c>
      <c r="E356" s="67">
        <v>2.5499999999999998</v>
      </c>
      <c r="F356" s="67">
        <v>2.94</v>
      </c>
      <c r="G356" s="68">
        <v>8.4027777777777771E-2</v>
      </c>
      <c r="H356" s="68"/>
      <c r="I356" t="s">
        <v>201</v>
      </c>
    </row>
    <row r="357" spans="1:11" x14ac:dyDescent="0.25">
      <c r="A357">
        <v>357</v>
      </c>
      <c r="B357" t="s">
        <v>349</v>
      </c>
      <c r="C357" s="67">
        <v>2.16</v>
      </c>
      <c r="D357" s="67">
        <v>3.35</v>
      </c>
      <c r="E357" s="67">
        <v>3.66</v>
      </c>
      <c r="F357" s="67">
        <v>2.16</v>
      </c>
      <c r="G357" s="68">
        <v>4.1666666666666664E-2</v>
      </c>
      <c r="H357" s="68"/>
      <c r="I357" t="s">
        <v>201</v>
      </c>
    </row>
    <row r="358" spans="1:11" x14ac:dyDescent="0.25">
      <c r="A358">
        <v>358</v>
      </c>
      <c r="B358" t="s">
        <v>349</v>
      </c>
      <c r="C358" s="67">
        <v>2.52</v>
      </c>
      <c r="D358" s="67">
        <v>3.1</v>
      </c>
      <c r="E358" s="67">
        <v>3.17</v>
      </c>
      <c r="F358" s="67">
        <v>3.1</v>
      </c>
      <c r="G358" s="68">
        <v>0</v>
      </c>
      <c r="H358" s="68"/>
      <c r="I358" t="s">
        <v>202</v>
      </c>
    </row>
    <row r="359" spans="1:11" x14ac:dyDescent="0.25">
      <c r="A359">
        <v>359</v>
      </c>
      <c r="B359" t="s">
        <v>349</v>
      </c>
      <c r="C359" s="67">
        <v>10.98</v>
      </c>
      <c r="D359" s="67">
        <v>6.4</v>
      </c>
      <c r="E359" s="67">
        <v>1.27</v>
      </c>
      <c r="F359" s="67">
        <v>1.27</v>
      </c>
      <c r="G359" s="68">
        <v>1.3888888888888889E-3</v>
      </c>
      <c r="H359" s="68"/>
      <c r="I359" t="s">
        <v>23</v>
      </c>
    </row>
    <row r="360" spans="1:11" x14ac:dyDescent="0.25">
      <c r="A360">
        <v>360</v>
      </c>
      <c r="B360" t="s">
        <v>349</v>
      </c>
      <c r="C360" s="67">
        <v>2.56</v>
      </c>
      <c r="D360" s="67">
        <v>3.11</v>
      </c>
      <c r="E360" s="67">
        <v>3.11</v>
      </c>
      <c r="F360" s="67">
        <v>3.11</v>
      </c>
      <c r="G360" s="68">
        <v>4.2361111111111106E-2</v>
      </c>
      <c r="H360" s="68"/>
      <c r="I360" t="s">
        <v>202</v>
      </c>
      <c r="K360" s="1">
        <f>F360*F359*F358*F357*F356*F355*F354*F353*F352*F351</f>
        <v>1204.4513383837161</v>
      </c>
    </row>
    <row r="361" spans="1:11" x14ac:dyDescent="0.25">
      <c r="A361">
        <v>361</v>
      </c>
      <c r="B361" t="s">
        <v>350</v>
      </c>
      <c r="C361" s="67">
        <v>1.69</v>
      </c>
      <c r="D361" s="67">
        <v>4.33</v>
      </c>
      <c r="E361" s="67">
        <v>4.63</v>
      </c>
      <c r="F361" s="67">
        <v>4.33</v>
      </c>
      <c r="G361" s="68">
        <v>4.2361111111111106E-2</v>
      </c>
      <c r="H361" s="68"/>
      <c r="I361" t="s">
        <v>202</v>
      </c>
    </row>
    <row r="362" spans="1:11" x14ac:dyDescent="0.25">
      <c r="A362">
        <v>362</v>
      </c>
      <c r="B362" t="s">
        <v>350</v>
      </c>
      <c r="C362" s="67">
        <v>5.63</v>
      </c>
      <c r="D362" s="67">
        <v>4.1100000000000003</v>
      </c>
      <c r="E362" s="67">
        <v>1.64</v>
      </c>
      <c r="F362" s="67">
        <v>5.63</v>
      </c>
      <c r="G362" s="68">
        <v>0.12569444444444444</v>
      </c>
      <c r="H362" s="68"/>
      <c r="I362" t="s">
        <v>201</v>
      </c>
    </row>
    <row r="363" spans="1:11" x14ac:dyDescent="0.25">
      <c r="A363">
        <v>363</v>
      </c>
      <c r="B363" t="s">
        <v>350</v>
      </c>
      <c r="C363" s="67">
        <v>1.56</v>
      </c>
      <c r="D363" s="67">
        <v>4.09</v>
      </c>
      <c r="E363" s="67">
        <v>6.63</v>
      </c>
      <c r="F363" s="67">
        <v>1.56</v>
      </c>
      <c r="G363" s="68">
        <v>0.16666666666666666</v>
      </c>
      <c r="H363" s="68"/>
      <c r="I363" t="s">
        <v>201</v>
      </c>
    </row>
    <row r="364" spans="1:11" x14ac:dyDescent="0.25">
      <c r="A364">
        <v>364</v>
      </c>
      <c r="B364" t="s">
        <v>350</v>
      </c>
      <c r="C364" s="67">
        <v>2.2400000000000002</v>
      </c>
      <c r="D364" s="67">
        <v>3.34</v>
      </c>
      <c r="E364" s="67">
        <v>3.5</v>
      </c>
      <c r="F364" s="67">
        <v>3.34</v>
      </c>
      <c r="G364" s="68">
        <v>0</v>
      </c>
      <c r="H364" s="68"/>
      <c r="I364" t="s">
        <v>202</v>
      </c>
    </row>
    <row r="365" spans="1:11" x14ac:dyDescent="0.25">
      <c r="A365">
        <v>365</v>
      </c>
      <c r="B365" t="s">
        <v>350</v>
      </c>
      <c r="C365" s="67">
        <v>2.4700000000000002</v>
      </c>
      <c r="D365" s="67">
        <v>3.24</v>
      </c>
      <c r="E365" s="67">
        <v>3.13</v>
      </c>
      <c r="F365" s="67">
        <v>3.24</v>
      </c>
      <c r="G365" s="68">
        <v>4.2361111111111106E-2</v>
      </c>
      <c r="H365" s="68"/>
      <c r="I365" t="s">
        <v>202</v>
      </c>
    </row>
    <row r="366" spans="1:11" x14ac:dyDescent="0.25">
      <c r="A366">
        <v>366</v>
      </c>
      <c r="B366" t="s">
        <v>350</v>
      </c>
      <c r="C366" s="67">
        <v>7.29</v>
      </c>
      <c r="D366" s="67">
        <v>4.5599999999999996</v>
      </c>
      <c r="E366" s="67">
        <v>1.48</v>
      </c>
      <c r="F366" s="67">
        <v>1.48</v>
      </c>
      <c r="G366" s="68">
        <v>6.9444444444444447E-4</v>
      </c>
      <c r="H366" s="68"/>
      <c r="I366" t="s">
        <v>23</v>
      </c>
    </row>
    <row r="367" spans="1:11" x14ac:dyDescent="0.25">
      <c r="A367">
        <v>367</v>
      </c>
      <c r="B367" t="s">
        <v>350</v>
      </c>
      <c r="C367" s="67">
        <v>7.54</v>
      </c>
      <c r="D367" s="67">
        <v>4.6100000000000003</v>
      </c>
      <c r="E367" s="67">
        <v>1.46</v>
      </c>
      <c r="F367" s="67">
        <v>1.46</v>
      </c>
      <c r="G367" s="68">
        <v>2.7777777777777779E-3</v>
      </c>
      <c r="H367" s="68"/>
      <c r="I367" t="s">
        <v>23</v>
      </c>
    </row>
    <row r="368" spans="1:11" x14ac:dyDescent="0.25">
      <c r="A368">
        <v>368</v>
      </c>
      <c r="B368" t="s">
        <v>350</v>
      </c>
      <c r="C368" s="67">
        <v>1.32</v>
      </c>
      <c r="D368" s="67">
        <v>5.64</v>
      </c>
      <c r="E368" s="67">
        <v>9.93</v>
      </c>
      <c r="F368" s="67">
        <v>1.32</v>
      </c>
      <c r="G368" s="68">
        <v>0.1673611111111111</v>
      </c>
      <c r="H368" s="68"/>
      <c r="I368" t="s">
        <v>201</v>
      </c>
    </row>
    <row r="369" spans="1:11" x14ac:dyDescent="0.25">
      <c r="A369">
        <v>369</v>
      </c>
      <c r="B369" t="s">
        <v>350</v>
      </c>
      <c r="C369" s="67">
        <v>1.29</v>
      </c>
      <c r="D369" s="67">
        <v>5.87</v>
      </c>
      <c r="E369" s="67">
        <v>11.57</v>
      </c>
      <c r="F369" s="67">
        <v>1.29</v>
      </c>
      <c r="G369" s="68">
        <v>8.4027777777777771E-2</v>
      </c>
      <c r="H369" s="68"/>
      <c r="I369" t="s">
        <v>201</v>
      </c>
    </row>
    <row r="370" spans="1:11" x14ac:dyDescent="0.25">
      <c r="A370">
        <v>370</v>
      </c>
      <c r="B370" t="s">
        <v>350</v>
      </c>
      <c r="C370" s="67">
        <v>1.23</v>
      </c>
      <c r="D370" s="67">
        <v>6.78</v>
      </c>
      <c r="E370" s="67">
        <v>13.81</v>
      </c>
      <c r="F370" s="67">
        <v>1.23</v>
      </c>
      <c r="G370" s="68">
        <v>0.16666666666666666</v>
      </c>
      <c r="H370" s="68"/>
      <c r="I370" t="s">
        <v>201</v>
      </c>
      <c r="K370" s="1">
        <f>F370*F369*F368*F367*F366*F365*F364*F363*F362*F361</f>
        <v>1862.4974666646679</v>
      </c>
    </row>
    <row r="371" spans="1:11" x14ac:dyDescent="0.25">
      <c r="A371">
        <v>371</v>
      </c>
      <c r="B371" t="s">
        <v>351</v>
      </c>
      <c r="C371" s="67">
        <v>2.1</v>
      </c>
      <c r="D371" s="67">
        <v>3.29</v>
      </c>
      <c r="E371" s="67">
        <v>3.93</v>
      </c>
      <c r="F371" s="67">
        <v>2.1</v>
      </c>
      <c r="G371" s="68">
        <v>0.12569444444444444</v>
      </c>
      <c r="H371" s="68"/>
      <c r="I371" t="s">
        <v>201</v>
      </c>
    </row>
    <row r="372" spans="1:11" x14ac:dyDescent="0.25">
      <c r="A372">
        <v>372</v>
      </c>
      <c r="B372" t="s">
        <v>351</v>
      </c>
      <c r="C372" s="67">
        <v>1.9</v>
      </c>
      <c r="D372" s="67">
        <v>3.42</v>
      </c>
      <c r="E372" s="67">
        <v>4.6100000000000003</v>
      </c>
      <c r="F372" s="67">
        <v>1.9</v>
      </c>
      <c r="G372" s="68">
        <v>4.1666666666666664E-2</v>
      </c>
      <c r="H372" s="68"/>
      <c r="I372" t="s">
        <v>201</v>
      </c>
    </row>
    <row r="373" spans="1:11" x14ac:dyDescent="0.25">
      <c r="A373">
        <v>373</v>
      </c>
      <c r="B373" t="s">
        <v>351</v>
      </c>
      <c r="C373" s="67">
        <v>1.42</v>
      </c>
      <c r="D373" s="67">
        <v>4.96</v>
      </c>
      <c r="E373" s="67">
        <v>7.99</v>
      </c>
      <c r="F373" s="67">
        <v>1.42</v>
      </c>
      <c r="G373" s="68">
        <v>8.3333333333333329E-2</v>
      </c>
      <c r="H373" s="68"/>
      <c r="I373" t="s">
        <v>201</v>
      </c>
    </row>
    <row r="374" spans="1:11" x14ac:dyDescent="0.25">
      <c r="A374">
        <v>374</v>
      </c>
      <c r="B374" t="s">
        <v>351</v>
      </c>
      <c r="C374" s="67">
        <v>1.3</v>
      </c>
      <c r="D374" s="67">
        <v>5.84</v>
      </c>
      <c r="E374" s="67">
        <v>10.94</v>
      </c>
      <c r="F374" s="67">
        <v>1.3</v>
      </c>
      <c r="G374" s="68">
        <v>8.3333333333333329E-2</v>
      </c>
      <c r="H374" s="68"/>
      <c r="I374" t="s">
        <v>201</v>
      </c>
    </row>
    <row r="375" spans="1:11" x14ac:dyDescent="0.25">
      <c r="A375">
        <v>375</v>
      </c>
      <c r="B375" t="s">
        <v>351</v>
      </c>
      <c r="C375" s="67">
        <v>1.33</v>
      </c>
      <c r="D375" s="67">
        <v>5.46</v>
      </c>
      <c r="E375" s="67">
        <v>10.31</v>
      </c>
      <c r="F375" s="67">
        <v>1.33</v>
      </c>
      <c r="G375" s="68">
        <v>4.1666666666666664E-2</v>
      </c>
      <c r="H375" s="68"/>
      <c r="I375" t="s">
        <v>201</v>
      </c>
    </row>
    <row r="376" spans="1:11" x14ac:dyDescent="0.25">
      <c r="A376">
        <v>376</v>
      </c>
      <c r="B376" t="s">
        <v>351</v>
      </c>
      <c r="C376" s="67">
        <v>2.2999999999999998</v>
      </c>
      <c r="D376" s="67">
        <v>3.35</v>
      </c>
      <c r="E376" s="67">
        <v>3.33</v>
      </c>
      <c r="F376" s="67">
        <v>2.2999999999999998</v>
      </c>
      <c r="G376" s="68">
        <v>0.1673611111111111</v>
      </c>
      <c r="H376" s="68"/>
      <c r="I376" t="s">
        <v>201</v>
      </c>
    </row>
    <row r="377" spans="1:11" x14ac:dyDescent="0.25">
      <c r="A377">
        <v>377</v>
      </c>
      <c r="B377" t="s">
        <v>351</v>
      </c>
      <c r="C377" s="67">
        <v>2.39</v>
      </c>
      <c r="D377" s="67">
        <v>3.11</v>
      </c>
      <c r="E377" s="67">
        <v>3.41</v>
      </c>
      <c r="F377" s="67">
        <v>3.11</v>
      </c>
      <c r="G377" s="68">
        <v>0</v>
      </c>
      <c r="H377" s="68"/>
      <c r="I377" t="s">
        <v>202</v>
      </c>
    </row>
    <row r="378" spans="1:11" x14ac:dyDescent="0.25">
      <c r="A378">
        <v>378</v>
      </c>
      <c r="B378" t="s">
        <v>351</v>
      </c>
      <c r="C378" s="67">
        <v>1.81</v>
      </c>
      <c r="D378" s="67">
        <v>3.54</v>
      </c>
      <c r="E378" s="67">
        <v>5.01</v>
      </c>
      <c r="F378" s="67">
        <v>1.81</v>
      </c>
      <c r="G378" s="68">
        <v>0.125</v>
      </c>
      <c r="H378" s="68"/>
      <c r="I378" t="s">
        <v>201</v>
      </c>
    </row>
    <row r="379" spans="1:11" x14ac:dyDescent="0.25">
      <c r="A379">
        <v>379</v>
      </c>
      <c r="B379" t="s">
        <v>351</v>
      </c>
      <c r="C379" s="67">
        <v>2.44</v>
      </c>
      <c r="D379" s="67">
        <v>3.39</v>
      </c>
      <c r="E379" s="67">
        <v>3.02</v>
      </c>
      <c r="F379" s="67">
        <v>3.02</v>
      </c>
      <c r="G379" s="68">
        <v>4.4444444444444446E-2</v>
      </c>
      <c r="H379" s="68"/>
      <c r="I379" t="s">
        <v>23</v>
      </c>
    </row>
    <row r="380" spans="1:11" x14ac:dyDescent="0.25">
      <c r="A380">
        <v>380</v>
      </c>
      <c r="B380" t="s">
        <v>351</v>
      </c>
      <c r="C380" s="67">
        <v>9.39</v>
      </c>
      <c r="D380" s="67">
        <v>5.27</v>
      </c>
      <c r="E380" s="67">
        <v>1.36</v>
      </c>
      <c r="F380" s="67">
        <v>1.36</v>
      </c>
      <c r="G380" s="68">
        <v>6.9444444444444447E-4</v>
      </c>
      <c r="H380" s="68"/>
      <c r="I380" t="s">
        <v>23</v>
      </c>
      <c r="K380" s="1">
        <f>F380*F379*F378*F377*F376*F375*F374*F373*F372*F371</f>
        <v>520.91742439833274</v>
      </c>
    </row>
    <row r="381" spans="1:11" x14ac:dyDescent="0.25">
      <c r="C381" s="67"/>
      <c r="D381" s="67"/>
      <c r="E381" s="67"/>
      <c r="G381" s="7"/>
      <c r="H381" s="7"/>
      <c r="I381" s="7"/>
    </row>
    <row r="382" spans="1:11" x14ac:dyDescent="0.25">
      <c r="C382" s="67"/>
      <c r="D382" s="67"/>
      <c r="E382" s="67"/>
      <c r="G382" s="7"/>
      <c r="H382" s="7"/>
      <c r="I382" s="7"/>
    </row>
    <row r="383" spans="1:11" x14ac:dyDescent="0.25">
      <c r="C383" s="67"/>
      <c r="D383" s="67"/>
      <c r="E383" s="67"/>
      <c r="G383" s="7"/>
      <c r="H383" s="7"/>
      <c r="I383" s="7"/>
    </row>
    <row r="384" spans="1:11" x14ac:dyDescent="0.25">
      <c r="C384" s="67"/>
      <c r="D384" s="67"/>
      <c r="E384" s="67"/>
      <c r="G384" s="7"/>
      <c r="H384" s="7"/>
      <c r="I384" s="7"/>
    </row>
    <row r="385" spans="3:9" x14ac:dyDescent="0.25">
      <c r="C385" s="67"/>
      <c r="D385" s="67"/>
      <c r="E385" s="67"/>
      <c r="F385"/>
      <c r="G385" s="7"/>
      <c r="H385" s="7"/>
      <c r="I385" s="7"/>
    </row>
    <row r="386" spans="3:9" x14ac:dyDescent="0.25">
      <c r="C386" s="67"/>
      <c r="D386" s="67"/>
      <c r="E386" s="67"/>
      <c r="F386"/>
      <c r="G386" s="7"/>
      <c r="H386" s="7"/>
      <c r="I386" s="7"/>
    </row>
    <row r="387" spans="3:9" x14ac:dyDescent="0.25">
      <c r="C387" s="67"/>
      <c r="D387" s="67"/>
      <c r="E387" s="67"/>
      <c r="F387"/>
      <c r="G387" s="7"/>
      <c r="H387" s="7"/>
      <c r="I387" s="7"/>
    </row>
    <row r="388" spans="3:9" x14ac:dyDescent="0.25">
      <c r="C388" s="67"/>
      <c r="D388" s="67"/>
      <c r="E388" s="67"/>
      <c r="F388"/>
      <c r="G388" s="7"/>
      <c r="H388" s="7"/>
      <c r="I388" s="7"/>
    </row>
    <row r="389" spans="3:9" x14ac:dyDescent="0.25">
      <c r="C389" s="67"/>
      <c r="D389" s="67"/>
      <c r="E389" s="67"/>
      <c r="F389"/>
      <c r="G389" s="7"/>
      <c r="H389" s="7"/>
      <c r="I389" s="7"/>
    </row>
    <row r="390" spans="3:9" x14ac:dyDescent="0.25">
      <c r="C390" s="67"/>
      <c r="D390" s="67"/>
      <c r="E390" s="67"/>
      <c r="F390"/>
      <c r="G390" s="7"/>
      <c r="H390" s="7"/>
      <c r="I390" s="7"/>
    </row>
    <row r="391" spans="3:9" x14ac:dyDescent="0.25">
      <c r="C391" s="67"/>
      <c r="D391" s="67"/>
      <c r="E391" s="67"/>
      <c r="F391"/>
      <c r="G391" s="7"/>
      <c r="H391" s="7"/>
      <c r="I391" s="7"/>
    </row>
    <row r="392" spans="3:9" x14ac:dyDescent="0.25">
      <c r="C392" s="67"/>
      <c r="D392" s="67"/>
      <c r="E392" s="67"/>
      <c r="F392"/>
      <c r="G392" s="7"/>
      <c r="H392" s="7"/>
      <c r="I392" s="7"/>
    </row>
    <row r="393" spans="3:9" x14ac:dyDescent="0.25">
      <c r="C393" s="67"/>
      <c r="D393" s="67"/>
      <c r="E393" s="67"/>
      <c r="F393"/>
      <c r="G393" s="7"/>
      <c r="H393" s="7"/>
      <c r="I393" s="7"/>
    </row>
    <row r="394" spans="3:9" x14ac:dyDescent="0.25">
      <c r="C394" s="67"/>
      <c r="D394" s="67"/>
      <c r="E394" s="67"/>
      <c r="F394"/>
      <c r="G394" s="7"/>
      <c r="H394" s="7"/>
      <c r="I394" s="7"/>
    </row>
    <row r="395" spans="3:9" x14ac:dyDescent="0.25">
      <c r="C395" s="67"/>
      <c r="D395" s="67"/>
      <c r="E395" s="67"/>
      <c r="F395"/>
      <c r="G395" s="7"/>
      <c r="H395" s="7"/>
      <c r="I395" s="7"/>
    </row>
    <row r="396" spans="3:9" x14ac:dyDescent="0.25">
      <c r="C396" s="67"/>
      <c r="D396" s="67"/>
      <c r="E396" s="67"/>
      <c r="F396"/>
      <c r="G396" s="7"/>
      <c r="H396" s="7"/>
      <c r="I396" s="7"/>
    </row>
    <row r="397" spans="3:9" x14ac:dyDescent="0.25">
      <c r="C397" s="67"/>
      <c r="D397" s="67"/>
      <c r="E397" s="67"/>
      <c r="F397"/>
      <c r="G397" s="7"/>
      <c r="H397" s="7"/>
      <c r="I397" s="7"/>
    </row>
    <row r="398" spans="3:9" x14ac:dyDescent="0.25">
      <c r="C398" s="67"/>
      <c r="D398" s="67"/>
      <c r="E398" s="67"/>
      <c r="F398"/>
      <c r="G398" s="7"/>
      <c r="H398" s="7"/>
      <c r="I398" s="7"/>
    </row>
    <row r="399" spans="3:9" x14ac:dyDescent="0.25">
      <c r="C399" s="67"/>
      <c r="D399" s="67"/>
      <c r="E399" s="67"/>
      <c r="F399"/>
      <c r="G399" s="7"/>
      <c r="H399" s="7"/>
      <c r="I399" s="7"/>
    </row>
    <row r="400" spans="3:9" x14ac:dyDescent="0.25">
      <c r="C400" s="67"/>
      <c r="D400" s="67"/>
      <c r="E400" s="67"/>
      <c r="F400"/>
      <c r="G400" s="7"/>
      <c r="H400" s="7"/>
      <c r="I400" s="7"/>
    </row>
    <row r="401" spans="3:11" x14ac:dyDescent="0.25">
      <c r="C401" s="67"/>
      <c r="D401" s="67"/>
      <c r="E401" s="67"/>
      <c r="F401"/>
      <c r="G401" s="7"/>
      <c r="H401" s="7"/>
      <c r="I401" s="7"/>
      <c r="K401"/>
    </row>
    <row r="402" spans="3:11" x14ac:dyDescent="0.25">
      <c r="C402" s="67"/>
      <c r="D402" s="67"/>
      <c r="E402" s="67"/>
      <c r="F402"/>
      <c r="G402" s="7"/>
      <c r="H402" s="7"/>
      <c r="I402" s="7"/>
      <c r="K402"/>
    </row>
    <row r="403" spans="3:11" x14ac:dyDescent="0.25">
      <c r="C403" s="67"/>
      <c r="D403" s="67"/>
      <c r="E403" s="67"/>
      <c r="F403"/>
      <c r="G403" s="7"/>
      <c r="H403" s="7"/>
      <c r="I403" s="7"/>
      <c r="K403"/>
    </row>
    <row r="404" spans="3:11" x14ac:dyDescent="0.25">
      <c r="C404" s="67"/>
      <c r="D404" s="67"/>
      <c r="E404" s="67"/>
      <c r="F404"/>
      <c r="G404" s="7"/>
      <c r="H404" s="7"/>
      <c r="I404" s="7"/>
      <c r="K404"/>
    </row>
    <row r="405" spans="3:11" x14ac:dyDescent="0.25">
      <c r="C405" s="67"/>
      <c r="D405" s="67"/>
      <c r="E405" s="67"/>
      <c r="F405"/>
      <c r="G405" s="7"/>
      <c r="H405" s="7"/>
      <c r="I405" s="7"/>
      <c r="K405"/>
    </row>
    <row r="406" spans="3:11" x14ac:dyDescent="0.25">
      <c r="C406" s="67"/>
      <c r="D406" s="67"/>
      <c r="E406" s="67"/>
      <c r="F406"/>
      <c r="G406" s="7"/>
      <c r="H406" s="7"/>
      <c r="I406" s="7"/>
      <c r="K406"/>
    </row>
    <row r="407" spans="3:11" x14ac:dyDescent="0.25">
      <c r="C407" s="67"/>
      <c r="D407" s="67"/>
      <c r="E407" s="67"/>
      <c r="F407"/>
      <c r="G407" s="7"/>
      <c r="H407" s="7"/>
      <c r="I407" s="7"/>
      <c r="K407"/>
    </row>
    <row r="408" spans="3:11" x14ac:dyDescent="0.25">
      <c r="C408" s="67"/>
      <c r="D408" s="67"/>
      <c r="E408" s="67"/>
      <c r="F408"/>
      <c r="G408" s="7"/>
      <c r="H408" s="7"/>
      <c r="I408" s="7"/>
      <c r="K408"/>
    </row>
    <row r="409" spans="3:11" x14ac:dyDescent="0.25">
      <c r="C409" s="67"/>
      <c r="D409" s="67"/>
      <c r="E409" s="67"/>
      <c r="F409"/>
      <c r="G409" s="7"/>
      <c r="H409" s="7"/>
      <c r="I409" s="7"/>
      <c r="K409"/>
    </row>
    <row r="410" spans="3:11" x14ac:dyDescent="0.25">
      <c r="C410" s="67"/>
      <c r="D410" s="67"/>
      <c r="E410" s="67"/>
      <c r="F410"/>
      <c r="G410" s="7"/>
      <c r="H410" s="7"/>
      <c r="I410" s="7"/>
      <c r="K410"/>
    </row>
    <row r="411" spans="3:11" x14ac:dyDescent="0.25">
      <c r="C411" s="67"/>
      <c r="D411" s="67"/>
      <c r="E411" s="67"/>
      <c r="F411"/>
      <c r="G411" s="7"/>
      <c r="H411" s="7"/>
      <c r="I411" s="7"/>
      <c r="K411"/>
    </row>
    <row r="412" spans="3:11" x14ac:dyDescent="0.25">
      <c r="C412" s="67"/>
      <c r="D412" s="67"/>
      <c r="E412" s="67"/>
      <c r="F412"/>
      <c r="G412" s="7"/>
      <c r="H412" s="7"/>
      <c r="I412" s="7"/>
      <c r="K412"/>
    </row>
    <row r="413" spans="3:11" x14ac:dyDescent="0.25">
      <c r="C413" s="67"/>
      <c r="D413" s="67"/>
      <c r="E413" s="67"/>
      <c r="F413"/>
      <c r="G413" s="7"/>
      <c r="H413" s="7"/>
      <c r="I413" s="7"/>
      <c r="K413"/>
    </row>
    <row r="414" spans="3:11" x14ac:dyDescent="0.25">
      <c r="C414" s="67"/>
      <c r="D414" s="67"/>
      <c r="E414" s="67"/>
      <c r="F414"/>
      <c r="G414" s="7"/>
      <c r="H414" s="7"/>
      <c r="I414" s="7"/>
      <c r="K414"/>
    </row>
    <row r="415" spans="3:11" x14ac:dyDescent="0.25">
      <c r="C415" s="67"/>
      <c r="D415" s="67"/>
      <c r="E415" s="67"/>
      <c r="F415"/>
      <c r="G415" s="7"/>
      <c r="H415" s="7"/>
      <c r="I415" s="7"/>
      <c r="K415"/>
    </row>
    <row r="416" spans="3:11" x14ac:dyDescent="0.25">
      <c r="C416" s="67"/>
      <c r="D416" s="67"/>
      <c r="E416" s="67"/>
      <c r="F416"/>
      <c r="G416" s="7"/>
      <c r="H416" s="7"/>
      <c r="I416" s="7"/>
      <c r="K416"/>
    </row>
    <row r="417" spans="3:11" x14ac:dyDescent="0.25">
      <c r="C417" s="67"/>
      <c r="D417" s="67"/>
      <c r="E417" s="67"/>
      <c r="F417"/>
      <c r="G417" s="7"/>
      <c r="H417" s="7"/>
      <c r="I417" s="7"/>
      <c r="K417"/>
    </row>
    <row r="418" spans="3:11" x14ac:dyDescent="0.25">
      <c r="C418" s="67"/>
      <c r="D418" s="67"/>
      <c r="E418" s="67"/>
      <c r="F418"/>
      <c r="G418" s="7"/>
      <c r="H418" s="7"/>
      <c r="I418" s="7"/>
      <c r="K418"/>
    </row>
    <row r="419" spans="3:11" x14ac:dyDescent="0.25">
      <c r="C419" s="67"/>
      <c r="D419" s="67"/>
      <c r="E419" s="67"/>
      <c r="F419"/>
      <c r="G419" s="7"/>
      <c r="H419" s="7"/>
      <c r="I419" s="7"/>
      <c r="K419"/>
    </row>
    <row r="420" spans="3:11" x14ac:dyDescent="0.25">
      <c r="C420" s="67"/>
      <c r="D420" s="67"/>
      <c r="E420" s="67"/>
      <c r="F420"/>
      <c r="G420" s="7"/>
      <c r="H420" s="7"/>
      <c r="I420" s="7"/>
      <c r="K420"/>
    </row>
    <row r="421" spans="3:11" x14ac:dyDescent="0.25">
      <c r="C421" s="67"/>
      <c r="D421" s="67"/>
      <c r="E421" s="67"/>
      <c r="F421"/>
      <c r="G421" s="7"/>
      <c r="H421" s="7"/>
      <c r="I421" s="7"/>
      <c r="K421"/>
    </row>
    <row r="422" spans="3:11" x14ac:dyDescent="0.25">
      <c r="C422" s="67"/>
      <c r="D422" s="67"/>
      <c r="E422" s="67"/>
      <c r="F422"/>
      <c r="G422" s="7"/>
      <c r="H422" s="7"/>
      <c r="I422" s="7"/>
      <c r="K422"/>
    </row>
    <row r="423" spans="3:11" x14ac:dyDescent="0.25">
      <c r="C423" s="67"/>
      <c r="D423" s="67"/>
      <c r="E423" s="67"/>
      <c r="F423"/>
      <c r="G423" s="7"/>
      <c r="H423" s="7"/>
      <c r="I423" s="7"/>
      <c r="K423"/>
    </row>
    <row r="424" spans="3:11" x14ac:dyDescent="0.25">
      <c r="C424" s="67"/>
      <c r="D424" s="67"/>
      <c r="E424" s="67"/>
      <c r="F424"/>
      <c r="G424" s="7"/>
      <c r="H424" s="7"/>
      <c r="I424" s="7"/>
      <c r="K424"/>
    </row>
    <row r="425" spans="3:11" x14ac:dyDescent="0.25">
      <c r="C425" s="67"/>
      <c r="D425" s="67"/>
      <c r="E425" s="67"/>
      <c r="F425"/>
      <c r="G425" s="7"/>
      <c r="H425" s="7"/>
      <c r="I425" s="7"/>
      <c r="K425"/>
    </row>
    <row r="426" spans="3:11" x14ac:dyDescent="0.25">
      <c r="C426" s="67"/>
      <c r="D426" s="67"/>
      <c r="E426" s="67"/>
      <c r="F426"/>
      <c r="G426" s="7"/>
      <c r="H426" s="7"/>
      <c r="I426" s="7"/>
      <c r="K426"/>
    </row>
    <row r="427" spans="3:11" x14ac:dyDescent="0.25">
      <c r="C427" s="67"/>
      <c r="D427" s="67"/>
      <c r="E427" s="67"/>
      <c r="F427"/>
      <c r="G427" s="7"/>
      <c r="H427" s="7"/>
      <c r="I427" s="7"/>
      <c r="K427"/>
    </row>
    <row r="428" spans="3:11" x14ac:dyDescent="0.25">
      <c r="C428" s="67"/>
      <c r="D428" s="67"/>
      <c r="E428" s="67"/>
      <c r="F428"/>
      <c r="G428" s="7"/>
      <c r="H428" s="7"/>
      <c r="I428" s="7"/>
      <c r="K428"/>
    </row>
    <row r="429" spans="3:11" x14ac:dyDescent="0.25">
      <c r="C429" s="67"/>
      <c r="D429" s="67"/>
      <c r="E429" s="67"/>
      <c r="F429"/>
      <c r="G429" s="7"/>
      <c r="H429" s="7"/>
      <c r="I429" s="7"/>
      <c r="K429"/>
    </row>
    <row r="430" spans="3:11" x14ac:dyDescent="0.25">
      <c r="C430" s="67"/>
      <c r="D430" s="67"/>
      <c r="E430" s="67"/>
      <c r="F430"/>
      <c r="G430" s="7"/>
      <c r="H430" s="7"/>
      <c r="I430" s="7"/>
      <c r="K430"/>
    </row>
    <row r="431" spans="3:11" x14ac:dyDescent="0.25">
      <c r="C431" s="67"/>
      <c r="D431" s="67"/>
      <c r="E431" s="67"/>
      <c r="F431"/>
      <c r="G431" s="7"/>
      <c r="H431" s="7"/>
      <c r="I431" s="7"/>
      <c r="K431"/>
    </row>
    <row r="432" spans="3:11" x14ac:dyDescent="0.25">
      <c r="C432" s="67"/>
      <c r="D432" s="67"/>
      <c r="E432" s="67"/>
      <c r="F432"/>
      <c r="G432" s="7"/>
      <c r="H432" s="7"/>
      <c r="I432" s="7"/>
      <c r="K432"/>
    </row>
    <row r="433" spans="3:11" x14ac:dyDescent="0.25">
      <c r="C433" s="67"/>
      <c r="D433" s="67"/>
      <c r="E433" s="67"/>
      <c r="F433"/>
      <c r="G433" s="7"/>
      <c r="H433" s="7"/>
      <c r="I433" s="7"/>
      <c r="K433"/>
    </row>
    <row r="434" spans="3:11" x14ac:dyDescent="0.25">
      <c r="C434" s="67"/>
      <c r="D434" s="67"/>
      <c r="E434" s="67"/>
      <c r="F434"/>
      <c r="G434" s="7"/>
      <c r="H434" s="7"/>
      <c r="I434" s="7"/>
      <c r="K434"/>
    </row>
    <row r="435" spans="3:11" x14ac:dyDescent="0.25">
      <c r="C435" s="67"/>
      <c r="D435" s="67"/>
      <c r="E435" s="67"/>
      <c r="F435"/>
      <c r="G435" s="7"/>
      <c r="H435" s="7"/>
      <c r="I435" s="7"/>
      <c r="K435"/>
    </row>
    <row r="436" spans="3:11" x14ac:dyDescent="0.25">
      <c r="C436" s="67"/>
      <c r="D436" s="67"/>
      <c r="E436" s="67"/>
      <c r="F436"/>
      <c r="G436" s="7"/>
      <c r="H436" s="7"/>
      <c r="I436" s="7"/>
      <c r="K436"/>
    </row>
    <row r="437" spans="3:11" x14ac:dyDescent="0.25">
      <c r="C437" s="67"/>
      <c r="D437" s="67"/>
      <c r="E437" s="67"/>
      <c r="F437"/>
      <c r="G437" s="7"/>
      <c r="H437" s="7"/>
      <c r="I437" s="7"/>
      <c r="K437"/>
    </row>
    <row r="438" spans="3:11" x14ac:dyDescent="0.25">
      <c r="C438" s="67"/>
      <c r="D438" s="67"/>
      <c r="E438" s="67"/>
      <c r="F438"/>
      <c r="G438" s="7"/>
      <c r="H438" s="7"/>
      <c r="I438" s="7"/>
      <c r="K438"/>
    </row>
    <row r="439" spans="3:11" x14ac:dyDescent="0.25">
      <c r="C439" s="67"/>
      <c r="D439" s="67"/>
      <c r="E439" s="67"/>
      <c r="F439"/>
      <c r="G439" s="7"/>
      <c r="H439" s="7"/>
      <c r="I439" s="7"/>
      <c r="K439"/>
    </row>
    <row r="440" spans="3:11" x14ac:dyDescent="0.25">
      <c r="C440" s="67"/>
      <c r="D440" s="67"/>
      <c r="E440" s="67"/>
      <c r="F440"/>
      <c r="G440" s="7"/>
      <c r="H440" s="7"/>
      <c r="I440" s="7"/>
      <c r="K440"/>
    </row>
    <row r="441" spans="3:11" x14ac:dyDescent="0.25">
      <c r="C441" s="67"/>
      <c r="D441" s="67"/>
      <c r="E441" s="67"/>
      <c r="F441"/>
      <c r="G441" s="7"/>
      <c r="H441" s="7"/>
      <c r="I441" s="7"/>
      <c r="K441"/>
    </row>
    <row r="442" spans="3:11" x14ac:dyDescent="0.25">
      <c r="C442" s="67"/>
      <c r="D442" s="67"/>
      <c r="E442" s="67"/>
      <c r="F442"/>
      <c r="G442" s="7"/>
      <c r="H442" s="7"/>
      <c r="I442" s="7"/>
      <c r="K442"/>
    </row>
    <row r="443" spans="3:11" x14ac:dyDescent="0.25">
      <c r="C443" s="67"/>
      <c r="D443" s="67"/>
      <c r="E443" s="67"/>
      <c r="F443"/>
      <c r="G443" s="7"/>
      <c r="H443" s="7"/>
      <c r="I443" s="7"/>
      <c r="K443"/>
    </row>
    <row r="444" spans="3:11" x14ac:dyDescent="0.25">
      <c r="C444" s="67"/>
      <c r="D444" s="67"/>
      <c r="E444" s="67"/>
      <c r="F444"/>
      <c r="G444" s="7"/>
      <c r="H444" s="7"/>
      <c r="I444" s="7"/>
      <c r="K444"/>
    </row>
    <row r="445" spans="3:11" x14ac:dyDescent="0.25">
      <c r="C445" s="67"/>
      <c r="D445" s="67"/>
      <c r="E445" s="67"/>
      <c r="F445"/>
      <c r="G445" s="7"/>
      <c r="H445" s="7"/>
      <c r="I445" s="7"/>
      <c r="K445"/>
    </row>
    <row r="446" spans="3:11" x14ac:dyDescent="0.25">
      <c r="C446" s="67"/>
      <c r="D446" s="67"/>
      <c r="E446" s="67"/>
      <c r="F446"/>
      <c r="G446" s="7"/>
      <c r="H446" s="7"/>
      <c r="I446" s="7"/>
      <c r="K446"/>
    </row>
    <row r="447" spans="3:11" x14ac:dyDescent="0.25">
      <c r="C447" s="67"/>
      <c r="D447" s="67"/>
      <c r="E447" s="67"/>
      <c r="F447"/>
      <c r="G447" s="7"/>
      <c r="H447" s="7"/>
      <c r="I447" s="7"/>
      <c r="K447"/>
    </row>
    <row r="448" spans="3:11" x14ac:dyDescent="0.25">
      <c r="C448" s="67"/>
      <c r="D448" s="67"/>
      <c r="E448" s="67"/>
      <c r="F448"/>
      <c r="G448" s="7"/>
      <c r="H448" s="7"/>
      <c r="I448" s="7"/>
      <c r="K448"/>
    </row>
    <row r="449" spans="3:11" x14ac:dyDescent="0.25">
      <c r="C449" s="67"/>
      <c r="D449" s="67"/>
      <c r="E449" s="67"/>
      <c r="F449"/>
      <c r="G449" s="7"/>
      <c r="H449" s="7"/>
      <c r="I449" s="7"/>
      <c r="K449"/>
    </row>
    <row r="450" spans="3:11" x14ac:dyDescent="0.25">
      <c r="C450" s="67"/>
      <c r="D450" s="67"/>
      <c r="E450" s="67"/>
      <c r="F450"/>
      <c r="G450" s="7"/>
      <c r="H450" s="7"/>
      <c r="I450" s="7"/>
      <c r="K450"/>
    </row>
    <row r="451" spans="3:11" x14ac:dyDescent="0.25">
      <c r="C451" s="67"/>
      <c r="D451" s="67"/>
      <c r="E451" s="67"/>
      <c r="F451"/>
      <c r="G451" s="7"/>
      <c r="H451" s="7"/>
      <c r="I451" s="7"/>
      <c r="K451"/>
    </row>
    <row r="452" spans="3:11" x14ac:dyDescent="0.25">
      <c r="C452" s="67"/>
      <c r="D452" s="67"/>
      <c r="E452" s="67"/>
      <c r="F452"/>
      <c r="G452" s="7"/>
      <c r="H452" s="7"/>
      <c r="I452" s="7"/>
      <c r="K452"/>
    </row>
    <row r="453" spans="3:11" x14ac:dyDescent="0.25">
      <c r="C453" s="67"/>
      <c r="D453" s="67"/>
      <c r="E453" s="67"/>
      <c r="F453"/>
      <c r="G453" s="7"/>
      <c r="H453" s="7"/>
      <c r="I453" s="7"/>
      <c r="K453"/>
    </row>
    <row r="454" spans="3:11" x14ac:dyDescent="0.25">
      <c r="C454" s="67"/>
      <c r="D454" s="67"/>
      <c r="E454" s="67"/>
      <c r="F454"/>
      <c r="G454" s="7"/>
      <c r="H454" s="7"/>
      <c r="I454" s="7"/>
      <c r="K454"/>
    </row>
    <row r="455" spans="3:11" x14ac:dyDescent="0.25">
      <c r="C455" s="67"/>
      <c r="D455" s="67"/>
      <c r="E455" s="67"/>
      <c r="F455"/>
      <c r="G455" s="7"/>
      <c r="H455" s="7"/>
      <c r="I455" s="7"/>
      <c r="K455"/>
    </row>
    <row r="456" spans="3:11" x14ac:dyDescent="0.25">
      <c r="C456" s="67"/>
      <c r="D456" s="67"/>
      <c r="E456" s="67"/>
      <c r="F456"/>
      <c r="G456" s="7"/>
      <c r="H456" s="7"/>
      <c r="I456" s="7"/>
      <c r="K456"/>
    </row>
    <row r="457" spans="3:11" x14ac:dyDescent="0.25">
      <c r="C457" s="67"/>
      <c r="D457" s="67"/>
      <c r="E457" s="67"/>
      <c r="F457"/>
      <c r="G457" s="7"/>
      <c r="H457" s="7"/>
      <c r="I457" s="7"/>
      <c r="K457"/>
    </row>
    <row r="458" spans="3:11" x14ac:dyDescent="0.25">
      <c r="C458" s="67"/>
      <c r="D458" s="67"/>
      <c r="E458" s="67"/>
      <c r="F458"/>
      <c r="G458" s="7"/>
      <c r="H458" s="7"/>
      <c r="I458" s="7"/>
      <c r="K458"/>
    </row>
    <row r="459" spans="3:11" x14ac:dyDescent="0.25">
      <c r="C459" s="67"/>
      <c r="D459" s="67"/>
      <c r="E459" s="67"/>
      <c r="F459"/>
      <c r="G459" s="7"/>
      <c r="H459" s="7"/>
      <c r="I459" s="7"/>
      <c r="K459"/>
    </row>
    <row r="460" spans="3:11" x14ac:dyDescent="0.25">
      <c r="C460" s="67"/>
      <c r="D460" s="67"/>
      <c r="E460" s="67"/>
      <c r="F460"/>
      <c r="G460" s="7"/>
      <c r="H460" s="7"/>
      <c r="I460" s="7"/>
      <c r="K460"/>
    </row>
    <row r="461" spans="3:11" x14ac:dyDescent="0.25">
      <c r="C461" s="67"/>
      <c r="D461" s="67"/>
      <c r="E461" s="67"/>
      <c r="F461"/>
      <c r="G461" s="7"/>
      <c r="H461" s="7"/>
      <c r="I461" s="7"/>
      <c r="K461"/>
    </row>
    <row r="462" spans="3:11" x14ac:dyDescent="0.25">
      <c r="C462" s="67"/>
      <c r="D462" s="67"/>
      <c r="E462" s="67"/>
      <c r="F462"/>
      <c r="G462" s="7"/>
      <c r="H462" s="7"/>
      <c r="I462" s="7"/>
      <c r="K462"/>
    </row>
    <row r="463" spans="3:11" x14ac:dyDescent="0.25">
      <c r="C463" s="67"/>
      <c r="D463" s="67"/>
      <c r="E463" s="67"/>
      <c r="F463"/>
      <c r="G463" s="7"/>
      <c r="H463" s="7"/>
      <c r="I463" s="7"/>
      <c r="K463"/>
    </row>
    <row r="464" spans="3:11" x14ac:dyDescent="0.25">
      <c r="C464" s="67"/>
      <c r="D464" s="67"/>
      <c r="E464" s="67"/>
      <c r="F464"/>
      <c r="G464" s="7"/>
      <c r="H464" s="7"/>
      <c r="I464" s="7"/>
      <c r="K464"/>
    </row>
    <row r="465" spans="3:11" x14ac:dyDescent="0.25">
      <c r="C465" s="67"/>
      <c r="D465" s="67"/>
      <c r="E465" s="67"/>
      <c r="F465"/>
      <c r="G465" s="7"/>
      <c r="H465" s="7"/>
      <c r="I465" s="7"/>
      <c r="K465"/>
    </row>
    <row r="466" spans="3:11" x14ac:dyDescent="0.25">
      <c r="C466" s="67"/>
      <c r="D466" s="67"/>
      <c r="E466" s="67"/>
      <c r="F466"/>
      <c r="G466" s="7"/>
      <c r="H466" s="7"/>
      <c r="I466" s="7"/>
      <c r="K466"/>
    </row>
    <row r="467" spans="3:11" x14ac:dyDescent="0.25">
      <c r="C467" s="67"/>
      <c r="D467" s="67"/>
      <c r="E467" s="67"/>
      <c r="F467"/>
      <c r="G467" s="7"/>
      <c r="H467" s="7"/>
      <c r="I467" s="7"/>
      <c r="K467"/>
    </row>
    <row r="468" spans="3:11" x14ac:dyDescent="0.25">
      <c r="C468" s="67"/>
      <c r="D468" s="67"/>
      <c r="E468" s="67"/>
      <c r="F468"/>
      <c r="G468" s="7"/>
      <c r="H468" s="7"/>
      <c r="I468" s="7"/>
      <c r="K468"/>
    </row>
    <row r="469" spans="3:11" x14ac:dyDescent="0.25">
      <c r="C469" s="67"/>
      <c r="D469" s="67"/>
      <c r="E469" s="67"/>
      <c r="F469"/>
      <c r="G469" s="7"/>
      <c r="H469" s="7"/>
      <c r="I469" s="7"/>
      <c r="K469"/>
    </row>
    <row r="470" spans="3:11" x14ac:dyDescent="0.25">
      <c r="C470" s="67"/>
      <c r="D470" s="67"/>
      <c r="E470" s="67"/>
      <c r="F470"/>
      <c r="G470" s="7"/>
      <c r="H470" s="7"/>
      <c r="I470" s="7"/>
      <c r="K470"/>
    </row>
    <row r="471" spans="3:11" x14ac:dyDescent="0.25">
      <c r="C471" s="67"/>
      <c r="D471" s="67"/>
      <c r="E471" s="67"/>
      <c r="F471"/>
      <c r="G471" s="7"/>
      <c r="H471" s="7"/>
      <c r="I471" s="7"/>
      <c r="K471"/>
    </row>
    <row r="472" spans="3:11" x14ac:dyDescent="0.25">
      <c r="C472" s="67"/>
      <c r="D472" s="67"/>
      <c r="E472" s="67"/>
      <c r="F472"/>
      <c r="G472" s="7"/>
      <c r="H472" s="7"/>
      <c r="I472" s="7"/>
      <c r="K472"/>
    </row>
    <row r="473" spans="3:11" x14ac:dyDescent="0.25">
      <c r="C473" s="67"/>
      <c r="D473" s="67"/>
      <c r="E473" s="67"/>
      <c r="F473"/>
      <c r="G473" s="7"/>
      <c r="H473" s="7"/>
      <c r="I473" s="7"/>
      <c r="K473"/>
    </row>
    <row r="474" spans="3:11" x14ac:dyDescent="0.25">
      <c r="C474" s="67"/>
      <c r="D474" s="67"/>
      <c r="E474" s="67"/>
      <c r="F474"/>
      <c r="G474" s="7"/>
      <c r="H474" s="7"/>
      <c r="I474" s="7"/>
      <c r="K474"/>
    </row>
    <row r="475" spans="3:11" x14ac:dyDescent="0.25">
      <c r="C475" s="67"/>
      <c r="D475" s="67"/>
      <c r="E475" s="67"/>
      <c r="F475"/>
      <c r="G475" s="7"/>
      <c r="H475" s="7"/>
      <c r="I475" s="7"/>
      <c r="K475"/>
    </row>
    <row r="476" spans="3:11" x14ac:dyDescent="0.25">
      <c r="C476" s="67"/>
      <c r="D476" s="67"/>
      <c r="E476" s="67"/>
      <c r="F476"/>
      <c r="G476" s="7"/>
      <c r="H476" s="7"/>
      <c r="I476" s="7"/>
      <c r="K476"/>
    </row>
    <row r="477" spans="3:11" x14ac:dyDescent="0.25">
      <c r="C477" s="67"/>
      <c r="D477" s="67"/>
      <c r="E477" s="67"/>
      <c r="F477"/>
      <c r="G477" s="7"/>
      <c r="H477" s="7"/>
      <c r="I477" s="7"/>
      <c r="K477"/>
    </row>
    <row r="478" spans="3:11" x14ac:dyDescent="0.25">
      <c r="C478" s="67"/>
      <c r="D478" s="67"/>
      <c r="E478" s="67"/>
      <c r="F478"/>
      <c r="G478" s="7"/>
      <c r="H478" s="7"/>
      <c r="I478" s="7"/>
      <c r="K478"/>
    </row>
    <row r="479" spans="3:11" x14ac:dyDescent="0.25">
      <c r="C479" s="67"/>
      <c r="D479" s="67"/>
      <c r="E479" s="67"/>
      <c r="F479"/>
      <c r="G479" s="7"/>
      <c r="H479" s="7"/>
      <c r="I479" s="7"/>
      <c r="K479"/>
    </row>
    <row r="480" spans="3:11" x14ac:dyDescent="0.25">
      <c r="C480" s="67"/>
      <c r="D480" s="67"/>
      <c r="E480" s="67"/>
      <c r="F480"/>
      <c r="G480" s="7"/>
      <c r="H480" s="7"/>
      <c r="I480" s="7"/>
      <c r="K480"/>
    </row>
    <row r="481" spans="3:11" x14ac:dyDescent="0.25">
      <c r="C481" s="67"/>
      <c r="D481" s="67"/>
      <c r="E481" s="67"/>
      <c r="F481"/>
      <c r="G481" s="7"/>
      <c r="H481" s="7"/>
      <c r="I481" s="7"/>
      <c r="K481"/>
    </row>
    <row r="482" spans="3:11" x14ac:dyDescent="0.25">
      <c r="C482" s="67"/>
      <c r="D482" s="67"/>
      <c r="E482" s="67"/>
      <c r="F482"/>
      <c r="G482" s="7"/>
      <c r="H482" s="7"/>
      <c r="I482" s="7"/>
      <c r="K482"/>
    </row>
    <row r="483" spans="3:11" x14ac:dyDescent="0.25">
      <c r="C483" s="67"/>
      <c r="D483" s="67"/>
      <c r="E483" s="67"/>
      <c r="F483"/>
      <c r="G483" s="7"/>
      <c r="H483" s="7"/>
      <c r="I483" s="7"/>
      <c r="K483"/>
    </row>
    <row r="484" spans="3:11" x14ac:dyDescent="0.25">
      <c r="C484" s="67"/>
      <c r="D484" s="67"/>
      <c r="E484" s="67"/>
      <c r="F484"/>
      <c r="G484" s="7"/>
      <c r="H484" s="7"/>
      <c r="I484" s="7"/>
      <c r="K484"/>
    </row>
    <row r="485" spans="3:11" x14ac:dyDescent="0.25">
      <c r="C485" s="67"/>
      <c r="D485" s="67"/>
      <c r="E485" s="67"/>
      <c r="F485"/>
      <c r="G485" s="7"/>
      <c r="H485" s="7"/>
      <c r="I485" s="7"/>
      <c r="K485"/>
    </row>
    <row r="486" spans="3:11" x14ac:dyDescent="0.25">
      <c r="C486" s="67"/>
      <c r="D486" s="67"/>
      <c r="E486" s="67"/>
      <c r="F486"/>
      <c r="G486" s="7"/>
      <c r="H486" s="7"/>
      <c r="I486" s="7"/>
      <c r="K486"/>
    </row>
    <row r="487" spans="3:11" x14ac:dyDescent="0.25">
      <c r="C487" s="67"/>
      <c r="D487" s="67"/>
      <c r="E487" s="67"/>
      <c r="F487"/>
      <c r="G487" s="7"/>
      <c r="H487" s="7"/>
      <c r="I487" s="7"/>
      <c r="K487"/>
    </row>
    <row r="488" spans="3:11" x14ac:dyDescent="0.25">
      <c r="C488" s="67"/>
      <c r="D488" s="67"/>
      <c r="E488" s="67"/>
      <c r="F488"/>
      <c r="G488" s="7"/>
      <c r="H488" s="7"/>
      <c r="I488" s="7"/>
      <c r="K488"/>
    </row>
    <row r="489" spans="3:11" x14ac:dyDescent="0.25">
      <c r="C489" s="67"/>
      <c r="D489" s="67"/>
      <c r="E489" s="67"/>
      <c r="F489"/>
      <c r="G489" s="7"/>
      <c r="H489" s="7"/>
      <c r="I489" s="7"/>
      <c r="K489"/>
    </row>
    <row r="490" spans="3:11" x14ac:dyDescent="0.25">
      <c r="C490" s="67"/>
      <c r="D490" s="67"/>
      <c r="E490" s="67"/>
      <c r="F490"/>
      <c r="G490" s="7"/>
      <c r="H490" s="7"/>
      <c r="I490" s="7"/>
      <c r="K490"/>
    </row>
    <row r="491" spans="3:11" x14ac:dyDescent="0.25">
      <c r="C491" s="67"/>
      <c r="D491" s="67"/>
      <c r="E491" s="67"/>
      <c r="F491"/>
      <c r="G491" s="7"/>
      <c r="H491" s="7"/>
      <c r="I491" s="7"/>
      <c r="K491"/>
    </row>
    <row r="492" spans="3:11" x14ac:dyDescent="0.25">
      <c r="C492" s="67"/>
      <c r="D492" s="67"/>
      <c r="E492" s="67"/>
      <c r="F492"/>
      <c r="G492" s="7"/>
      <c r="H492" s="7"/>
      <c r="I492" s="7"/>
      <c r="K492"/>
    </row>
    <row r="493" spans="3:11" x14ac:dyDescent="0.25">
      <c r="C493" s="67"/>
      <c r="D493" s="67"/>
      <c r="E493" s="67"/>
      <c r="F493"/>
      <c r="G493" s="7"/>
      <c r="H493" s="7"/>
      <c r="I493" s="7"/>
      <c r="K493"/>
    </row>
    <row r="494" spans="3:11" x14ac:dyDescent="0.25">
      <c r="C494" s="67"/>
      <c r="D494" s="67"/>
      <c r="E494" s="67"/>
      <c r="F494"/>
      <c r="G494" s="7"/>
      <c r="H494" s="7"/>
      <c r="I494" s="7"/>
      <c r="K494"/>
    </row>
    <row r="495" spans="3:11" x14ac:dyDescent="0.25">
      <c r="C495" s="67"/>
      <c r="D495" s="67"/>
      <c r="E495" s="67"/>
      <c r="F495"/>
      <c r="G495" s="7"/>
      <c r="H495" s="7"/>
      <c r="I495" s="7"/>
      <c r="K495"/>
    </row>
    <row r="496" spans="3:11" x14ac:dyDescent="0.25">
      <c r="C496" s="67"/>
      <c r="D496" s="67"/>
      <c r="E496" s="67"/>
      <c r="F496"/>
      <c r="G496" s="7"/>
      <c r="H496" s="7"/>
      <c r="I496" s="7"/>
      <c r="K496"/>
    </row>
    <row r="497" spans="3:11" x14ac:dyDescent="0.25">
      <c r="C497" s="67"/>
      <c r="D497" s="67"/>
      <c r="E497" s="67"/>
      <c r="F497"/>
      <c r="G497" s="7"/>
      <c r="H497" s="7"/>
      <c r="I497" s="7"/>
      <c r="K497"/>
    </row>
    <row r="498" spans="3:11" x14ac:dyDescent="0.25">
      <c r="C498" s="67"/>
      <c r="D498" s="67"/>
      <c r="E498" s="67"/>
      <c r="F498"/>
      <c r="G498" s="7"/>
      <c r="H498" s="7"/>
      <c r="I498" s="7"/>
      <c r="K498"/>
    </row>
    <row r="499" spans="3:11" x14ac:dyDescent="0.25">
      <c r="C499" s="67"/>
      <c r="D499" s="67"/>
      <c r="E499" s="67"/>
      <c r="F499"/>
      <c r="G499" s="7"/>
      <c r="H499" s="7"/>
      <c r="I499" s="7"/>
      <c r="K499"/>
    </row>
    <row r="500" spans="3:11" x14ac:dyDescent="0.25">
      <c r="C500" s="67"/>
      <c r="D500" s="67"/>
      <c r="E500" s="67"/>
      <c r="F500"/>
      <c r="G500" s="7"/>
      <c r="H500" s="7"/>
      <c r="I500" s="7"/>
      <c r="K500"/>
    </row>
    <row r="501" spans="3:11" x14ac:dyDescent="0.25">
      <c r="C501" s="67"/>
      <c r="D501" s="67"/>
      <c r="E501" s="67"/>
      <c r="F501"/>
      <c r="G501" s="7"/>
      <c r="H501" s="7"/>
      <c r="I501" s="7"/>
      <c r="K501"/>
    </row>
    <row r="502" spans="3:11" x14ac:dyDescent="0.25">
      <c r="C502" s="67"/>
      <c r="D502" s="67"/>
      <c r="E502" s="67"/>
      <c r="F502"/>
      <c r="G502" s="7"/>
      <c r="H502" s="7"/>
      <c r="I502" s="7"/>
      <c r="K502"/>
    </row>
    <row r="503" spans="3:11" x14ac:dyDescent="0.25">
      <c r="C503" s="67"/>
      <c r="D503" s="67"/>
      <c r="E503" s="67"/>
      <c r="F503"/>
      <c r="G503" s="7"/>
      <c r="H503" s="7"/>
      <c r="I503" s="7"/>
      <c r="K503"/>
    </row>
    <row r="504" spans="3:11" x14ac:dyDescent="0.25">
      <c r="C504" s="67"/>
      <c r="D504" s="67"/>
      <c r="E504" s="67"/>
      <c r="F504"/>
      <c r="G504" s="7"/>
      <c r="H504" s="7"/>
      <c r="I504" s="7"/>
      <c r="K504"/>
    </row>
    <row r="505" spans="3:11" x14ac:dyDescent="0.25">
      <c r="C505" s="67"/>
      <c r="D505" s="67"/>
      <c r="E505" s="67"/>
      <c r="F505"/>
      <c r="G505" s="7"/>
      <c r="H505" s="7"/>
      <c r="I505" s="7"/>
      <c r="K505"/>
    </row>
    <row r="506" spans="3:11" x14ac:dyDescent="0.25">
      <c r="C506" s="67"/>
      <c r="D506" s="67"/>
      <c r="E506" s="67"/>
      <c r="F506"/>
      <c r="G506" s="7"/>
      <c r="H506" s="7"/>
      <c r="I506" s="7"/>
      <c r="K506"/>
    </row>
    <row r="507" spans="3:11" x14ac:dyDescent="0.25">
      <c r="C507" s="67"/>
      <c r="D507" s="67"/>
      <c r="E507" s="67"/>
      <c r="F507"/>
      <c r="G507" s="7"/>
      <c r="H507" s="7"/>
      <c r="I507" s="7"/>
      <c r="K507"/>
    </row>
    <row r="508" spans="3:11" x14ac:dyDescent="0.25">
      <c r="C508" s="67"/>
      <c r="D508" s="67"/>
      <c r="E508" s="67"/>
      <c r="F508"/>
      <c r="G508" s="7"/>
      <c r="H508" s="7"/>
      <c r="I508" s="7"/>
      <c r="K508"/>
    </row>
    <row r="509" spans="3:11" x14ac:dyDescent="0.25">
      <c r="C509" s="67"/>
      <c r="D509" s="67"/>
      <c r="E509" s="67"/>
      <c r="F509"/>
      <c r="G509" s="7"/>
      <c r="H509" s="7"/>
      <c r="I509" s="7"/>
      <c r="K509"/>
    </row>
    <row r="510" spans="3:11" x14ac:dyDescent="0.25">
      <c r="C510" s="67"/>
      <c r="D510" s="67"/>
      <c r="E510" s="67"/>
      <c r="F510"/>
      <c r="G510" s="7"/>
      <c r="H510" s="7"/>
      <c r="I510" s="7"/>
      <c r="K510"/>
    </row>
    <row r="511" spans="3:11" x14ac:dyDescent="0.25">
      <c r="C511" s="67"/>
      <c r="D511" s="67"/>
      <c r="E511" s="67"/>
      <c r="F511"/>
      <c r="G511" s="7"/>
      <c r="H511" s="7"/>
      <c r="I511" s="7"/>
      <c r="K511"/>
    </row>
    <row r="512" spans="3:11" x14ac:dyDescent="0.25">
      <c r="C512" s="67"/>
      <c r="D512" s="67"/>
      <c r="E512" s="67"/>
      <c r="F512"/>
      <c r="G512" s="7"/>
      <c r="H512" s="7"/>
      <c r="I512" s="7"/>
      <c r="K512"/>
    </row>
    <row r="513" spans="3:11" x14ac:dyDescent="0.25">
      <c r="C513" s="67"/>
      <c r="D513" s="67"/>
      <c r="E513" s="67"/>
      <c r="F513"/>
      <c r="G513" s="7"/>
      <c r="H513" s="7"/>
      <c r="I513" s="7"/>
      <c r="K513"/>
    </row>
    <row r="514" spans="3:11" x14ac:dyDescent="0.25">
      <c r="C514" s="67"/>
      <c r="D514" s="67"/>
      <c r="E514" s="67"/>
      <c r="F514"/>
      <c r="G514" s="7"/>
      <c r="H514" s="7"/>
      <c r="I514" s="7"/>
      <c r="K514"/>
    </row>
    <row r="515" spans="3:11" x14ac:dyDescent="0.25">
      <c r="C515" s="67"/>
      <c r="D515" s="67"/>
      <c r="E515" s="67"/>
      <c r="F515"/>
      <c r="G515" s="7"/>
      <c r="H515" s="7"/>
      <c r="I515" s="7"/>
      <c r="K515"/>
    </row>
    <row r="516" spans="3:11" x14ac:dyDescent="0.25">
      <c r="C516" s="67"/>
      <c r="D516" s="67"/>
      <c r="E516" s="67"/>
      <c r="F516"/>
      <c r="G516" s="7"/>
      <c r="H516" s="7"/>
      <c r="I516" s="7"/>
      <c r="K516"/>
    </row>
    <row r="517" spans="3:11" x14ac:dyDescent="0.25">
      <c r="C517" s="67"/>
      <c r="D517" s="67"/>
      <c r="E517" s="67"/>
      <c r="F517"/>
      <c r="G517" s="7"/>
      <c r="H517" s="7"/>
      <c r="I517" s="7"/>
      <c r="K517"/>
    </row>
    <row r="518" spans="3:11" x14ac:dyDescent="0.25">
      <c r="C518" s="67"/>
      <c r="D518" s="67"/>
      <c r="E518" s="67"/>
      <c r="F518"/>
      <c r="G518" s="7"/>
      <c r="H518" s="7"/>
      <c r="I518" s="7"/>
      <c r="K518"/>
    </row>
    <row r="519" spans="3:11" x14ac:dyDescent="0.25">
      <c r="C519" s="67"/>
      <c r="D519" s="67"/>
      <c r="E519" s="67"/>
      <c r="F519"/>
      <c r="G519" s="7"/>
      <c r="H519" s="7"/>
      <c r="I519" s="7"/>
      <c r="K519"/>
    </row>
    <row r="520" spans="3:11" x14ac:dyDescent="0.25">
      <c r="C520" s="67"/>
      <c r="D520" s="67"/>
      <c r="E520" s="67"/>
      <c r="F520"/>
      <c r="G520" s="7"/>
      <c r="H520" s="7"/>
      <c r="I520" s="7"/>
      <c r="K520"/>
    </row>
    <row r="521" spans="3:11" x14ac:dyDescent="0.25">
      <c r="C521" s="67"/>
      <c r="D521" s="67"/>
      <c r="E521" s="67"/>
      <c r="F521"/>
      <c r="G521" s="7"/>
      <c r="H521" s="7"/>
      <c r="I521" s="7"/>
      <c r="K521"/>
    </row>
    <row r="522" spans="3:11" x14ac:dyDescent="0.25">
      <c r="C522" s="67"/>
      <c r="D522" s="67"/>
      <c r="E522" s="67"/>
      <c r="F522"/>
      <c r="G522" s="7"/>
      <c r="H522" s="7"/>
      <c r="I522" s="7"/>
      <c r="K522"/>
    </row>
    <row r="523" spans="3:11" x14ac:dyDescent="0.25">
      <c r="C523" s="67"/>
      <c r="D523" s="67"/>
      <c r="E523" s="67"/>
      <c r="F523"/>
      <c r="G523" s="7"/>
      <c r="H523" s="7"/>
      <c r="I523" s="7"/>
      <c r="K523"/>
    </row>
    <row r="524" spans="3:11" x14ac:dyDescent="0.25">
      <c r="C524" s="67"/>
      <c r="D524" s="67"/>
      <c r="E524" s="67"/>
      <c r="F524"/>
      <c r="G524" s="7"/>
      <c r="H524" s="7"/>
      <c r="I524" s="7"/>
      <c r="K524"/>
    </row>
    <row r="525" spans="3:11" x14ac:dyDescent="0.25">
      <c r="C525" s="67"/>
      <c r="D525" s="67"/>
      <c r="E525" s="67"/>
      <c r="F525"/>
      <c r="G525" s="7"/>
      <c r="H525" s="7"/>
      <c r="I525" s="7"/>
      <c r="K525"/>
    </row>
    <row r="526" spans="3:11" x14ac:dyDescent="0.25">
      <c r="C526" s="67"/>
      <c r="D526" s="67"/>
      <c r="E526" s="67"/>
      <c r="F526"/>
      <c r="G526" s="7"/>
      <c r="H526" s="7"/>
      <c r="I526" s="7"/>
      <c r="K526"/>
    </row>
    <row r="527" spans="3:11" x14ac:dyDescent="0.25">
      <c r="C527" s="67"/>
      <c r="D527" s="67"/>
      <c r="E527" s="67"/>
      <c r="F527"/>
      <c r="G527" s="7"/>
      <c r="H527" s="7"/>
      <c r="I527" s="7"/>
      <c r="K527"/>
    </row>
    <row r="528" spans="3:11" x14ac:dyDescent="0.25">
      <c r="C528" s="67"/>
      <c r="D528" s="67"/>
      <c r="E528" s="67"/>
      <c r="F528"/>
      <c r="G528" s="7"/>
      <c r="H528" s="7"/>
      <c r="I528" s="7"/>
      <c r="K528"/>
    </row>
    <row r="529" spans="3:11" x14ac:dyDescent="0.25">
      <c r="C529" s="67"/>
      <c r="D529" s="67"/>
      <c r="E529" s="67"/>
      <c r="F529"/>
      <c r="G529" s="7"/>
      <c r="H529" s="7"/>
      <c r="I529" s="7"/>
      <c r="K529"/>
    </row>
    <row r="530" spans="3:11" x14ac:dyDescent="0.25">
      <c r="C530" s="67"/>
      <c r="D530" s="67"/>
      <c r="E530" s="67"/>
      <c r="F530"/>
      <c r="G530" s="7"/>
      <c r="H530" s="7"/>
      <c r="I530" s="7"/>
      <c r="K530"/>
    </row>
    <row r="531" spans="3:11" x14ac:dyDescent="0.25">
      <c r="C531" s="67"/>
      <c r="D531" s="67"/>
      <c r="E531" s="67"/>
      <c r="F531"/>
      <c r="G531" s="7"/>
      <c r="H531" s="7"/>
      <c r="I531" s="7"/>
      <c r="K531"/>
    </row>
    <row r="532" spans="3:11" x14ac:dyDescent="0.25">
      <c r="C532" s="67"/>
      <c r="D532" s="67"/>
      <c r="E532" s="67"/>
      <c r="F532"/>
      <c r="G532" s="7"/>
      <c r="H532" s="7"/>
      <c r="I532" s="7"/>
      <c r="K532"/>
    </row>
    <row r="533" spans="3:11" x14ac:dyDescent="0.25">
      <c r="C533" s="67"/>
      <c r="D533" s="67"/>
      <c r="E533" s="67"/>
      <c r="F533"/>
      <c r="G533" s="7"/>
      <c r="H533" s="7"/>
      <c r="I533" s="7"/>
      <c r="K533"/>
    </row>
    <row r="534" spans="3:11" x14ac:dyDescent="0.25">
      <c r="C534" s="67"/>
      <c r="D534" s="67"/>
      <c r="E534" s="67"/>
      <c r="F534"/>
      <c r="G534" s="7"/>
      <c r="H534" s="7"/>
      <c r="I534" s="7"/>
      <c r="K534"/>
    </row>
    <row r="535" spans="3:11" x14ac:dyDescent="0.25">
      <c r="C535" s="67"/>
      <c r="D535" s="67"/>
      <c r="E535" s="67"/>
      <c r="F535"/>
      <c r="G535" s="7"/>
      <c r="H535" s="7"/>
      <c r="I535" s="7"/>
      <c r="K535"/>
    </row>
    <row r="536" spans="3:11" x14ac:dyDescent="0.25">
      <c r="C536" s="67"/>
      <c r="D536" s="67"/>
      <c r="E536" s="67"/>
      <c r="F536"/>
      <c r="G536" s="7"/>
      <c r="H536" s="7"/>
      <c r="I536" s="7"/>
      <c r="K536"/>
    </row>
    <row r="537" spans="3:11" x14ac:dyDescent="0.25">
      <c r="C537" s="67"/>
      <c r="D537" s="67"/>
      <c r="E537" s="67"/>
      <c r="F537"/>
      <c r="G537" s="7"/>
      <c r="H537" s="7"/>
      <c r="I537" s="7"/>
      <c r="K537"/>
    </row>
    <row r="538" spans="3:11" x14ac:dyDescent="0.25">
      <c r="C538" s="67"/>
      <c r="D538" s="67"/>
      <c r="E538" s="67"/>
      <c r="F538"/>
      <c r="G538" s="7"/>
      <c r="H538" s="7"/>
      <c r="I538" s="7"/>
      <c r="K538"/>
    </row>
    <row r="539" spans="3:11" x14ac:dyDescent="0.25">
      <c r="C539" s="67"/>
      <c r="D539" s="67"/>
      <c r="E539" s="67"/>
      <c r="F539"/>
      <c r="G539" s="7"/>
      <c r="H539" s="7"/>
      <c r="I539" s="7"/>
      <c r="K539"/>
    </row>
    <row r="540" spans="3:11" x14ac:dyDescent="0.25">
      <c r="C540" s="67"/>
      <c r="D540" s="67"/>
      <c r="E540" s="67"/>
      <c r="F540"/>
      <c r="G540" s="7"/>
      <c r="H540" s="7"/>
      <c r="I540" s="7"/>
      <c r="K540"/>
    </row>
    <row r="541" spans="3:11" x14ac:dyDescent="0.25">
      <c r="C541" s="67"/>
      <c r="D541" s="67"/>
      <c r="E541" s="67"/>
      <c r="F541"/>
      <c r="G541" s="7"/>
      <c r="H541" s="7"/>
      <c r="I541" s="7"/>
      <c r="K541"/>
    </row>
    <row r="542" spans="3:11" x14ac:dyDescent="0.25">
      <c r="C542" s="67"/>
      <c r="D542" s="67"/>
      <c r="E542" s="67"/>
      <c r="F542"/>
      <c r="G542" s="7"/>
      <c r="H542" s="7"/>
      <c r="I542" s="7"/>
      <c r="K542"/>
    </row>
    <row r="543" spans="3:11" x14ac:dyDescent="0.25">
      <c r="C543" s="67"/>
      <c r="D543" s="67"/>
      <c r="E543" s="67"/>
      <c r="F543"/>
      <c r="G543" s="7"/>
      <c r="H543" s="7"/>
      <c r="I543" s="7"/>
      <c r="K543"/>
    </row>
    <row r="544" spans="3:11" x14ac:dyDescent="0.25">
      <c r="C544" s="67"/>
      <c r="D544" s="67"/>
      <c r="E544" s="67"/>
      <c r="F544"/>
      <c r="G544" s="7"/>
      <c r="H544" s="7"/>
      <c r="I544" s="7"/>
      <c r="K544"/>
    </row>
    <row r="545" spans="3:11" x14ac:dyDescent="0.25">
      <c r="C545" s="67"/>
      <c r="D545" s="67"/>
      <c r="E545" s="67"/>
      <c r="F545"/>
      <c r="G545" s="7"/>
      <c r="H545" s="7"/>
      <c r="I545" s="7"/>
      <c r="K545"/>
    </row>
    <row r="546" spans="3:11" x14ac:dyDescent="0.25">
      <c r="C546" s="67"/>
      <c r="D546" s="67"/>
      <c r="E546" s="67"/>
      <c r="F546"/>
      <c r="G546" s="7"/>
      <c r="H546" s="7"/>
      <c r="I546" s="7"/>
      <c r="K546"/>
    </row>
    <row r="547" spans="3:11" x14ac:dyDescent="0.25">
      <c r="C547" s="67"/>
      <c r="D547" s="67"/>
      <c r="E547" s="67"/>
      <c r="F547"/>
      <c r="G547" s="7"/>
      <c r="H547" s="7"/>
      <c r="I547" s="7"/>
      <c r="K547"/>
    </row>
    <row r="548" spans="3:11" x14ac:dyDescent="0.25">
      <c r="C548" s="67"/>
      <c r="D548" s="67"/>
      <c r="E548" s="67"/>
      <c r="F548"/>
      <c r="G548" s="7"/>
      <c r="H548" s="7"/>
      <c r="I548" s="7"/>
      <c r="K548"/>
    </row>
    <row r="549" spans="3:11" x14ac:dyDescent="0.25">
      <c r="C549" s="67"/>
      <c r="D549" s="67"/>
      <c r="E549" s="67"/>
      <c r="F549"/>
      <c r="G549" s="7"/>
      <c r="H549" s="7"/>
      <c r="I549" s="7"/>
      <c r="K549"/>
    </row>
    <row r="550" spans="3:11" x14ac:dyDescent="0.25">
      <c r="C550" s="67"/>
      <c r="D550" s="67"/>
      <c r="E550" s="67"/>
      <c r="F550"/>
      <c r="G550" s="7"/>
      <c r="H550" s="7"/>
      <c r="I550" s="7"/>
      <c r="K550"/>
    </row>
    <row r="551" spans="3:11" x14ac:dyDescent="0.25">
      <c r="C551" s="67"/>
      <c r="D551" s="67"/>
      <c r="E551" s="67"/>
      <c r="F551"/>
      <c r="G551" s="7"/>
      <c r="H551" s="7"/>
      <c r="I551" s="7"/>
      <c r="K551"/>
    </row>
    <row r="552" spans="3:11" x14ac:dyDescent="0.25">
      <c r="C552" s="67"/>
      <c r="D552" s="67"/>
      <c r="E552" s="67"/>
      <c r="F552"/>
      <c r="G552" s="7"/>
      <c r="H552" s="7"/>
      <c r="I552" s="7"/>
      <c r="K552"/>
    </row>
    <row r="553" spans="3:11" x14ac:dyDescent="0.25">
      <c r="C553" s="67"/>
      <c r="D553" s="67"/>
      <c r="E553" s="67"/>
      <c r="F553"/>
      <c r="G553" s="7"/>
      <c r="H553" s="7"/>
      <c r="I553" s="7"/>
      <c r="K553"/>
    </row>
    <row r="554" spans="3:11" x14ac:dyDescent="0.25">
      <c r="C554" s="67"/>
      <c r="D554" s="67"/>
      <c r="E554" s="67"/>
      <c r="F554"/>
      <c r="G554" s="7"/>
      <c r="H554" s="7"/>
      <c r="I554" s="7"/>
      <c r="K554"/>
    </row>
    <row r="555" spans="3:11" x14ac:dyDescent="0.25">
      <c r="C555" s="67"/>
      <c r="D555" s="67"/>
      <c r="E555" s="67"/>
      <c r="F555"/>
      <c r="G555" s="7"/>
      <c r="H555" s="7"/>
      <c r="I555" s="7"/>
      <c r="K555"/>
    </row>
    <row r="556" spans="3:11" x14ac:dyDescent="0.25">
      <c r="C556" s="67"/>
      <c r="D556" s="67"/>
      <c r="E556" s="67"/>
      <c r="F556"/>
      <c r="G556" s="7"/>
      <c r="H556" s="7"/>
      <c r="I556" s="7"/>
      <c r="K556"/>
    </row>
    <row r="557" spans="3:11" x14ac:dyDescent="0.25">
      <c r="C557" s="67"/>
      <c r="D557" s="67"/>
      <c r="E557" s="67"/>
      <c r="F557"/>
      <c r="G557" s="7"/>
      <c r="H557" s="7"/>
      <c r="I557" s="7"/>
      <c r="K557"/>
    </row>
    <row r="558" spans="3:11" x14ac:dyDescent="0.25">
      <c r="C558" s="67"/>
      <c r="D558" s="67"/>
      <c r="E558" s="67"/>
      <c r="F558"/>
      <c r="G558" s="7"/>
      <c r="H558" s="7"/>
      <c r="I558" s="7"/>
      <c r="K558"/>
    </row>
    <row r="559" spans="3:11" x14ac:dyDescent="0.25">
      <c r="C559" s="67"/>
      <c r="D559" s="67"/>
      <c r="E559" s="67"/>
      <c r="F559"/>
      <c r="G559" s="7"/>
      <c r="H559" s="7"/>
      <c r="I559" s="7"/>
      <c r="K559"/>
    </row>
    <row r="560" spans="3:11" x14ac:dyDescent="0.25">
      <c r="C560" s="67"/>
      <c r="D560" s="67"/>
      <c r="E560" s="67"/>
      <c r="F560"/>
      <c r="G560" s="7"/>
      <c r="H560" s="7"/>
      <c r="I560" s="7"/>
      <c r="K560"/>
    </row>
    <row r="561" spans="3:11" x14ac:dyDescent="0.25">
      <c r="C561" s="67"/>
      <c r="D561" s="67"/>
      <c r="E561" s="67"/>
      <c r="F561"/>
      <c r="G561" s="7"/>
      <c r="H561" s="7"/>
      <c r="I561" s="7"/>
      <c r="K561"/>
    </row>
    <row r="562" spans="3:11" x14ac:dyDescent="0.25">
      <c r="C562" s="67"/>
      <c r="D562" s="67"/>
      <c r="E562" s="67"/>
      <c r="F562"/>
      <c r="G562" s="7"/>
      <c r="H562" s="7"/>
      <c r="I562" s="7"/>
      <c r="K562"/>
    </row>
    <row r="563" spans="3:11" x14ac:dyDescent="0.25">
      <c r="C563" s="67"/>
      <c r="D563" s="67"/>
      <c r="E563" s="67"/>
      <c r="F563"/>
      <c r="G563" s="7"/>
      <c r="H563" s="7"/>
      <c r="I563" s="7"/>
      <c r="K563"/>
    </row>
    <row r="564" spans="3:11" x14ac:dyDescent="0.25">
      <c r="C564" s="67"/>
      <c r="D564" s="67"/>
      <c r="E564" s="67"/>
      <c r="F564"/>
      <c r="G564" s="7"/>
      <c r="H564" s="7"/>
      <c r="I564" s="7"/>
      <c r="K564"/>
    </row>
    <row r="565" spans="3:11" x14ac:dyDescent="0.25">
      <c r="C565" s="67"/>
      <c r="D565" s="67"/>
      <c r="E565" s="67"/>
      <c r="F565"/>
      <c r="K565"/>
    </row>
    <row r="566" spans="3:11" x14ac:dyDescent="0.25">
      <c r="C566" s="67"/>
      <c r="D566" s="67"/>
      <c r="E566" s="67"/>
      <c r="F566"/>
      <c r="K566"/>
    </row>
    <row r="567" spans="3:11" x14ac:dyDescent="0.25">
      <c r="C567" s="67"/>
      <c r="D567" s="67"/>
      <c r="E567" s="67"/>
      <c r="F567"/>
      <c r="K567"/>
    </row>
    <row r="568" spans="3:11" x14ac:dyDescent="0.25">
      <c r="C568" s="67"/>
      <c r="D568" s="67"/>
      <c r="E568" s="67"/>
      <c r="F568"/>
      <c r="K568"/>
    </row>
    <row r="569" spans="3:11" x14ac:dyDescent="0.25">
      <c r="C569" s="67"/>
      <c r="D569" s="67"/>
      <c r="E569" s="67"/>
      <c r="F569"/>
      <c r="K569"/>
    </row>
    <row r="570" spans="3:11" x14ac:dyDescent="0.25">
      <c r="C570" s="67"/>
      <c r="D570" s="67"/>
      <c r="E570" s="67"/>
      <c r="F570"/>
      <c r="K570"/>
    </row>
    <row r="571" spans="3:11" x14ac:dyDescent="0.25">
      <c r="C571" s="67"/>
      <c r="D571" s="67"/>
      <c r="E571" s="67"/>
      <c r="F571"/>
      <c r="K571"/>
    </row>
    <row r="572" spans="3:11" x14ac:dyDescent="0.25">
      <c r="C572" s="67"/>
      <c r="D572" s="67"/>
      <c r="E572" s="67"/>
      <c r="F572"/>
      <c r="K572"/>
    </row>
    <row r="573" spans="3:11" x14ac:dyDescent="0.25">
      <c r="C573" s="67"/>
      <c r="D573" s="67"/>
      <c r="E573" s="67"/>
      <c r="F573"/>
      <c r="K573"/>
    </row>
    <row r="574" spans="3:11" x14ac:dyDescent="0.25">
      <c r="C574" s="67"/>
      <c r="D574" s="67"/>
      <c r="E574" s="67"/>
      <c r="F574"/>
      <c r="K574"/>
    </row>
    <row r="575" spans="3:11" x14ac:dyDescent="0.25">
      <c r="C575" s="67"/>
      <c r="D575" s="67"/>
      <c r="E575" s="67"/>
      <c r="F575"/>
      <c r="K575"/>
    </row>
    <row r="576" spans="3:11" x14ac:dyDescent="0.25">
      <c r="C576" s="67"/>
      <c r="D576" s="67"/>
      <c r="E576" s="67"/>
      <c r="F576"/>
      <c r="K576"/>
    </row>
    <row r="577" spans="3:11" x14ac:dyDescent="0.25">
      <c r="C577" s="67"/>
      <c r="D577" s="67"/>
      <c r="E577" s="67"/>
      <c r="F577"/>
      <c r="K577"/>
    </row>
    <row r="578" spans="3:11" x14ac:dyDescent="0.25">
      <c r="C578" s="67"/>
      <c r="D578" s="67"/>
      <c r="E578" s="67"/>
      <c r="F578"/>
      <c r="K578"/>
    </row>
    <row r="579" spans="3:11" x14ac:dyDescent="0.25">
      <c r="C579" s="67"/>
      <c r="D579" s="67"/>
      <c r="E579" s="67"/>
      <c r="F579"/>
      <c r="K579"/>
    </row>
    <row r="580" spans="3:11" x14ac:dyDescent="0.25">
      <c r="C580" s="67"/>
      <c r="D580" s="67"/>
      <c r="E580" s="67"/>
      <c r="F580"/>
      <c r="K580"/>
    </row>
    <row r="581" spans="3:11" x14ac:dyDescent="0.25">
      <c r="C581" s="67"/>
      <c r="D581" s="67"/>
      <c r="E581" s="67"/>
      <c r="F581"/>
      <c r="K581"/>
    </row>
    <row r="582" spans="3:11" x14ac:dyDescent="0.25">
      <c r="C582" s="67"/>
      <c r="D582" s="67"/>
      <c r="E582" s="67"/>
      <c r="F582"/>
      <c r="K582"/>
    </row>
    <row r="583" spans="3:11" x14ac:dyDescent="0.25">
      <c r="C583" s="67"/>
      <c r="D583" s="67"/>
      <c r="E583" s="67"/>
      <c r="F583"/>
      <c r="K583"/>
    </row>
    <row r="584" spans="3:11" x14ac:dyDescent="0.25">
      <c r="C584" s="67"/>
      <c r="D584" s="67"/>
      <c r="E584" s="67"/>
      <c r="F584"/>
      <c r="K584"/>
    </row>
    <row r="585" spans="3:11" x14ac:dyDescent="0.25">
      <c r="C585" s="67"/>
      <c r="D585" s="67"/>
      <c r="E585" s="67"/>
      <c r="F585"/>
      <c r="K585"/>
    </row>
    <row r="586" spans="3:11" x14ac:dyDescent="0.25">
      <c r="C586" s="67"/>
      <c r="D586" s="67"/>
      <c r="E586" s="67"/>
      <c r="F586"/>
      <c r="K586"/>
    </row>
    <row r="587" spans="3:11" x14ac:dyDescent="0.25">
      <c r="C587" s="67"/>
      <c r="D587" s="67"/>
      <c r="E587" s="67"/>
      <c r="F587"/>
      <c r="K587"/>
    </row>
    <row r="588" spans="3:11" x14ac:dyDescent="0.25">
      <c r="C588" s="67"/>
      <c r="D588" s="67"/>
      <c r="E588" s="67"/>
      <c r="F588"/>
      <c r="K588"/>
    </row>
    <row r="589" spans="3:11" x14ac:dyDescent="0.25">
      <c r="C589" s="67"/>
      <c r="D589" s="67"/>
      <c r="E589" s="67"/>
      <c r="F589"/>
      <c r="K589"/>
    </row>
    <row r="590" spans="3:11" x14ac:dyDescent="0.25">
      <c r="C590" s="67"/>
      <c r="D590" s="67"/>
      <c r="E590" s="67"/>
      <c r="F590"/>
      <c r="K590"/>
    </row>
    <row r="591" spans="3:11" x14ac:dyDescent="0.25">
      <c r="C591" s="67"/>
      <c r="D591" s="67"/>
      <c r="E591" s="67"/>
      <c r="F591"/>
      <c r="K591"/>
    </row>
    <row r="592" spans="3:11" x14ac:dyDescent="0.25">
      <c r="C592" s="67"/>
      <c r="D592" s="67"/>
      <c r="E592" s="67"/>
      <c r="F592"/>
      <c r="K592"/>
    </row>
    <row r="593" spans="3:11" x14ac:dyDescent="0.25">
      <c r="C593" s="67"/>
      <c r="D593" s="67"/>
      <c r="E593" s="67"/>
      <c r="F593"/>
      <c r="K593"/>
    </row>
    <row r="594" spans="3:11" x14ac:dyDescent="0.25">
      <c r="C594" s="67"/>
      <c r="D594" s="67"/>
      <c r="E594" s="67"/>
      <c r="F594"/>
      <c r="K594"/>
    </row>
    <row r="595" spans="3:11" x14ac:dyDescent="0.25">
      <c r="C595" s="67"/>
      <c r="D595" s="67"/>
      <c r="E595" s="67"/>
      <c r="F595"/>
      <c r="K595"/>
    </row>
    <row r="596" spans="3:11" x14ac:dyDescent="0.25">
      <c r="C596" s="67"/>
      <c r="D596" s="67"/>
      <c r="E596" s="67"/>
      <c r="F596"/>
      <c r="K596"/>
    </row>
    <row r="597" spans="3:11" x14ac:dyDescent="0.25">
      <c r="C597" s="67"/>
      <c r="D597" s="67"/>
      <c r="E597" s="67"/>
      <c r="F597"/>
      <c r="K597"/>
    </row>
    <row r="598" spans="3:11" x14ac:dyDescent="0.25">
      <c r="C598" s="67"/>
      <c r="D598" s="67"/>
      <c r="E598" s="67"/>
      <c r="F598"/>
      <c r="K598"/>
    </row>
    <row r="599" spans="3:11" x14ac:dyDescent="0.25">
      <c r="C599" s="67"/>
      <c r="D599" s="67"/>
      <c r="E599" s="67"/>
      <c r="F599"/>
      <c r="K599"/>
    </row>
    <row r="600" spans="3:11" x14ac:dyDescent="0.25">
      <c r="C600" s="67"/>
      <c r="D600" s="67"/>
      <c r="E600" s="67"/>
      <c r="F600"/>
      <c r="K600"/>
    </row>
    <row r="601" spans="3:11" x14ac:dyDescent="0.25">
      <c r="C601" s="67"/>
      <c r="D601" s="67"/>
      <c r="E601" s="67"/>
      <c r="F601"/>
      <c r="K601"/>
    </row>
    <row r="602" spans="3:11" x14ac:dyDescent="0.25">
      <c r="C602" s="67"/>
      <c r="D602" s="67"/>
      <c r="E602" s="67"/>
      <c r="F602"/>
      <c r="K602"/>
    </row>
    <row r="603" spans="3:11" x14ac:dyDescent="0.25">
      <c r="C603" s="67"/>
      <c r="D603" s="67"/>
      <c r="E603" s="67"/>
      <c r="F603"/>
      <c r="K603"/>
    </row>
    <row r="604" spans="3:11" x14ac:dyDescent="0.25">
      <c r="C604" s="67"/>
      <c r="D604" s="67"/>
      <c r="E604" s="67"/>
      <c r="F604"/>
      <c r="K604"/>
    </row>
    <row r="605" spans="3:11" x14ac:dyDescent="0.25">
      <c r="C605" s="67"/>
      <c r="D605" s="67"/>
      <c r="E605" s="67"/>
      <c r="F605"/>
      <c r="K605"/>
    </row>
    <row r="606" spans="3:11" x14ac:dyDescent="0.25">
      <c r="C606" s="67"/>
      <c r="D606" s="67"/>
      <c r="E606" s="67"/>
      <c r="F606"/>
      <c r="K606"/>
    </row>
    <row r="607" spans="3:11" x14ac:dyDescent="0.25">
      <c r="C607" s="67"/>
      <c r="D607" s="67"/>
      <c r="E607" s="67"/>
      <c r="F607"/>
      <c r="K607"/>
    </row>
    <row r="608" spans="3:11" x14ac:dyDescent="0.25">
      <c r="C608" s="67"/>
      <c r="D608" s="67"/>
      <c r="E608" s="67"/>
      <c r="F608"/>
      <c r="K608"/>
    </row>
    <row r="609" spans="3:11" x14ac:dyDescent="0.25">
      <c r="C609" s="67"/>
      <c r="D609" s="67"/>
      <c r="E609" s="67"/>
      <c r="F609"/>
      <c r="K609"/>
    </row>
    <row r="610" spans="3:11" x14ac:dyDescent="0.25">
      <c r="C610" s="67"/>
      <c r="D610" s="67"/>
      <c r="E610" s="67"/>
      <c r="F610"/>
      <c r="K610"/>
    </row>
    <row r="611" spans="3:11" x14ac:dyDescent="0.25">
      <c r="C611" s="67"/>
      <c r="D611" s="67"/>
      <c r="E611" s="67"/>
      <c r="F611"/>
      <c r="K611"/>
    </row>
    <row r="612" spans="3:11" x14ac:dyDescent="0.25">
      <c r="C612" s="67"/>
      <c r="D612" s="67"/>
      <c r="E612" s="67"/>
      <c r="F612"/>
      <c r="K612"/>
    </row>
    <row r="613" spans="3:11" x14ac:dyDescent="0.25">
      <c r="C613" s="67"/>
      <c r="D613" s="67"/>
      <c r="E613" s="67"/>
      <c r="F613"/>
      <c r="K613"/>
    </row>
    <row r="614" spans="3:11" x14ac:dyDescent="0.25">
      <c r="C614" s="67"/>
      <c r="D614" s="67"/>
      <c r="E614" s="67"/>
      <c r="F614"/>
      <c r="K614"/>
    </row>
    <row r="615" spans="3:11" x14ac:dyDescent="0.25">
      <c r="C615" s="67"/>
      <c r="D615" s="67"/>
      <c r="E615" s="67"/>
      <c r="F615"/>
      <c r="K615"/>
    </row>
    <row r="616" spans="3:11" x14ac:dyDescent="0.25">
      <c r="C616" s="67"/>
      <c r="D616" s="67"/>
      <c r="E616" s="67"/>
      <c r="F616"/>
      <c r="K616"/>
    </row>
    <row r="617" spans="3:11" x14ac:dyDescent="0.25">
      <c r="C617" s="67"/>
      <c r="D617" s="67"/>
      <c r="E617" s="67"/>
      <c r="F617"/>
      <c r="K617"/>
    </row>
    <row r="618" spans="3:11" x14ac:dyDescent="0.25">
      <c r="C618" s="67"/>
      <c r="D618" s="67"/>
      <c r="E618" s="67"/>
      <c r="F618"/>
      <c r="K618"/>
    </row>
    <row r="619" spans="3:11" x14ac:dyDescent="0.25">
      <c r="C619" s="67"/>
      <c r="D619" s="67"/>
      <c r="E619" s="67"/>
      <c r="F619"/>
      <c r="K619"/>
    </row>
    <row r="620" spans="3:11" x14ac:dyDescent="0.25">
      <c r="C620" s="67"/>
      <c r="D620" s="67"/>
      <c r="E620" s="67"/>
      <c r="F620"/>
      <c r="K620"/>
    </row>
    <row r="621" spans="3:11" x14ac:dyDescent="0.25">
      <c r="C621" s="67"/>
      <c r="D621" s="67"/>
      <c r="E621" s="67"/>
      <c r="F621"/>
      <c r="K621"/>
    </row>
    <row r="622" spans="3:11" x14ac:dyDescent="0.25">
      <c r="C622" s="67"/>
      <c r="D622" s="67"/>
      <c r="E622" s="67"/>
      <c r="F622"/>
      <c r="K622"/>
    </row>
    <row r="623" spans="3:11" x14ac:dyDescent="0.25">
      <c r="C623" s="67"/>
      <c r="D623" s="67"/>
      <c r="E623" s="67"/>
      <c r="F623"/>
      <c r="K623"/>
    </row>
    <row r="624" spans="3:11" x14ac:dyDescent="0.25">
      <c r="C624" s="67"/>
      <c r="D624" s="67"/>
      <c r="E624" s="67"/>
      <c r="F624"/>
      <c r="K624"/>
    </row>
    <row r="625" spans="3:11" x14ac:dyDescent="0.25">
      <c r="C625" s="67"/>
      <c r="D625" s="67"/>
      <c r="E625" s="67"/>
      <c r="F625"/>
      <c r="K625"/>
    </row>
    <row r="626" spans="3:11" x14ac:dyDescent="0.25">
      <c r="C626" s="67"/>
      <c r="D626" s="67"/>
      <c r="E626" s="67"/>
      <c r="F626"/>
      <c r="K626"/>
    </row>
    <row r="627" spans="3:11" x14ac:dyDescent="0.25">
      <c r="C627" s="67"/>
      <c r="D627" s="67"/>
      <c r="E627" s="67"/>
      <c r="F627"/>
      <c r="K627"/>
    </row>
    <row r="628" spans="3:11" x14ac:dyDescent="0.25">
      <c r="C628" s="67"/>
      <c r="D628" s="67"/>
      <c r="E628" s="67"/>
      <c r="F628"/>
      <c r="K628"/>
    </row>
    <row r="629" spans="3:11" x14ac:dyDescent="0.25">
      <c r="C629" s="67"/>
      <c r="D629" s="67"/>
      <c r="E629" s="67"/>
      <c r="F629"/>
      <c r="K629"/>
    </row>
    <row r="630" spans="3:11" x14ac:dyDescent="0.25">
      <c r="C630" s="67"/>
      <c r="D630" s="67"/>
      <c r="E630" s="67"/>
      <c r="F630"/>
      <c r="K630"/>
    </row>
    <row r="631" spans="3:11" x14ac:dyDescent="0.25">
      <c r="C631" s="67"/>
      <c r="D631" s="67"/>
      <c r="E631" s="67"/>
      <c r="F631"/>
      <c r="K631"/>
    </row>
    <row r="632" spans="3:11" x14ac:dyDescent="0.25">
      <c r="C632" s="67"/>
      <c r="D632" s="67"/>
      <c r="E632" s="67"/>
      <c r="F632"/>
      <c r="K632"/>
    </row>
    <row r="633" spans="3:11" x14ac:dyDescent="0.25">
      <c r="C633" s="67"/>
      <c r="D633" s="67"/>
      <c r="E633" s="67"/>
      <c r="F633"/>
      <c r="K633"/>
    </row>
    <row r="634" spans="3:11" x14ac:dyDescent="0.25">
      <c r="C634" s="67"/>
      <c r="D634" s="67"/>
      <c r="E634" s="67"/>
      <c r="F634"/>
      <c r="K634"/>
    </row>
    <row r="635" spans="3:11" x14ac:dyDescent="0.25">
      <c r="C635" s="67"/>
      <c r="D635" s="67"/>
      <c r="E635" s="67"/>
      <c r="F635"/>
      <c r="K635"/>
    </row>
    <row r="636" spans="3:11" x14ac:dyDescent="0.25">
      <c r="C636" s="67"/>
      <c r="D636" s="67"/>
      <c r="E636" s="67"/>
      <c r="F636"/>
      <c r="K636"/>
    </row>
    <row r="637" spans="3:11" x14ac:dyDescent="0.25">
      <c r="C637" s="67"/>
      <c r="D637" s="67"/>
      <c r="E637" s="67"/>
      <c r="F637"/>
      <c r="K637"/>
    </row>
    <row r="638" spans="3:11" x14ac:dyDescent="0.25">
      <c r="C638" s="67"/>
      <c r="D638" s="67"/>
      <c r="E638" s="67"/>
      <c r="F638"/>
      <c r="K638"/>
    </row>
    <row r="639" spans="3:11" x14ac:dyDescent="0.25">
      <c r="C639" s="67"/>
      <c r="D639" s="67"/>
      <c r="E639" s="67"/>
      <c r="F639"/>
      <c r="K639"/>
    </row>
    <row r="640" spans="3:11" x14ac:dyDescent="0.25">
      <c r="C640" s="67"/>
      <c r="D640" s="67"/>
      <c r="E640" s="67"/>
      <c r="F640"/>
      <c r="K640"/>
    </row>
    <row r="641" spans="3:11" x14ac:dyDescent="0.25">
      <c r="C641" s="67"/>
      <c r="D641" s="67"/>
      <c r="E641" s="67"/>
      <c r="F641"/>
      <c r="K641"/>
    </row>
    <row r="642" spans="3:11" x14ac:dyDescent="0.25">
      <c r="C642" s="67"/>
      <c r="D642" s="67"/>
      <c r="E642" s="67"/>
      <c r="F642"/>
      <c r="K642"/>
    </row>
    <row r="643" spans="3:11" x14ac:dyDescent="0.25">
      <c r="C643" s="67"/>
      <c r="D643" s="67"/>
      <c r="E643" s="67"/>
      <c r="F643"/>
      <c r="K643"/>
    </row>
    <row r="644" spans="3:11" x14ac:dyDescent="0.25">
      <c r="C644" s="67"/>
      <c r="D644" s="67"/>
      <c r="E644" s="67"/>
      <c r="F644"/>
      <c r="K644"/>
    </row>
    <row r="645" spans="3:11" x14ac:dyDescent="0.25">
      <c r="C645" s="67"/>
      <c r="D645" s="67"/>
      <c r="E645" s="67"/>
      <c r="F645"/>
      <c r="K645"/>
    </row>
    <row r="646" spans="3:11" x14ac:dyDescent="0.25">
      <c r="C646" s="67"/>
      <c r="D646" s="67"/>
      <c r="E646" s="67"/>
      <c r="F646"/>
      <c r="K646"/>
    </row>
    <row r="647" spans="3:11" x14ac:dyDescent="0.25">
      <c r="C647" s="67"/>
      <c r="D647" s="67"/>
      <c r="E647" s="67"/>
      <c r="F647"/>
      <c r="K647"/>
    </row>
    <row r="648" spans="3:11" x14ac:dyDescent="0.25">
      <c r="C648" s="67"/>
      <c r="D648" s="67"/>
      <c r="E648" s="67"/>
      <c r="F648"/>
      <c r="K648"/>
    </row>
    <row r="649" spans="3:11" x14ac:dyDescent="0.25">
      <c r="C649" s="67"/>
      <c r="D649" s="67"/>
      <c r="E649" s="67"/>
      <c r="F649"/>
      <c r="K649"/>
    </row>
    <row r="650" spans="3:11" x14ac:dyDescent="0.25">
      <c r="C650" s="67"/>
      <c r="D650" s="67"/>
      <c r="E650" s="67"/>
      <c r="F650"/>
      <c r="K650"/>
    </row>
    <row r="651" spans="3:11" x14ac:dyDescent="0.25">
      <c r="C651" s="67"/>
      <c r="D651" s="67"/>
      <c r="E651" s="67"/>
      <c r="F651"/>
      <c r="K651"/>
    </row>
    <row r="652" spans="3:11" x14ac:dyDescent="0.25">
      <c r="C652" s="67"/>
      <c r="D652" s="67"/>
      <c r="E652" s="67"/>
      <c r="F652"/>
      <c r="K652"/>
    </row>
    <row r="653" spans="3:11" x14ac:dyDescent="0.25">
      <c r="C653" s="67"/>
      <c r="D653" s="67"/>
      <c r="E653" s="67"/>
      <c r="F653"/>
      <c r="K653"/>
    </row>
    <row r="654" spans="3:11" x14ac:dyDescent="0.25">
      <c r="C654" s="67"/>
      <c r="D654" s="67"/>
      <c r="E654" s="67"/>
      <c r="F654"/>
      <c r="K654"/>
    </row>
    <row r="655" spans="3:11" x14ac:dyDescent="0.25">
      <c r="C655" s="67"/>
      <c r="D655" s="67"/>
      <c r="E655" s="67"/>
      <c r="F655"/>
      <c r="K655"/>
    </row>
    <row r="656" spans="3:11" x14ac:dyDescent="0.25">
      <c r="C656" s="67"/>
      <c r="D656" s="67"/>
      <c r="E656" s="67"/>
      <c r="F656"/>
      <c r="K656"/>
    </row>
    <row r="657" spans="3:11" x14ac:dyDescent="0.25">
      <c r="C657" s="67"/>
      <c r="D657" s="67"/>
      <c r="E657" s="67"/>
      <c r="F657"/>
      <c r="K657"/>
    </row>
    <row r="658" spans="3:11" x14ac:dyDescent="0.25">
      <c r="C658" s="67"/>
      <c r="D658" s="67"/>
      <c r="E658" s="67"/>
      <c r="F658"/>
      <c r="K658"/>
    </row>
    <row r="659" spans="3:11" x14ac:dyDescent="0.25">
      <c r="C659" s="67"/>
      <c r="D659" s="67"/>
      <c r="E659" s="67"/>
      <c r="F659"/>
      <c r="K659"/>
    </row>
    <row r="660" spans="3:11" x14ac:dyDescent="0.25">
      <c r="C660" s="67"/>
      <c r="D660" s="67"/>
      <c r="E660" s="67"/>
      <c r="F660"/>
      <c r="K660"/>
    </row>
    <row r="661" spans="3:11" x14ac:dyDescent="0.25">
      <c r="C661" s="67"/>
      <c r="D661" s="67"/>
      <c r="E661" s="67"/>
      <c r="F661"/>
      <c r="K661"/>
    </row>
    <row r="662" spans="3:11" x14ac:dyDescent="0.25">
      <c r="C662" s="67"/>
      <c r="D662" s="67"/>
      <c r="E662" s="67"/>
      <c r="F662"/>
      <c r="K662"/>
    </row>
    <row r="663" spans="3:11" x14ac:dyDescent="0.25">
      <c r="C663" s="67"/>
      <c r="D663" s="67"/>
      <c r="E663" s="67"/>
      <c r="F663"/>
      <c r="K663"/>
    </row>
    <row r="664" spans="3:11" x14ac:dyDescent="0.25">
      <c r="C664" s="67"/>
      <c r="D664" s="67"/>
      <c r="E664" s="67"/>
      <c r="F664"/>
      <c r="K664"/>
    </row>
    <row r="665" spans="3:11" x14ac:dyDescent="0.25">
      <c r="C665" s="67"/>
      <c r="D665" s="67"/>
      <c r="E665" s="67"/>
      <c r="F665"/>
      <c r="K665"/>
    </row>
    <row r="666" spans="3:11" x14ac:dyDescent="0.25">
      <c r="C666" s="67"/>
      <c r="D666" s="67"/>
      <c r="E666" s="67"/>
      <c r="F666"/>
      <c r="K666"/>
    </row>
    <row r="667" spans="3:11" x14ac:dyDescent="0.25">
      <c r="C667" s="67"/>
      <c r="D667" s="67"/>
      <c r="E667" s="67"/>
      <c r="F667"/>
      <c r="K667"/>
    </row>
    <row r="668" spans="3:11" x14ac:dyDescent="0.25">
      <c r="C668" s="67"/>
      <c r="D668" s="67"/>
      <c r="E668" s="67"/>
      <c r="F668"/>
      <c r="K668"/>
    </row>
    <row r="669" spans="3:11" x14ac:dyDescent="0.25">
      <c r="C669" s="67"/>
      <c r="D669" s="67"/>
      <c r="E669" s="67"/>
      <c r="F669"/>
      <c r="K669"/>
    </row>
    <row r="670" spans="3:11" x14ac:dyDescent="0.25">
      <c r="C670" s="67"/>
      <c r="D670" s="67"/>
      <c r="E670" s="67"/>
      <c r="F670"/>
      <c r="K670"/>
    </row>
    <row r="671" spans="3:11" x14ac:dyDescent="0.25">
      <c r="C671" s="67"/>
      <c r="D671" s="67"/>
      <c r="E671" s="67"/>
      <c r="F671"/>
      <c r="K671"/>
    </row>
    <row r="672" spans="3:11" x14ac:dyDescent="0.25">
      <c r="C672" s="67"/>
      <c r="D672" s="67"/>
      <c r="E672" s="67"/>
      <c r="F672"/>
      <c r="K672"/>
    </row>
    <row r="673" spans="3:11" x14ac:dyDescent="0.25">
      <c r="C673" s="67"/>
      <c r="D673" s="67"/>
      <c r="E673" s="67"/>
      <c r="F673"/>
      <c r="K673"/>
    </row>
    <row r="674" spans="3:11" x14ac:dyDescent="0.25">
      <c r="C674" s="67"/>
      <c r="D674" s="67"/>
      <c r="E674" s="67"/>
      <c r="F674"/>
      <c r="K674"/>
    </row>
    <row r="675" spans="3:11" x14ac:dyDescent="0.25">
      <c r="C675" s="67"/>
      <c r="D675" s="67"/>
      <c r="E675" s="67"/>
      <c r="F675"/>
      <c r="K675"/>
    </row>
    <row r="676" spans="3:11" x14ac:dyDescent="0.25">
      <c r="C676" s="67"/>
      <c r="D676" s="67"/>
      <c r="E676" s="67"/>
      <c r="F676"/>
      <c r="K676"/>
    </row>
    <row r="677" spans="3:11" x14ac:dyDescent="0.25">
      <c r="C677" s="67"/>
      <c r="D677" s="67"/>
      <c r="E677" s="67"/>
      <c r="F677"/>
      <c r="K677"/>
    </row>
    <row r="678" spans="3:11" x14ac:dyDescent="0.25">
      <c r="C678" s="67"/>
      <c r="D678" s="67"/>
      <c r="E678" s="67"/>
      <c r="F678"/>
      <c r="K678"/>
    </row>
    <row r="679" spans="3:11" x14ac:dyDescent="0.25">
      <c r="C679" s="67"/>
      <c r="D679" s="67"/>
      <c r="E679" s="67"/>
      <c r="F679"/>
      <c r="K679"/>
    </row>
    <row r="680" spans="3:11" x14ac:dyDescent="0.25">
      <c r="C680" s="67"/>
      <c r="D680" s="67"/>
      <c r="E680" s="67"/>
      <c r="F680"/>
      <c r="K680"/>
    </row>
    <row r="681" spans="3:11" x14ac:dyDescent="0.25">
      <c r="C681" s="67"/>
      <c r="D681" s="67"/>
      <c r="E681" s="67"/>
      <c r="F681"/>
      <c r="K681"/>
    </row>
    <row r="682" spans="3:11" x14ac:dyDescent="0.25">
      <c r="C682" s="67"/>
      <c r="D682" s="67"/>
      <c r="E682" s="67"/>
      <c r="F682"/>
      <c r="K682"/>
    </row>
    <row r="683" spans="3:11" x14ac:dyDescent="0.25">
      <c r="C683" s="67"/>
      <c r="D683" s="67"/>
      <c r="E683" s="67"/>
      <c r="F683"/>
      <c r="K683"/>
    </row>
    <row r="684" spans="3:11" x14ac:dyDescent="0.25">
      <c r="C684" s="67"/>
      <c r="D684" s="67"/>
      <c r="E684" s="67"/>
      <c r="F684"/>
      <c r="K684"/>
    </row>
    <row r="685" spans="3:11" x14ac:dyDescent="0.25">
      <c r="C685" s="67"/>
      <c r="D685" s="67"/>
      <c r="E685" s="67"/>
      <c r="F685"/>
      <c r="K685"/>
    </row>
    <row r="686" spans="3:11" x14ac:dyDescent="0.25">
      <c r="C686" s="67"/>
      <c r="D686" s="67"/>
      <c r="E686" s="67"/>
      <c r="F686"/>
      <c r="K686"/>
    </row>
    <row r="687" spans="3:11" x14ac:dyDescent="0.25">
      <c r="C687" s="67"/>
      <c r="D687" s="67"/>
      <c r="E687" s="67"/>
      <c r="F687"/>
      <c r="K687"/>
    </row>
    <row r="688" spans="3:11" x14ac:dyDescent="0.25">
      <c r="C688" s="67"/>
      <c r="D688" s="67"/>
      <c r="E688" s="67"/>
      <c r="F688"/>
      <c r="K688"/>
    </row>
    <row r="689" spans="3:11" x14ac:dyDescent="0.25">
      <c r="C689" s="67"/>
      <c r="D689" s="67"/>
      <c r="E689" s="67"/>
      <c r="F689"/>
      <c r="K689"/>
    </row>
    <row r="690" spans="3:11" x14ac:dyDescent="0.25">
      <c r="C690" s="67"/>
      <c r="D690" s="67"/>
      <c r="E690" s="67"/>
      <c r="F690"/>
      <c r="K690"/>
    </row>
    <row r="691" spans="3:11" x14ac:dyDescent="0.25">
      <c r="C691" s="67"/>
      <c r="D691" s="67"/>
      <c r="E691" s="67"/>
      <c r="F691"/>
      <c r="K691"/>
    </row>
    <row r="692" spans="3:11" x14ac:dyDescent="0.25">
      <c r="C692" s="67"/>
      <c r="D692" s="67"/>
      <c r="E692" s="67"/>
      <c r="F692"/>
      <c r="K692"/>
    </row>
    <row r="693" spans="3:11" x14ac:dyDescent="0.25">
      <c r="C693" s="67"/>
      <c r="D693" s="67"/>
      <c r="E693" s="67"/>
      <c r="F693"/>
      <c r="K693"/>
    </row>
    <row r="694" spans="3:11" x14ac:dyDescent="0.25">
      <c r="C694" s="67"/>
      <c r="D694" s="67"/>
      <c r="E694" s="67"/>
      <c r="F694"/>
      <c r="K694"/>
    </row>
    <row r="695" spans="3:11" x14ac:dyDescent="0.25">
      <c r="C695" s="67"/>
      <c r="D695" s="67"/>
      <c r="E695" s="67"/>
      <c r="F695"/>
      <c r="K695"/>
    </row>
    <row r="696" spans="3:11" x14ac:dyDescent="0.25">
      <c r="C696" s="67"/>
      <c r="D696" s="67"/>
      <c r="E696" s="67"/>
      <c r="F696"/>
      <c r="K696"/>
    </row>
    <row r="697" spans="3:11" x14ac:dyDescent="0.25">
      <c r="C697" s="67"/>
      <c r="D697" s="67"/>
      <c r="E697" s="67"/>
      <c r="F697"/>
      <c r="K697"/>
    </row>
    <row r="698" spans="3:11" x14ac:dyDescent="0.25">
      <c r="C698" s="67"/>
      <c r="D698" s="67"/>
      <c r="E698" s="67"/>
      <c r="F698"/>
      <c r="K698"/>
    </row>
    <row r="699" spans="3:11" x14ac:dyDescent="0.25">
      <c r="C699" s="67"/>
      <c r="D699" s="67"/>
      <c r="E699" s="67"/>
      <c r="F699"/>
      <c r="K699"/>
    </row>
    <row r="700" spans="3:11" x14ac:dyDescent="0.25">
      <c r="C700" s="67"/>
      <c r="D700" s="67"/>
      <c r="E700" s="67"/>
      <c r="F700"/>
      <c r="K700"/>
    </row>
    <row r="701" spans="3:11" x14ac:dyDescent="0.25">
      <c r="C701" s="67"/>
      <c r="D701" s="67"/>
      <c r="E701" s="67"/>
      <c r="F701"/>
      <c r="K701"/>
    </row>
    <row r="702" spans="3:11" x14ac:dyDescent="0.25">
      <c r="C702" s="67"/>
      <c r="D702" s="67"/>
      <c r="E702" s="67"/>
      <c r="F702"/>
      <c r="K702"/>
    </row>
    <row r="703" spans="3:11" x14ac:dyDescent="0.25">
      <c r="C703" s="67"/>
      <c r="D703" s="67"/>
      <c r="E703" s="67"/>
      <c r="F703"/>
      <c r="K703"/>
    </row>
    <row r="704" spans="3:11" x14ac:dyDescent="0.25">
      <c r="C704" s="67"/>
      <c r="D704" s="67"/>
      <c r="E704" s="67"/>
      <c r="F704"/>
      <c r="K704"/>
    </row>
    <row r="705" spans="3:11" x14ac:dyDescent="0.25">
      <c r="C705" s="67"/>
      <c r="D705" s="67"/>
      <c r="E705" s="67"/>
      <c r="F705"/>
      <c r="K705"/>
    </row>
    <row r="706" spans="3:11" x14ac:dyDescent="0.25">
      <c r="C706" s="67"/>
      <c r="D706" s="67"/>
      <c r="E706" s="67"/>
      <c r="F706"/>
      <c r="K706"/>
    </row>
    <row r="707" spans="3:11" x14ac:dyDescent="0.25">
      <c r="C707" s="67"/>
      <c r="D707" s="67"/>
      <c r="E707" s="67"/>
      <c r="F707"/>
      <c r="K707"/>
    </row>
    <row r="708" spans="3:11" x14ac:dyDescent="0.25">
      <c r="C708" s="67"/>
      <c r="D708" s="67"/>
      <c r="E708" s="67"/>
      <c r="F708"/>
      <c r="K708"/>
    </row>
    <row r="709" spans="3:11" x14ac:dyDescent="0.25">
      <c r="C709" s="67"/>
      <c r="D709" s="67"/>
      <c r="E709" s="67"/>
      <c r="F709"/>
      <c r="K709"/>
    </row>
    <row r="710" spans="3:11" x14ac:dyDescent="0.25">
      <c r="C710" s="67"/>
      <c r="D710" s="67"/>
      <c r="E710" s="67"/>
      <c r="F710"/>
      <c r="K710"/>
    </row>
    <row r="711" spans="3:11" x14ac:dyDescent="0.25">
      <c r="C711" s="67"/>
      <c r="D711" s="67"/>
      <c r="E711" s="67"/>
      <c r="F711"/>
      <c r="K711"/>
    </row>
    <row r="712" spans="3:11" x14ac:dyDescent="0.25">
      <c r="C712" s="67"/>
      <c r="D712" s="67"/>
      <c r="E712" s="67"/>
      <c r="F712"/>
      <c r="K712"/>
    </row>
    <row r="713" spans="3:11" x14ac:dyDescent="0.25">
      <c r="C713" s="67"/>
      <c r="D713" s="67"/>
      <c r="E713" s="67"/>
      <c r="F713"/>
      <c r="K713"/>
    </row>
    <row r="714" spans="3:11" x14ac:dyDescent="0.25">
      <c r="C714" s="67"/>
      <c r="D714" s="67"/>
      <c r="E714" s="67"/>
      <c r="F714"/>
      <c r="K714"/>
    </row>
    <row r="715" spans="3:11" x14ac:dyDescent="0.25">
      <c r="C715" s="67"/>
      <c r="D715" s="67"/>
      <c r="E715" s="67"/>
      <c r="F715"/>
      <c r="K715"/>
    </row>
    <row r="716" spans="3:11" x14ac:dyDescent="0.25">
      <c r="C716" s="67"/>
      <c r="D716" s="67"/>
      <c r="E716" s="67"/>
      <c r="F716"/>
      <c r="K716"/>
    </row>
    <row r="717" spans="3:11" x14ac:dyDescent="0.25">
      <c r="C717" s="67"/>
      <c r="D717" s="67"/>
      <c r="E717" s="67"/>
      <c r="F717"/>
      <c r="K717"/>
    </row>
    <row r="718" spans="3:11" x14ac:dyDescent="0.25">
      <c r="C718" s="67"/>
      <c r="D718" s="67"/>
      <c r="E718" s="67"/>
      <c r="F718"/>
      <c r="K718"/>
    </row>
    <row r="719" spans="3:11" x14ac:dyDescent="0.25">
      <c r="C719" s="67"/>
      <c r="D719" s="67"/>
      <c r="E719" s="67"/>
      <c r="F719"/>
      <c r="K719"/>
    </row>
    <row r="720" spans="3:11" x14ac:dyDescent="0.25">
      <c r="C720" s="67"/>
      <c r="D720" s="67"/>
      <c r="E720" s="67"/>
      <c r="F720"/>
      <c r="K720"/>
    </row>
    <row r="721" spans="3:11" x14ac:dyDescent="0.25">
      <c r="C721" s="67"/>
      <c r="D721" s="67"/>
      <c r="E721" s="67"/>
      <c r="F721"/>
      <c r="K721"/>
    </row>
    <row r="722" spans="3:11" x14ac:dyDescent="0.25">
      <c r="C722" s="67"/>
      <c r="D722" s="67"/>
      <c r="E722" s="67"/>
      <c r="F722"/>
      <c r="K722"/>
    </row>
    <row r="723" spans="3:11" x14ac:dyDescent="0.25">
      <c r="C723" s="67"/>
      <c r="D723" s="67"/>
      <c r="E723" s="67"/>
      <c r="F723"/>
      <c r="K723"/>
    </row>
    <row r="724" spans="3:11" x14ac:dyDescent="0.25">
      <c r="C724" s="67"/>
      <c r="D724" s="67"/>
      <c r="E724" s="67"/>
      <c r="F724"/>
      <c r="K724"/>
    </row>
    <row r="725" spans="3:11" x14ac:dyDescent="0.25">
      <c r="C725" s="67"/>
      <c r="D725" s="67"/>
      <c r="E725" s="67"/>
      <c r="F725"/>
      <c r="K725"/>
    </row>
    <row r="726" spans="3:11" x14ac:dyDescent="0.25">
      <c r="C726" s="67"/>
      <c r="D726" s="67"/>
      <c r="E726" s="67"/>
      <c r="F726"/>
      <c r="K726"/>
    </row>
    <row r="727" spans="3:11" x14ac:dyDescent="0.25">
      <c r="C727" s="67"/>
      <c r="D727" s="67"/>
      <c r="E727" s="67"/>
      <c r="F727"/>
      <c r="K727"/>
    </row>
    <row r="728" spans="3:11" x14ac:dyDescent="0.25">
      <c r="C728" s="67"/>
      <c r="D728" s="67"/>
      <c r="E728" s="67"/>
      <c r="F728"/>
      <c r="K728"/>
    </row>
    <row r="729" spans="3:11" x14ac:dyDescent="0.25">
      <c r="C729" s="67"/>
      <c r="D729" s="67"/>
      <c r="E729" s="67"/>
      <c r="F729"/>
      <c r="K729"/>
    </row>
    <row r="730" spans="3:11" x14ac:dyDescent="0.25">
      <c r="C730" s="67"/>
      <c r="D730" s="67"/>
      <c r="E730" s="67"/>
      <c r="F730"/>
      <c r="K730"/>
    </row>
    <row r="731" spans="3:11" x14ac:dyDescent="0.25">
      <c r="C731" s="67"/>
      <c r="D731" s="67"/>
      <c r="E731" s="67"/>
      <c r="F731"/>
      <c r="K731"/>
    </row>
    <row r="732" spans="3:11" x14ac:dyDescent="0.25">
      <c r="C732" s="67"/>
      <c r="D732" s="67"/>
      <c r="E732" s="67"/>
      <c r="F732"/>
      <c r="K732"/>
    </row>
    <row r="733" spans="3:11" x14ac:dyDescent="0.25">
      <c r="C733" s="67"/>
      <c r="D733" s="67"/>
      <c r="E733" s="67"/>
      <c r="F733"/>
      <c r="K733"/>
    </row>
    <row r="734" spans="3:11" x14ac:dyDescent="0.25">
      <c r="C734" s="67"/>
      <c r="D734" s="67"/>
      <c r="E734" s="67"/>
      <c r="F734"/>
      <c r="K734"/>
    </row>
    <row r="735" spans="3:11" x14ac:dyDescent="0.25">
      <c r="C735" s="67"/>
      <c r="D735" s="67"/>
      <c r="E735" s="67"/>
      <c r="F735"/>
      <c r="K735"/>
    </row>
    <row r="736" spans="3:11" x14ac:dyDescent="0.25">
      <c r="C736" s="67"/>
      <c r="D736" s="67"/>
      <c r="E736" s="67"/>
      <c r="F736"/>
      <c r="K736"/>
    </row>
    <row r="737" spans="3:11" x14ac:dyDescent="0.25">
      <c r="C737" s="67"/>
      <c r="D737" s="67"/>
      <c r="E737" s="67"/>
      <c r="F737"/>
      <c r="K737"/>
    </row>
    <row r="738" spans="3:11" x14ac:dyDescent="0.25">
      <c r="C738" s="67"/>
      <c r="D738" s="67"/>
      <c r="E738" s="67"/>
      <c r="F738"/>
      <c r="K738"/>
    </row>
    <row r="739" spans="3:11" x14ac:dyDescent="0.25">
      <c r="C739" s="67"/>
      <c r="D739" s="67"/>
      <c r="E739" s="67"/>
      <c r="F739"/>
      <c r="K739"/>
    </row>
    <row r="740" spans="3:11" x14ac:dyDescent="0.25">
      <c r="C740" s="67"/>
      <c r="D740" s="67"/>
      <c r="E740" s="67"/>
      <c r="F740"/>
      <c r="K740"/>
    </row>
    <row r="741" spans="3:11" x14ac:dyDescent="0.25">
      <c r="C741" s="67"/>
      <c r="D741" s="67"/>
      <c r="E741" s="67"/>
      <c r="F741"/>
      <c r="K741"/>
    </row>
    <row r="742" spans="3:11" x14ac:dyDescent="0.25">
      <c r="C742" s="67"/>
      <c r="D742" s="67"/>
      <c r="E742" s="67"/>
      <c r="F742"/>
      <c r="K742"/>
    </row>
    <row r="743" spans="3:11" x14ac:dyDescent="0.25">
      <c r="C743" s="67"/>
      <c r="D743" s="67"/>
      <c r="E743" s="67"/>
      <c r="F743"/>
      <c r="K743"/>
    </row>
    <row r="744" spans="3:11" x14ac:dyDescent="0.25">
      <c r="C744" s="67"/>
      <c r="D744" s="67"/>
      <c r="E744" s="67"/>
      <c r="F744"/>
      <c r="K744"/>
    </row>
    <row r="745" spans="3:11" x14ac:dyDescent="0.25">
      <c r="C745" s="67"/>
      <c r="D745" s="67"/>
      <c r="E745" s="67"/>
      <c r="F745"/>
      <c r="K745"/>
    </row>
    <row r="746" spans="3:11" x14ac:dyDescent="0.25">
      <c r="C746" s="67"/>
      <c r="D746" s="67"/>
      <c r="E746" s="67"/>
      <c r="F746"/>
      <c r="K746"/>
    </row>
    <row r="747" spans="3:11" x14ac:dyDescent="0.25">
      <c r="C747" s="67"/>
      <c r="D747" s="67"/>
      <c r="E747" s="67"/>
      <c r="F747"/>
      <c r="K747"/>
    </row>
    <row r="748" spans="3:11" x14ac:dyDescent="0.25">
      <c r="C748" s="67"/>
      <c r="D748" s="67"/>
      <c r="E748" s="67"/>
      <c r="F748"/>
      <c r="K748"/>
    </row>
    <row r="749" spans="3:11" x14ac:dyDescent="0.25">
      <c r="C749" s="67"/>
      <c r="D749" s="67"/>
      <c r="E749" s="67"/>
      <c r="F749"/>
      <c r="K749"/>
    </row>
    <row r="750" spans="3:11" x14ac:dyDescent="0.25">
      <c r="C750" s="67"/>
      <c r="D750" s="67"/>
      <c r="E750" s="67"/>
      <c r="F750"/>
      <c r="K750"/>
    </row>
    <row r="751" spans="3:11" x14ac:dyDescent="0.25">
      <c r="C751" s="67"/>
      <c r="D751" s="67"/>
      <c r="E751" s="67"/>
      <c r="F751"/>
      <c r="K751"/>
    </row>
    <row r="752" spans="3:11" x14ac:dyDescent="0.25">
      <c r="C752" s="67"/>
      <c r="D752" s="67"/>
      <c r="E752" s="67"/>
      <c r="F752"/>
      <c r="K752"/>
    </row>
    <row r="753" spans="3:11" x14ac:dyDescent="0.25">
      <c r="C753" s="67"/>
      <c r="D753" s="67"/>
      <c r="E753" s="67"/>
      <c r="F753"/>
      <c r="K753"/>
    </row>
    <row r="754" spans="3:11" x14ac:dyDescent="0.25">
      <c r="C754" s="67"/>
      <c r="D754" s="67"/>
      <c r="E754" s="67"/>
      <c r="F754"/>
      <c r="K754"/>
    </row>
    <row r="755" spans="3:11" x14ac:dyDescent="0.25">
      <c r="C755" s="67"/>
      <c r="D755" s="67"/>
      <c r="E755" s="67"/>
      <c r="F755"/>
      <c r="K755"/>
    </row>
    <row r="756" spans="3:11" x14ac:dyDescent="0.25">
      <c r="C756" s="67"/>
      <c r="D756" s="67"/>
      <c r="E756" s="67"/>
      <c r="F756"/>
      <c r="K756"/>
    </row>
    <row r="757" spans="3:11" x14ac:dyDescent="0.25">
      <c r="C757" s="67"/>
      <c r="D757" s="67"/>
      <c r="E757" s="67"/>
      <c r="F757"/>
      <c r="K757"/>
    </row>
    <row r="758" spans="3:11" x14ac:dyDescent="0.25">
      <c r="C758" s="67"/>
      <c r="D758" s="67"/>
      <c r="E758" s="67"/>
      <c r="F758"/>
      <c r="K758"/>
    </row>
    <row r="759" spans="3:11" x14ac:dyDescent="0.25">
      <c r="C759" s="67"/>
      <c r="D759" s="67"/>
      <c r="E759" s="67"/>
      <c r="F759"/>
      <c r="K759"/>
    </row>
    <row r="760" spans="3:11" x14ac:dyDescent="0.25">
      <c r="C760" s="67"/>
      <c r="D760" s="67"/>
      <c r="E760" s="67"/>
      <c r="F760"/>
      <c r="K760"/>
    </row>
    <row r="761" spans="3:11" x14ac:dyDescent="0.25">
      <c r="C761" s="67"/>
      <c r="D761" s="67"/>
      <c r="E761" s="67"/>
      <c r="F761"/>
      <c r="K761"/>
    </row>
    <row r="762" spans="3:11" x14ac:dyDescent="0.25">
      <c r="C762" s="67"/>
      <c r="D762" s="67"/>
      <c r="E762" s="67"/>
      <c r="F762"/>
      <c r="K762"/>
    </row>
    <row r="763" spans="3:11" x14ac:dyDescent="0.25">
      <c r="C763" s="67"/>
      <c r="D763" s="67"/>
      <c r="E763" s="67"/>
      <c r="F763"/>
      <c r="K763"/>
    </row>
    <row r="764" spans="3:11" x14ac:dyDescent="0.25">
      <c r="C764" s="67"/>
      <c r="D764" s="67"/>
      <c r="E764" s="67"/>
      <c r="F764"/>
      <c r="K764"/>
    </row>
    <row r="765" spans="3:11" x14ac:dyDescent="0.25">
      <c r="C765" s="67"/>
      <c r="D765" s="67"/>
      <c r="E765" s="67"/>
      <c r="F765"/>
      <c r="K765"/>
    </row>
    <row r="766" spans="3:11" x14ac:dyDescent="0.25">
      <c r="C766" s="67"/>
      <c r="D766" s="67"/>
      <c r="E766" s="67"/>
      <c r="F766"/>
      <c r="K766"/>
    </row>
    <row r="767" spans="3:11" x14ac:dyDescent="0.25">
      <c r="C767" s="67"/>
      <c r="D767" s="67"/>
      <c r="E767" s="67"/>
      <c r="F767"/>
      <c r="K767"/>
    </row>
    <row r="768" spans="3:11" x14ac:dyDescent="0.25">
      <c r="C768" s="67"/>
      <c r="D768" s="67"/>
      <c r="E768" s="67"/>
      <c r="F768"/>
      <c r="K768"/>
    </row>
    <row r="769" spans="3:11" x14ac:dyDescent="0.25">
      <c r="C769" s="67"/>
      <c r="D769" s="67"/>
      <c r="E769" s="67"/>
      <c r="F769"/>
      <c r="K769"/>
    </row>
    <row r="770" spans="3:11" x14ac:dyDescent="0.25">
      <c r="C770" s="67"/>
      <c r="D770" s="67"/>
      <c r="E770" s="67"/>
      <c r="F770"/>
      <c r="K770"/>
    </row>
    <row r="771" spans="3:11" x14ac:dyDescent="0.25">
      <c r="C771" s="67"/>
      <c r="D771" s="67"/>
      <c r="E771" s="67"/>
      <c r="F771"/>
      <c r="K771"/>
    </row>
    <row r="772" spans="3:11" x14ac:dyDescent="0.25">
      <c r="C772" s="67"/>
      <c r="D772" s="67"/>
      <c r="E772" s="67"/>
      <c r="F772"/>
      <c r="K772"/>
    </row>
    <row r="773" spans="3:11" x14ac:dyDescent="0.25">
      <c r="C773" s="67"/>
      <c r="D773" s="67"/>
      <c r="E773" s="67"/>
      <c r="F773"/>
      <c r="K773"/>
    </row>
    <row r="774" spans="3:11" x14ac:dyDescent="0.25">
      <c r="C774" s="67"/>
      <c r="D774" s="67"/>
      <c r="E774" s="67"/>
      <c r="F774"/>
      <c r="K774"/>
    </row>
    <row r="775" spans="3:11" x14ac:dyDescent="0.25">
      <c r="C775" s="67"/>
      <c r="D775" s="67"/>
      <c r="E775" s="67"/>
      <c r="F775"/>
      <c r="K775"/>
    </row>
    <row r="776" spans="3:11" x14ac:dyDescent="0.25">
      <c r="C776" s="67"/>
      <c r="D776" s="67"/>
      <c r="E776" s="67"/>
      <c r="F776"/>
      <c r="K776"/>
    </row>
    <row r="777" spans="3:11" x14ac:dyDescent="0.25">
      <c r="C777" s="67"/>
      <c r="D777" s="67"/>
      <c r="E777" s="67"/>
      <c r="F777"/>
      <c r="K777"/>
    </row>
    <row r="778" spans="3:11" x14ac:dyDescent="0.25">
      <c r="C778" s="67"/>
      <c r="D778" s="67"/>
      <c r="E778" s="67"/>
      <c r="F778"/>
      <c r="K778"/>
    </row>
    <row r="779" spans="3:11" x14ac:dyDescent="0.25">
      <c r="C779" s="67"/>
      <c r="D779" s="67"/>
      <c r="E779" s="67"/>
      <c r="F779"/>
      <c r="K779"/>
    </row>
    <row r="780" spans="3:11" x14ac:dyDescent="0.25">
      <c r="C780" s="67"/>
      <c r="D780" s="67"/>
      <c r="E780" s="67"/>
      <c r="F780"/>
      <c r="K780"/>
    </row>
    <row r="781" spans="3:11" x14ac:dyDescent="0.25">
      <c r="C781" s="67"/>
      <c r="D781" s="67"/>
      <c r="E781" s="67"/>
      <c r="F781"/>
      <c r="K781"/>
    </row>
    <row r="782" spans="3:11" x14ac:dyDescent="0.25">
      <c r="C782" s="67"/>
      <c r="D782" s="67"/>
      <c r="E782" s="67"/>
      <c r="F782"/>
      <c r="K782"/>
    </row>
    <row r="783" spans="3:11" x14ac:dyDescent="0.25">
      <c r="C783" s="67"/>
      <c r="D783" s="67"/>
      <c r="E783" s="67"/>
      <c r="F783"/>
      <c r="K783"/>
    </row>
    <row r="784" spans="3:11" x14ac:dyDescent="0.25">
      <c r="C784" s="67"/>
      <c r="D784" s="67"/>
      <c r="E784" s="67"/>
      <c r="F784"/>
      <c r="K784"/>
    </row>
    <row r="785" spans="3:11" x14ac:dyDescent="0.25">
      <c r="C785" s="67"/>
      <c r="D785" s="67"/>
      <c r="E785" s="67"/>
      <c r="F785"/>
      <c r="K785"/>
    </row>
    <row r="786" spans="3:11" x14ac:dyDescent="0.25">
      <c r="C786" s="67"/>
      <c r="D786" s="67"/>
      <c r="E786" s="67"/>
      <c r="F786"/>
      <c r="K786"/>
    </row>
    <row r="787" spans="3:11" x14ac:dyDescent="0.25">
      <c r="C787" s="67"/>
      <c r="D787" s="67"/>
      <c r="E787" s="67"/>
      <c r="F787"/>
      <c r="K787"/>
    </row>
    <row r="788" spans="3:11" x14ac:dyDescent="0.25">
      <c r="C788" s="67"/>
      <c r="D788" s="67"/>
      <c r="E788" s="67"/>
      <c r="F788"/>
      <c r="K788"/>
    </row>
    <row r="789" spans="3:11" x14ac:dyDescent="0.25">
      <c r="C789" s="67"/>
      <c r="D789" s="67"/>
      <c r="E789" s="67"/>
      <c r="F789"/>
      <c r="K789"/>
    </row>
    <row r="790" spans="3:11" x14ac:dyDescent="0.25">
      <c r="C790" s="67"/>
      <c r="D790" s="67"/>
      <c r="E790" s="67"/>
      <c r="F790"/>
      <c r="K790"/>
    </row>
    <row r="791" spans="3:11" x14ac:dyDescent="0.25">
      <c r="C791" s="67"/>
      <c r="D791" s="67"/>
      <c r="E791" s="67"/>
      <c r="F791"/>
      <c r="K791"/>
    </row>
    <row r="792" spans="3:11" x14ac:dyDescent="0.25">
      <c r="C792" s="67"/>
      <c r="D792" s="67"/>
      <c r="E792" s="67"/>
      <c r="F792"/>
      <c r="K792"/>
    </row>
    <row r="793" spans="3:11" x14ac:dyDescent="0.25">
      <c r="C793" s="67"/>
      <c r="D793" s="67"/>
      <c r="E793" s="67"/>
      <c r="F793"/>
      <c r="K793"/>
    </row>
    <row r="794" spans="3:11" x14ac:dyDescent="0.25">
      <c r="C794" s="67"/>
      <c r="D794" s="67"/>
      <c r="E794" s="67"/>
      <c r="F794"/>
      <c r="K794"/>
    </row>
    <row r="795" spans="3:11" x14ac:dyDescent="0.25">
      <c r="C795" s="67"/>
      <c r="D795" s="67"/>
      <c r="E795" s="67"/>
      <c r="F795"/>
      <c r="K795"/>
    </row>
    <row r="796" spans="3:11" x14ac:dyDescent="0.25">
      <c r="C796" s="67"/>
      <c r="D796" s="67"/>
      <c r="E796" s="67"/>
      <c r="F796"/>
      <c r="K796"/>
    </row>
    <row r="797" spans="3:11" x14ac:dyDescent="0.25">
      <c r="C797" s="67"/>
      <c r="D797" s="67"/>
      <c r="E797" s="67"/>
      <c r="F797"/>
      <c r="K797"/>
    </row>
    <row r="798" spans="3:11" x14ac:dyDescent="0.25">
      <c r="C798" s="67"/>
      <c r="D798" s="67"/>
      <c r="E798" s="67"/>
      <c r="F798"/>
      <c r="K798"/>
    </row>
    <row r="799" spans="3:11" x14ac:dyDescent="0.25">
      <c r="C799" s="67"/>
      <c r="D799" s="67"/>
      <c r="E799" s="67"/>
      <c r="F799"/>
      <c r="K799"/>
    </row>
    <row r="800" spans="3:11" x14ac:dyDescent="0.25">
      <c r="C800" s="67"/>
      <c r="D800" s="67"/>
      <c r="E800" s="67"/>
      <c r="F800"/>
      <c r="K800"/>
    </row>
    <row r="801" spans="3:11" x14ac:dyDescent="0.25">
      <c r="C801" s="67"/>
      <c r="D801" s="67"/>
      <c r="E801" s="67"/>
      <c r="F801"/>
      <c r="K801"/>
    </row>
    <row r="802" spans="3:11" x14ac:dyDescent="0.25">
      <c r="C802" s="67"/>
      <c r="D802" s="67"/>
      <c r="E802" s="67"/>
      <c r="F802"/>
      <c r="K802"/>
    </row>
    <row r="803" spans="3:11" x14ac:dyDescent="0.25">
      <c r="C803" s="67"/>
      <c r="D803" s="67"/>
      <c r="E803" s="67"/>
      <c r="F803"/>
      <c r="K803"/>
    </row>
    <row r="804" spans="3:11" x14ac:dyDescent="0.25">
      <c r="C804" s="67"/>
      <c r="D804" s="67"/>
      <c r="E804" s="67"/>
      <c r="F804"/>
      <c r="K804"/>
    </row>
    <row r="805" spans="3:11" x14ac:dyDescent="0.25">
      <c r="C805" s="67"/>
      <c r="D805" s="67"/>
      <c r="E805" s="67"/>
      <c r="F805"/>
      <c r="K805"/>
    </row>
    <row r="806" spans="3:11" x14ac:dyDescent="0.25">
      <c r="C806" s="67"/>
      <c r="D806" s="67"/>
      <c r="E806" s="67"/>
      <c r="F806"/>
      <c r="K806"/>
    </row>
    <row r="807" spans="3:11" x14ac:dyDescent="0.25">
      <c r="C807" s="67"/>
      <c r="D807" s="67"/>
      <c r="E807" s="67"/>
      <c r="F807"/>
      <c r="K807"/>
    </row>
    <row r="808" spans="3:11" x14ac:dyDescent="0.25">
      <c r="C808" s="67"/>
      <c r="D808" s="67"/>
      <c r="E808" s="67"/>
      <c r="F808"/>
      <c r="K808"/>
    </row>
    <row r="809" spans="3:11" x14ac:dyDescent="0.25">
      <c r="C809" s="67"/>
      <c r="D809" s="67"/>
      <c r="E809" s="67"/>
      <c r="F809"/>
      <c r="K809"/>
    </row>
    <row r="810" spans="3:11" x14ac:dyDescent="0.25">
      <c r="C810" s="67"/>
      <c r="D810" s="67"/>
      <c r="E810" s="67"/>
      <c r="F810"/>
      <c r="K810"/>
    </row>
    <row r="811" spans="3:11" x14ac:dyDescent="0.25">
      <c r="C811" s="67"/>
      <c r="D811" s="67"/>
      <c r="E811" s="67"/>
      <c r="F811"/>
      <c r="K811"/>
    </row>
    <row r="812" spans="3:11" x14ac:dyDescent="0.25">
      <c r="C812" s="67"/>
      <c r="D812" s="67"/>
      <c r="E812" s="67"/>
      <c r="F812"/>
      <c r="K812"/>
    </row>
    <row r="813" spans="3:11" x14ac:dyDescent="0.25">
      <c r="C813" s="67"/>
      <c r="D813" s="67"/>
      <c r="E813" s="67"/>
      <c r="F813"/>
      <c r="K813"/>
    </row>
    <row r="814" spans="3:11" x14ac:dyDescent="0.25">
      <c r="C814" s="67"/>
      <c r="D814" s="67"/>
      <c r="E814" s="67"/>
      <c r="F814"/>
      <c r="K814"/>
    </row>
    <row r="815" spans="3:11" x14ac:dyDescent="0.25">
      <c r="C815" s="67"/>
      <c r="D815" s="67"/>
      <c r="E815" s="67"/>
      <c r="F815"/>
      <c r="K815"/>
    </row>
    <row r="816" spans="3:11" x14ac:dyDescent="0.25">
      <c r="C816" s="67"/>
      <c r="D816" s="67"/>
      <c r="E816" s="67"/>
      <c r="F816"/>
      <c r="K816"/>
    </row>
    <row r="817" spans="3:11" x14ac:dyDescent="0.25">
      <c r="C817" s="67"/>
      <c r="D817" s="67"/>
      <c r="E817" s="67"/>
      <c r="F817"/>
      <c r="K817"/>
    </row>
    <row r="818" spans="3:11" x14ac:dyDescent="0.25">
      <c r="C818" s="67"/>
      <c r="D818" s="67"/>
      <c r="E818" s="67"/>
      <c r="F818"/>
      <c r="K818"/>
    </row>
    <row r="819" spans="3:11" x14ac:dyDescent="0.25">
      <c r="C819" s="67"/>
      <c r="D819" s="67"/>
      <c r="E819" s="67"/>
      <c r="F819"/>
      <c r="K819"/>
    </row>
    <row r="820" spans="3:11" x14ac:dyDescent="0.25">
      <c r="C820" s="67"/>
      <c r="D820" s="67"/>
      <c r="E820" s="67"/>
      <c r="F820"/>
      <c r="K820"/>
    </row>
    <row r="821" spans="3:11" x14ac:dyDescent="0.25">
      <c r="C821" s="67"/>
      <c r="D821" s="67"/>
      <c r="E821" s="67"/>
      <c r="F821"/>
      <c r="K821"/>
    </row>
    <row r="822" spans="3:11" x14ac:dyDescent="0.25">
      <c r="C822" s="67"/>
      <c r="D822" s="67"/>
      <c r="E822" s="67"/>
      <c r="F822"/>
      <c r="K822"/>
    </row>
    <row r="823" spans="3:11" x14ac:dyDescent="0.25">
      <c r="C823" s="67"/>
      <c r="D823" s="67"/>
      <c r="E823" s="67"/>
      <c r="F823"/>
      <c r="K823"/>
    </row>
    <row r="824" spans="3:11" x14ac:dyDescent="0.25">
      <c r="C824" s="67"/>
      <c r="D824" s="67"/>
      <c r="E824" s="67"/>
      <c r="F824"/>
      <c r="K824"/>
    </row>
    <row r="825" spans="3:11" x14ac:dyDescent="0.25">
      <c r="C825" s="67"/>
      <c r="D825" s="67"/>
      <c r="E825" s="67"/>
      <c r="F825"/>
      <c r="K825"/>
    </row>
    <row r="826" spans="3:11" x14ac:dyDescent="0.25">
      <c r="C826" s="67"/>
      <c r="D826" s="67"/>
      <c r="E826" s="67"/>
      <c r="F826"/>
      <c r="K826"/>
    </row>
    <row r="827" spans="3:11" x14ac:dyDescent="0.25">
      <c r="C827" s="67"/>
      <c r="D827" s="67"/>
      <c r="E827" s="67"/>
      <c r="F827"/>
      <c r="K827"/>
    </row>
    <row r="828" spans="3:11" x14ac:dyDescent="0.25">
      <c r="C828" s="67"/>
      <c r="D828" s="67"/>
      <c r="E828" s="67"/>
      <c r="F828"/>
      <c r="K828"/>
    </row>
    <row r="829" spans="3:11" x14ac:dyDescent="0.25">
      <c r="C829" s="67"/>
      <c r="D829" s="67"/>
      <c r="E829" s="67"/>
      <c r="F829"/>
      <c r="K829"/>
    </row>
    <row r="830" spans="3:11" x14ac:dyDescent="0.25">
      <c r="C830" s="67"/>
      <c r="D830" s="67"/>
      <c r="E830" s="67"/>
      <c r="F830"/>
      <c r="K830"/>
    </row>
    <row r="831" spans="3:11" x14ac:dyDescent="0.25">
      <c r="C831" s="67"/>
      <c r="D831" s="67"/>
      <c r="E831" s="67"/>
      <c r="F831"/>
      <c r="K831"/>
    </row>
    <row r="832" spans="3:11" x14ac:dyDescent="0.25">
      <c r="C832" s="67"/>
      <c r="D832" s="67"/>
      <c r="E832" s="67"/>
      <c r="F832"/>
      <c r="K832"/>
    </row>
    <row r="833" spans="3:11" x14ac:dyDescent="0.25">
      <c r="C833" s="67"/>
      <c r="D833" s="67"/>
      <c r="E833" s="67"/>
      <c r="F833"/>
      <c r="K833"/>
    </row>
    <row r="834" spans="3:11" x14ac:dyDescent="0.25">
      <c r="C834" s="67"/>
      <c r="D834" s="67"/>
      <c r="E834" s="67"/>
      <c r="F834"/>
      <c r="K834"/>
    </row>
    <row r="835" spans="3:11" x14ac:dyDescent="0.25">
      <c r="C835" s="67"/>
      <c r="D835" s="67"/>
      <c r="E835" s="67"/>
      <c r="F835"/>
      <c r="K835"/>
    </row>
    <row r="836" spans="3:11" x14ac:dyDescent="0.25">
      <c r="C836" s="67"/>
      <c r="D836" s="67"/>
      <c r="E836" s="67"/>
      <c r="F836"/>
      <c r="K836"/>
    </row>
    <row r="837" spans="3:11" x14ac:dyDescent="0.25">
      <c r="C837" s="67"/>
      <c r="D837" s="67"/>
      <c r="E837" s="67"/>
      <c r="F837"/>
      <c r="K837"/>
    </row>
    <row r="838" spans="3:11" x14ac:dyDescent="0.25">
      <c r="C838" s="67"/>
      <c r="D838" s="67"/>
      <c r="E838" s="67"/>
      <c r="F838"/>
      <c r="K838"/>
    </row>
    <row r="839" spans="3:11" x14ac:dyDescent="0.25">
      <c r="C839" s="67"/>
      <c r="D839" s="67"/>
      <c r="E839" s="67"/>
      <c r="F839"/>
      <c r="K839"/>
    </row>
    <row r="840" spans="3:11" x14ac:dyDescent="0.25">
      <c r="C840" s="67"/>
      <c r="D840" s="67"/>
      <c r="E840" s="67"/>
      <c r="F840"/>
      <c r="K840"/>
    </row>
    <row r="841" spans="3:11" x14ac:dyDescent="0.25">
      <c r="C841" s="67"/>
      <c r="D841" s="67"/>
      <c r="E841" s="67"/>
      <c r="F841"/>
      <c r="K841"/>
    </row>
    <row r="842" spans="3:11" x14ac:dyDescent="0.25">
      <c r="C842" s="67"/>
      <c r="D842" s="67"/>
      <c r="E842" s="67"/>
      <c r="F842"/>
      <c r="K842"/>
    </row>
    <row r="843" spans="3:11" x14ac:dyDescent="0.25">
      <c r="C843" s="67"/>
      <c r="D843" s="67"/>
      <c r="E843" s="67"/>
      <c r="F843"/>
      <c r="K843"/>
    </row>
    <row r="844" spans="3:11" x14ac:dyDescent="0.25">
      <c r="C844" s="67"/>
      <c r="D844" s="67"/>
      <c r="E844" s="67"/>
      <c r="F844"/>
      <c r="K844"/>
    </row>
    <row r="845" spans="3:11" x14ac:dyDescent="0.25">
      <c r="C845" s="67"/>
      <c r="D845" s="67"/>
      <c r="E845" s="67"/>
      <c r="F845"/>
      <c r="K845"/>
    </row>
    <row r="846" spans="3:11" x14ac:dyDescent="0.25">
      <c r="C846" s="67"/>
      <c r="D846" s="67"/>
      <c r="E846" s="67"/>
      <c r="F846"/>
      <c r="K846"/>
    </row>
    <row r="847" spans="3:11" x14ac:dyDescent="0.25">
      <c r="C847" s="67"/>
      <c r="D847" s="67"/>
      <c r="E847" s="67"/>
      <c r="F847"/>
      <c r="K847"/>
    </row>
    <row r="848" spans="3:11" x14ac:dyDescent="0.25">
      <c r="C848" s="67"/>
      <c r="D848" s="67"/>
      <c r="E848" s="67"/>
      <c r="F848"/>
      <c r="K848"/>
    </row>
    <row r="849" spans="3:11" x14ac:dyDescent="0.25">
      <c r="C849" s="67"/>
      <c r="D849" s="67"/>
      <c r="E849" s="67"/>
      <c r="F849"/>
      <c r="K849"/>
    </row>
    <row r="850" spans="3:11" x14ac:dyDescent="0.25">
      <c r="C850" s="67"/>
      <c r="D850" s="67"/>
      <c r="E850" s="67"/>
      <c r="F850"/>
      <c r="K850"/>
    </row>
    <row r="851" spans="3:11" x14ac:dyDescent="0.25">
      <c r="C851" s="67"/>
      <c r="D851" s="67"/>
      <c r="E851" s="67"/>
      <c r="F851"/>
      <c r="K851"/>
    </row>
    <row r="852" spans="3:11" x14ac:dyDescent="0.25">
      <c r="C852" s="67"/>
      <c r="D852" s="67"/>
      <c r="E852" s="67"/>
      <c r="F852"/>
      <c r="K852"/>
    </row>
    <row r="853" spans="3:11" x14ac:dyDescent="0.25">
      <c r="C853" s="67"/>
      <c r="D853" s="67"/>
      <c r="E853" s="67"/>
      <c r="F853"/>
      <c r="K853"/>
    </row>
    <row r="854" spans="3:11" x14ac:dyDescent="0.25">
      <c r="C854" s="67"/>
      <c r="D854" s="67"/>
      <c r="E854" s="67"/>
      <c r="F854"/>
      <c r="K854"/>
    </row>
    <row r="855" spans="3:11" x14ac:dyDescent="0.25">
      <c r="C855" s="67"/>
      <c r="D855" s="67"/>
      <c r="E855" s="67"/>
      <c r="F855"/>
      <c r="K855"/>
    </row>
    <row r="856" spans="3:11" x14ac:dyDescent="0.25">
      <c r="C856" s="67"/>
      <c r="D856" s="67"/>
      <c r="E856" s="67"/>
      <c r="F856"/>
      <c r="K856"/>
    </row>
    <row r="857" spans="3:11" x14ac:dyDescent="0.25">
      <c r="C857" s="67"/>
      <c r="D857" s="67"/>
      <c r="E857" s="67"/>
      <c r="F857"/>
      <c r="K857"/>
    </row>
    <row r="858" spans="3:11" x14ac:dyDescent="0.25">
      <c r="C858" s="67"/>
      <c r="D858" s="67"/>
      <c r="E858" s="67"/>
      <c r="F858"/>
      <c r="K858"/>
    </row>
    <row r="859" spans="3:11" x14ac:dyDescent="0.25">
      <c r="C859" s="67"/>
      <c r="D859" s="67"/>
      <c r="E859" s="67"/>
      <c r="F859"/>
      <c r="K859"/>
    </row>
    <row r="860" spans="3:11" x14ac:dyDescent="0.25">
      <c r="C860" s="67"/>
      <c r="D860" s="67"/>
      <c r="E860" s="67"/>
      <c r="F860"/>
      <c r="K860"/>
    </row>
    <row r="861" spans="3:11" x14ac:dyDescent="0.25">
      <c r="C861" s="67"/>
      <c r="D861" s="67"/>
      <c r="E861" s="67"/>
      <c r="F861"/>
      <c r="K861"/>
    </row>
    <row r="862" spans="3:11" x14ac:dyDescent="0.25">
      <c r="C862" s="67"/>
      <c r="D862" s="67"/>
      <c r="E862" s="67"/>
      <c r="F862"/>
      <c r="K862"/>
    </row>
    <row r="863" spans="3:11" x14ac:dyDescent="0.25">
      <c r="C863" s="67"/>
      <c r="D863" s="67"/>
      <c r="E863" s="67"/>
      <c r="F863"/>
      <c r="K863"/>
    </row>
    <row r="864" spans="3:11" x14ac:dyDescent="0.25">
      <c r="C864" s="67"/>
      <c r="D864" s="67"/>
      <c r="E864" s="67"/>
      <c r="F864"/>
      <c r="K864"/>
    </row>
    <row r="865" spans="3:11" x14ac:dyDescent="0.25">
      <c r="C865" s="67"/>
      <c r="D865" s="67"/>
      <c r="E865" s="67"/>
      <c r="F865"/>
      <c r="K865"/>
    </row>
    <row r="866" spans="3:11" x14ac:dyDescent="0.25">
      <c r="C866" s="67"/>
      <c r="D866" s="67"/>
      <c r="E866" s="67"/>
      <c r="F866"/>
      <c r="K866"/>
    </row>
    <row r="867" spans="3:11" x14ac:dyDescent="0.25">
      <c r="C867" s="67"/>
      <c r="D867" s="67"/>
      <c r="E867" s="67"/>
      <c r="F867"/>
      <c r="K867"/>
    </row>
    <row r="868" spans="3:11" x14ac:dyDescent="0.25">
      <c r="C868" s="67"/>
      <c r="D868" s="67"/>
      <c r="E868" s="67"/>
      <c r="F868"/>
      <c r="K868"/>
    </row>
    <row r="869" spans="3:11" x14ac:dyDescent="0.25">
      <c r="C869" s="67"/>
      <c r="D869" s="67"/>
      <c r="E869" s="67"/>
      <c r="F869"/>
      <c r="K869"/>
    </row>
    <row r="870" spans="3:11" x14ac:dyDescent="0.25">
      <c r="C870" s="67"/>
      <c r="D870" s="67"/>
      <c r="E870" s="67"/>
      <c r="F870"/>
      <c r="K870"/>
    </row>
    <row r="871" spans="3:11" x14ac:dyDescent="0.25">
      <c r="C871" s="67"/>
      <c r="D871" s="67"/>
      <c r="E871" s="67"/>
      <c r="F871"/>
      <c r="K871"/>
    </row>
    <row r="872" spans="3:11" x14ac:dyDescent="0.25">
      <c r="C872" s="67"/>
      <c r="D872" s="67"/>
      <c r="E872" s="67"/>
      <c r="F872"/>
      <c r="K872"/>
    </row>
    <row r="873" spans="3:11" x14ac:dyDescent="0.25">
      <c r="C873" s="67"/>
      <c r="D873" s="67"/>
      <c r="E873" s="67"/>
      <c r="F873"/>
      <c r="K873"/>
    </row>
    <row r="874" spans="3:11" x14ac:dyDescent="0.25">
      <c r="C874" s="67"/>
      <c r="D874" s="67"/>
      <c r="E874" s="67"/>
      <c r="F874"/>
      <c r="K874"/>
    </row>
    <row r="875" spans="3:11" x14ac:dyDescent="0.25">
      <c r="C875" s="67"/>
      <c r="D875" s="67"/>
      <c r="E875" s="67"/>
      <c r="F875"/>
      <c r="K875"/>
    </row>
    <row r="876" spans="3:11" x14ac:dyDescent="0.25">
      <c r="C876" s="67"/>
      <c r="D876" s="67"/>
      <c r="E876" s="67"/>
      <c r="F876"/>
      <c r="K876"/>
    </row>
    <row r="877" spans="3:11" x14ac:dyDescent="0.25">
      <c r="C877" s="67"/>
      <c r="D877" s="67"/>
      <c r="E877" s="67"/>
      <c r="F877"/>
      <c r="K877"/>
    </row>
    <row r="878" spans="3:11" x14ac:dyDescent="0.25">
      <c r="C878" s="67"/>
      <c r="D878" s="67"/>
      <c r="E878" s="67"/>
      <c r="F878"/>
      <c r="K878"/>
    </row>
    <row r="879" spans="3:11" x14ac:dyDescent="0.25">
      <c r="C879" s="67"/>
      <c r="D879" s="67"/>
      <c r="E879" s="67"/>
      <c r="F879"/>
      <c r="K879"/>
    </row>
    <row r="880" spans="3:11" x14ac:dyDescent="0.25">
      <c r="C880" s="67"/>
      <c r="D880" s="67"/>
      <c r="E880" s="67"/>
      <c r="F880"/>
      <c r="K880"/>
    </row>
    <row r="881" spans="3:11" x14ac:dyDescent="0.25">
      <c r="C881" s="67"/>
      <c r="D881" s="67"/>
      <c r="E881" s="67"/>
      <c r="F881"/>
      <c r="K881"/>
    </row>
    <row r="882" spans="3:11" x14ac:dyDescent="0.25">
      <c r="C882" s="67"/>
      <c r="D882" s="67"/>
      <c r="E882" s="67"/>
      <c r="F882"/>
      <c r="K882"/>
    </row>
    <row r="883" spans="3:11" x14ac:dyDescent="0.25">
      <c r="C883" s="67"/>
      <c r="D883" s="67"/>
      <c r="E883" s="67"/>
      <c r="F883"/>
      <c r="K883"/>
    </row>
    <row r="884" spans="3:11" x14ac:dyDescent="0.25">
      <c r="C884" s="67"/>
      <c r="D884" s="67"/>
      <c r="E884" s="67"/>
      <c r="F884"/>
      <c r="K884"/>
    </row>
    <row r="885" spans="3:11" x14ac:dyDescent="0.25">
      <c r="C885" s="67"/>
      <c r="D885" s="67"/>
      <c r="E885" s="67"/>
      <c r="F885"/>
      <c r="K885"/>
    </row>
    <row r="886" spans="3:11" x14ac:dyDescent="0.25">
      <c r="C886" s="67"/>
      <c r="D886" s="67"/>
      <c r="E886" s="67"/>
      <c r="F886"/>
      <c r="K886"/>
    </row>
    <row r="887" spans="3:11" x14ac:dyDescent="0.25">
      <c r="C887" s="67"/>
      <c r="D887" s="67"/>
      <c r="E887" s="67"/>
      <c r="F887"/>
      <c r="K887"/>
    </row>
    <row r="888" spans="3:11" x14ac:dyDescent="0.25">
      <c r="C888" s="67"/>
      <c r="D888" s="67"/>
      <c r="E888" s="67"/>
      <c r="F888"/>
      <c r="K888"/>
    </row>
    <row r="889" spans="3:11" x14ac:dyDescent="0.25">
      <c r="C889" s="67"/>
      <c r="D889" s="67"/>
      <c r="E889" s="67"/>
      <c r="F889"/>
      <c r="K889"/>
    </row>
    <row r="890" spans="3:11" x14ac:dyDescent="0.25">
      <c r="C890" s="67"/>
      <c r="D890" s="67"/>
      <c r="E890" s="67"/>
      <c r="F890"/>
      <c r="K890"/>
    </row>
    <row r="891" spans="3:11" x14ac:dyDescent="0.25">
      <c r="C891" s="67"/>
      <c r="D891" s="67"/>
      <c r="E891" s="67"/>
      <c r="F891"/>
      <c r="K891"/>
    </row>
    <row r="892" spans="3:11" x14ac:dyDescent="0.25">
      <c r="C892" s="67"/>
      <c r="D892" s="67"/>
      <c r="E892" s="67"/>
      <c r="F892"/>
      <c r="K892"/>
    </row>
    <row r="893" spans="3:11" x14ac:dyDescent="0.25">
      <c r="C893" s="67"/>
      <c r="D893" s="67"/>
      <c r="E893" s="67"/>
      <c r="F893"/>
      <c r="K893"/>
    </row>
    <row r="894" spans="3:11" x14ac:dyDescent="0.25">
      <c r="C894" s="67"/>
      <c r="D894" s="67"/>
      <c r="E894" s="67"/>
      <c r="F894"/>
      <c r="K894"/>
    </row>
    <row r="895" spans="3:11" x14ac:dyDescent="0.25">
      <c r="C895" s="67"/>
      <c r="D895" s="67"/>
      <c r="E895" s="67"/>
      <c r="F895"/>
      <c r="K895"/>
    </row>
    <row r="896" spans="3:11" x14ac:dyDescent="0.25">
      <c r="C896" s="67"/>
      <c r="D896" s="67"/>
      <c r="E896" s="67"/>
      <c r="F896"/>
      <c r="K896"/>
    </row>
    <row r="897" spans="3:11" x14ac:dyDescent="0.25">
      <c r="C897" s="67"/>
      <c r="D897" s="67"/>
      <c r="E897" s="67"/>
      <c r="F897"/>
      <c r="K897"/>
    </row>
    <row r="898" spans="3:11" x14ac:dyDescent="0.25">
      <c r="C898" s="67"/>
      <c r="D898" s="67"/>
      <c r="E898" s="67"/>
      <c r="F898"/>
      <c r="K898"/>
    </row>
    <row r="899" spans="3:11" x14ac:dyDescent="0.25">
      <c r="C899" s="67"/>
      <c r="D899" s="67"/>
      <c r="E899" s="67"/>
      <c r="F899"/>
      <c r="K899"/>
    </row>
    <row r="900" spans="3:11" x14ac:dyDescent="0.25">
      <c r="C900" s="67"/>
      <c r="D900" s="67"/>
      <c r="E900" s="67"/>
      <c r="F900"/>
      <c r="K900"/>
    </row>
    <row r="901" spans="3:11" x14ac:dyDescent="0.25">
      <c r="C901" s="67"/>
      <c r="D901" s="67"/>
      <c r="E901" s="67"/>
      <c r="F901"/>
      <c r="K901"/>
    </row>
    <row r="902" spans="3:11" x14ac:dyDescent="0.25">
      <c r="C902" s="67"/>
      <c r="D902" s="67"/>
      <c r="E902" s="67"/>
      <c r="F902"/>
      <c r="K902"/>
    </row>
    <row r="903" spans="3:11" x14ac:dyDescent="0.25">
      <c r="C903" s="67"/>
      <c r="D903" s="67"/>
      <c r="E903" s="67"/>
      <c r="F903"/>
      <c r="K903"/>
    </row>
    <row r="904" spans="3:11" x14ac:dyDescent="0.25">
      <c r="C904" s="67"/>
      <c r="D904" s="67"/>
      <c r="E904" s="67"/>
      <c r="F904"/>
      <c r="K904"/>
    </row>
    <row r="905" spans="3:11" x14ac:dyDescent="0.25">
      <c r="C905" s="67"/>
      <c r="D905" s="67"/>
      <c r="E905" s="67"/>
      <c r="F905"/>
      <c r="K905"/>
    </row>
    <row r="906" spans="3:11" x14ac:dyDescent="0.25">
      <c r="C906" s="67"/>
      <c r="D906" s="67"/>
      <c r="E906" s="67"/>
      <c r="F906"/>
      <c r="K906"/>
    </row>
    <row r="907" spans="3:11" x14ac:dyDescent="0.25">
      <c r="C907" s="67"/>
      <c r="D907" s="67"/>
      <c r="E907" s="67"/>
      <c r="F907"/>
      <c r="K907"/>
    </row>
    <row r="908" spans="3:11" x14ac:dyDescent="0.25">
      <c r="C908" s="67"/>
      <c r="D908" s="67"/>
      <c r="E908" s="67"/>
      <c r="F908"/>
      <c r="K908"/>
    </row>
    <row r="909" spans="3:11" x14ac:dyDescent="0.25">
      <c r="C909" s="67"/>
      <c r="D909" s="67"/>
      <c r="E909" s="67"/>
      <c r="F909"/>
      <c r="K909"/>
    </row>
    <row r="910" spans="3:11" x14ac:dyDescent="0.25">
      <c r="C910" s="67"/>
      <c r="D910" s="67"/>
      <c r="E910" s="67"/>
      <c r="F910"/>
      <c r="K910"/>
    </row>
    <row r="911" spans="3:11" x14ac:dyDescent="0.25">
      <c r="C911" s="67"/>
      <c r="D911" s="67"/>
      <c r="E911" s="67"/>
      <c r="F911"/>
      <c r="K911"/>
    </row>
    <row r="912" spans="3:11" x14ac:dyDescent="0.25">
      <c r="C912" s="67"/>
      <c r="D912" s="67"/>
      <c r="E912" s="67"/>
      <c r="F912"/>
      <c r="K912"/>
    </row>
    <row r="913" spans="3:11" x14ac:dyDescent="0.25">
      <c r="C913" s="67"/>
      <c r="D913" s="67"/>
      <c r="E913" s="67"/>
      <c r="F913"/>
      <c r="K913"/>
    </row>
    <row r="914" spans="3:11" x14ac:dyDescent="0.25">
      <c r="C914" s="67"/>
      <c r="D914" s="67"/>
      <c r="E914" s="67"/>
      <c r="F914"/>
      <c r="K914"/>
    </row>
    <row r="915" spans="3:11" x14ac:dyDescent="0.25">
      <c r="C915" s="67"/>
      <c r="D915" s="67"/>
      <c r="E915" s="67"/>
      <c r="F915"/>
      <c r="K915"/>
    </row>
    <row r="916" spans="3:11" x14ac:dyDescent="0.25">
      <c r="C916" s="67"/>
      <c r="D916" s="67"/>
      <c r="E916" s="67"/>
      <c r="F916"/>
      <c r="K916"/>
    </row>
    <row r="917" spans="3:11" x14ac:dyDescent="0.25">
      <c r="C917" s="67"/>
      <c r="D917" s="67"/>
      <c r="E917" s="67"/>
      <c r="F917"/>
      <c r="K917"/>
    </row>
    <row r="918" spans="3:11" x14ac:dyDescent="0.25">
      <c r="C918" s="67"/>
      <c r="D918" s="67"/>
      <c r="E918" s="67"/>
      <c r="F918"/>
      <c r="K918"/>
    </row>
    <row r="919" spans="3:11" x14ac:dyDescent="0.25">
      <c r="C919" s="67"/>
      <c r="D919" s="67"/>
      <c r="E919" s="67"/>
      <c r="F919"/>
      <c r="K919"/>
    </row>
    <row r="920" spans="3:11" x14ac:dyDescent="0.25">
      <c r="C920" s="67"/>
      <c r="D920" s="67"/>
      <c r="E920" s="67"/>
      <c r="F920"/>
      <c r="K920"/>
    </row>
    <row r="921" spans="3:11" x14ac:dyDescent="0.25">
      <c r="C921" s="67"/>
      <c r="D921" s="67"/>
      <c r="E921" s="67"/>
      <c r="F921"/>
      <c r="K921"/>
    </row>
    <row r="922" spans="3:11" x14ac:dyDescent="0.25">
      <c r="C922" s="67"/>
      <c r="D922" s="67"/>
      <c r="E922" s="67"/>
      <c r="F922"/>
      <c r="K922"/>
    </row>
    <row r="923" spans="3:11" x14ac:dyDescent="0.25">
      <c r="C923" s="67"/>
      <c r="D923" s="67"/>
      <c r="E923" s="67"/>
      <c r="F923"/>
      <c r="K923"/>
    </row>
    <row r="924" spans="3:11" x14ac:dyDescent="0.25">
      <c r="C924" s="67"/>
      <c r="D924" s="67"/>
      <c r="E924" s="67"/>
      <c r="F924"/>
      <c r="K924"/>
    </row>
    <row r="925" spans="3:11" x14ac:dyDescent="0.25">
      <c r="C925" s="67"/>
      <c r="D925" s="67"/>
      <c r="E925" s="67"/>
      <c r="F925"/>
      <c r="K925"/>
    </row>
    <row r="926" spans="3:11" x14ac:dyDescent="0.25">
      <c r="C926" s="67"/>
      <c r="D926" s="67"/>
      <c r="E926" s="67"/>
      <c r="F926"/>
      <c r="K926"/>
    </row>
    <row r="927" spans="3:11" x14ac:dyDescent="0.25">
      <c r="C927" s="67"/>
      <c r="D927" s="67"/>
      <c r="E927" s="67"/>
      <c r="F927"/>
      <c r="K927"/>
    </row>
    <row r="928" spans="3:11" x14ac:dyDescent="0.25">
      <c r="C928" s="67"/>
      <c r="D928" s="67"/>
      <c r="E928" s="67"/>
      <c r="F928"/>
      <c r="K928"/>
    </row>
    <row r="929" spans="3:11" x14ac:dyDescent="0.25">
      <c r="C929" s="67"/>
      <c r="D929" s="67"/>
      <c r="E929" s="67"/>
      <c r="F929"/>
      <c r="K929"/>
    </row>
    <row r="930" spans="3:11" x14ac:dyDescent="0.25">
      <c r="C930" s="67"/>
      <c r="D930" s="67"/>
      <c r="E930" s="67"/>
      <c r="F930"/>
      <c r="K930"/>
    </row>
    <row r="931" spans="3:11" x14ac:dyDescent="0.25">
      <c r="C931" s="67"/>
      <c r="D931" s="67"/>
      <c r="E931" s="67"/>
      <c r="F931"/>
      <c r="K931"/>
    </row>
    <row r="932" spans="3:11" x14ac:dyDescent="0.25">
      <c r="C932" s="67"/>
      <c r="D932" s="67"/>
      <c r="E932" s="67"/>
      <c r="F932"/>
      <c r="K932"/>
    </row>
    <row r="933" spans="3:11" x14ac:dyDescent="0.25">
      <c r="C933" s="67"/>
      <c r="D933" s="67"/>
      <c r="E933" s="67"/>
      <c r="F933"/>
      <c r="K933"/>
    </row>
    <row r="934" spans="3:11" x14ac:dyDescent="0.25">
      <c r="C934" s="67"/>
      <c r="D934" s="67"/>
      <c r="E934" s="67"/>
      <c r="F934"/>
      <c r="K934"/>
    </row>
    <row r="935" spans="3:11" x14ac:dyDescent="0.25">
      <c r="C935" s="67"/>
      <c r="D935" s="67"/>
      <c r="E935" s="67"/>
      <c r="F935"/>
      <c r="K935"/>
    </row>
    <row r="936" spans="3:11" x14ac:dyDescent="0.25">
      <c r="C936" s="67"/>
      <c r="D936" s="67"/>
      <c r="E936" s="67"/>
      <c r="F936"/>
      <c r="K936"/>
    </row>
    <row r="937" spans="3:11" x14ac:dyDescent="0.25">
      <c r="C937" s="67"/>
      <c r="D937" s="67"/>
      <c r="E937" s="67"/>
      <c r="F937"/>
      <c r="K937"/>
    </row>
    <row r="938" spans="3:11" x14ac:dyDescent="0.25">
      <c r="C938" s="67"/>
      <c r="D938" s="67"/>
      <c r="E938" s="67"/>
      <c r="F938"/>
      <c r="K938"/>
    </row>
    <row r="939" spans="3:11" x14ac:dyDescent="0.25">
      <c r="C939" s="67"/>
      <c r="D939" s="67"/>
      <c r="E939" s="67"/>
      <c r="F939"/>
      <c r="K939"/>
    </row>
    <row r="940" spans="3:11" x14ac:dyDescent="0.25">
      <c r="C940" s="67"/>
      <c r="D940" s="67"/>
      <c r="E940" s="67"/>
      <c r="F940"/>
      <c r="K940"/>
    </row>
    <row r="941" spans="3:11" x14ac:dyDescent="0.25">
      <c r="C941" s="67"/>
      <c r="D941" s="67"/>
      <c r="E941" s="67"/>
      <c r="F941"/>
      <c r="K941"/>
    </row>
    <row r="942" spans="3:11" x14ac:dyDescent="0.25">
      <c r="C942" s="67"/>
      <c r="D942" s="67"/>
      <c r="E942" s="67"/>
      <c r="F942"/>
      <c r="K942"/>
    </row>
    <row r="943" spans="3:11" x14ac:dyDescent="0.25">
      <c r="C943" s="67"/>
      <c r="D943" s="67"/>
      <c r="E943" s="67"/>
      <c r="F943"/>
      <c r="K943"/>
    </row>
    <row r="944" spans="3:11" x14ac:dyDescent="0.25">
      <c r="C944" s="67"/>
      <c r="D944" s="67"/>
      <c r="E944" s="67"/>
      <c r="F944"/>
      <c r="K944"/>
    </row>
    <row r="945" spans="3:11" x14ac:dyDescent="0.25">
      <c r="C945" s="67"/>
      <c r="D945" s="67"/>
      <c r="E945" s="67"/>
      <c r="F945"/>
      <c r="K945"/>
    </row>
    <row r="946" spans="3:11" x14ac:dyDescent="0.25">
      <c r="C946" s="67"/>
      <c r="D946" s="67"/>
      <c r="E946" s="67"/>
      <c r="F946"/>
      <c r="K946"/>
    </row>
    <row r="947" spans="3:11" x14ac:dyDescent="0.25">
      <c r="C947" s="67"/>
      <c r="D947" s="67"/>
      <c r="E947" s="67"/>
      <c r="F947"/>
      <c r="K947"/>
    </row>
    <row r="948" spans="3:11" x14ac:dyDescent="0.25">
      <c r="C948" s="67"/>
      <c r="D948" s="67"/>
      <c r="E948" s="67"/>
      <c r="F948"/>
      <c r="K948"/>
    </row>
    <row r="949" spans="3:11" x14ac:dyDescent="0.25">
      <c r="C949" s="67"/>
      <c r="D949" s="67"/>
      <c r="E949" s="67"/>
      <c r="F949"/>
      <c r="K949"/>
    </row>
    <row r="950" spans="3:11" x14ac:dyDescent="0.25">
      <c r="C950" s="67"/>
      <c r="D950" s="67"/>
      <c r="E950" s="67"/>
      <c r="F950"/>
      <c r="K950"/>
    </row>
    <row r="951" spans="3:11" x14ac:dyDescent="0.25">
      <c r="C951" s="67"/>
      <c r="D951" s="67"/>
      <c r="E951" s="67"/>
      <c r="F951"/>
      <c r="K951"/>
    </row>
    <row r="952" spans="3:11" x14ac:dyDescent="0.25">
      <c r="C952" s="67"/>
      <c r="D952" s="67"/>
      <c r="E952" s="67"/>
      <c r="F952"/>
      <c r="K952"/>
    </row>
    <row r="953" spans="3:11" x14ac:dyDescent="0.25">
      <c r="C953" s="67"/>
      <c r="D953" s="67"/>
      <c r="E953" s="67"/>
      <c r="F953"/>
      <c r="K953"/>
    </row>
    <row r="954" spans="3:11" x14ac:dyDescent="0.25">
      <c r="C954" s="67"/>
      <c r="D954" s="67"/>
      <c r="E954" s="67"/>
      <c r="F954"/>
      <c r="K954"/>
    </row>
    <row r="955" spans="3:11" x14ac:dyDescent="0.25">
      <c r="C955" s="67"/>
      <c r="D955" s="67"/>
      <c r="E955" s="67"/>
      <c r="F955"/>
      <c r="K955"/>
    </row>
    <row r="956" spans="3:11" x14ac:dyDescent="0.25">
      <c r="C956" s="67"/>
      <c r="D956" s="67"/>
      <c r="E956" s="67"/>
      <c r="F956"/>
      <c r="K956"/>
    </row>
    <row r="957" spans="3:11" x14ac:dyDescent="0.25">
      <c r="C957" s="67"/>
      <c r="D957" s="67"/>
      <c r="E957" s="67"/>
      <c r="F957"/>
      <c r="K957"/>
    </row>
    <row r="958" spans="3:11" x14ac:dyDescent="0.25">
      <c r="C958" s="67"/>
      <c r="D958" s="67"/>
      <c r="E958" s="67"/>
      <c r="F958"/>
      <c r="K958"/>
    </row>
    <row r="959" spans="3:11" x14ac:dyDescent="0.25">
      <c r="C959" s="67"/>
      <c r="D959" s="67"/>
      <c r="E959" s="67"/>
      <c r="F959"/>
      <c r="K959"/>
    </row>
    <row r="960" spans="3:11" x14ac:dyDescent="0.25">
      <c r="C960" s="67"/>
      <c r="D960" s="67"/>
      <c r="E960" s="67"/>
      <c r="F960"/>
      <c r="K960"/>
    </row>
    <row r="961" spans="3:11" x14ac:dyDescent="0.25">
      <c r="C961" s="67"/>
      <c r="D961" s="67"/>
      <c r="E961" s="67"/>
      <c r="F961"/>
      <c r="K961"/>
    </row>
    <row r="962" spans="3:11" x14ac:dyDescent="0.25">
      <c r="C962" s="67"/>
      <c r="D962" s="67"/>
      <c r="E962" s="67"/>
      <c r="F962"/>
      <c r="K962"/>
    </row>
    <row r="963" spans="3:11" x14ac:dyDescent="0.25">
      <c r="C963" s="67"/>
      <c r="D963" s="67"/>
      <c r="E963" s="67"/>
      <c r="F963"/>
      <c r="K963"/>
    </row>
    <row r="964" spans="3:11" x14ac:dyDescent="0.25">
      <c r="C964" s="67"/>
      <c r="D964" s="67"/>
      <c r="E964" s="67"/>
      <c r="F964"/>
      <c r="K964"/>
    </row>
    <row r="965" spans="3:11" x14ac:dyDescent="0.25">
      <c r="C965" s="67"/>
      <c r="D965" s="67"/>
      <c r="E965" s="67"/>
      <c r="F965"/>
      <c r="K965"/>
    </row>
    <row r="966" spans="3:11" x14ac:dyDescent="0.25">
      <c r="C966" s="67"/>
      <c r="D966" s="67"/>
      <c r="E966" s="67"/>
      <c r="F966"/>
      <c r="K966"/>
    </row>
    <row r="967" spans="3:11" x14ac:dyDescent="0.25">
      <c r="C967" s="67"/>
      <c r="D967" s="67"/>
      <c r="E967" s="67"/>
      <c r="F967"/>
      <c r="K967"/>
    </row>
    <row r="968" spans="3:11" x14ac:dyDescent="0.25">
      <c r="C968" s="67"/>
      <c r="D968" s="67"/>
      <c r="E968" s="67"/>
      <c r="F968"/>
      <c r="K968"/>
    </row>
    <row r="969" spans="3:11" x14ac:dyDescent="0.25">
      <c r="C969" s="67"/>
      <c r="D969" s="67"/>
      <c r="E969" s="67"/>
      <c r="F969"/>
      <c r="K969"/>
    </row>
    <row r="970" spans="3:11" x14ac:dyDescent="0.25">
      <c r="C970" s="67"/>
      <c r="D970" s="67"/>
      <c r="E970" s="67"/>
      <c r="F970"/>
      <c r="K970"/>
    </row>
    <row r="971" spans="3:11" x14ac:dyDescent="0.25">
      <c r="C971" s="67"/>
      <c r="D971" s="67"/>
      <c r="E971" s="67"/>
      <c r="F971"/>
      <c r="K971"/>
    </row>
    <row r="972" spans="3:11" x14ac:dyDescent="0.25">
      <c r="C972" s="67"/>
      <c r="D972" s="67"/>
      <c r="E972" s="67"/>
      <c r="F972"/>
      <c r="K972"/>
    </row>
    <row r="973" spans="3:11" x14ac:dyDescent="0.25">
      <c r="C973" s="67"/>
      <c r="D973" s="67"/>
      <c r="E973" s="67"/>
      <c r="F973"/>
      <c r="K973"/>
    </row>
    <row r="974" spans="3:11" x14ac:dyDescent="0.25">
      <c r="C974" s="67"/>
      <c r="D974" s="67"/>
      <c r="E974" s="67"/>
      <c r="F974"/>
      <c r="K974"/>
    </row>
    <row r="975" spans="3:11" x14ac:dyDescent="0.25">
      <c r="C975" s="67"/>
      <c r="D975" s="67"/>
      <c r="E975" s="67"/>
      <c r="F975"/>
      <c r="K975"/>
    </row>
    <row r="976" spans="3:11" x14ac:dyDescent="0.25">
      <c r="C976" s="67"/>
      <c r="D976" s="67"/>
      <c r="E976" s="67"/>
      <c r="F976"/>
      <c r="K976"/>
    </row>
    <row r="977" spans="3:11" x14ac:dyDescent="0.25">
      <c r="C977" s="67"/>
      <c r="D977" s="67"/>
      <c r="E977" s="67"/>
      <c r="F977"/>
      <c r="K977"/>
    </row>
    <row r="978" spans="3:11" x14ac:dyDescent="0.25">
      <c r="C978" s="67"/>
      <c r="D978" s="67"/>
      <c r="E978" s="67"/>
      <c r="F978"/>
      <c r="K978"/>
    </row>
    <row r="979" spans="3:11" x14ac:dyDescent="0.25">
      <c r="C979" s="67"/>
      <c r="D979" s="67"/>
      <c r="E979" s="67"/>
      <c r="F979"/>
      <c r="K979"/>
    </row>
    <row r="980" spans="3:11" x14ac:dyDescent="0.25">
      <c r="C980" s="67"/>
      <c r="D980" s="67"/>
      <c r="E980" s="67"/>
      <c r="F980"/>
      <c r="K980"/>
    </row>
    <row r="981" spans="3:11" x14ac:dyDescent="0.25">
      <c r="C981" s="67"/>
      <c r="D981" s="67"/>
      <c r="E981" s="67"/>
      <c r="F981"/>
      <c r="K981"/>
    </row>
    <row r="982" spans="3:11" x14ac:dyDescent="0.25">
      <c r="C982" s="67"/>
      <c r="D982" s="67"/>
      <c r="E982" s="67"/>
      <c r="F982"/>
      <c r="K982"/>
    </row>
    <row r="983" spans="3:11" x14ac:dyDescent="0.25">
      <c r="C983" s="67"/>
      <c r="D983" s="67"/>
      <c r="E983" s="67"/>
      <c r="F983"/>
      <c r="K983"/>
    </row>
    <row r="984" spans="3:11" x14ac:dyDescent="0.25">
      <c r="C984" s="67"/>
      <c r="D984" s="67"/>
      <c r="E984" s="67"/>
      <c r="F984"/>
      <c r="K984"/>
    </row>
    <row r="985" spans="3:11" x14ac:dyDescent="0.25">
      <c r="C985" s="67"/>
      <c r="D985" s="67"/>
      <c r="E985" s="67"/>
      <c r="F985"/>
      <c r="K985"/>
    </row>
    <row r="986" spans="3:11" x14ac:dyDescent="0.25">
      <c r="C986" s="67"/>
      <c r="D986" s="67"/>
      <c r="E986" s="67"/>
      <c r="F986"/>
      <c r="K986"/>
    </row>
    <row r="987" spans="3:11" x14ac:dyDescent="0.25">
      <c r="C987" s="67"/>
      <c r="D987" s="67"/>
      <c r="E987" s="67"/>
      <c r="F987"/>
      <c r="K987"/>
    </row>
    <row r="988" spans="3:11" x14ac:dyDescent="0.25">
      <c r="C988" s="67"/>
      <c r="D988" s="67"/>
      <c r="E988" s="67"/>
      <c r="F988"/>
      <c r="K988"/>
    </row>
    <row r="989" spans="3:11" x14ac:dyDescent="0.25">
      <c r="C989" s="67"/>
      <c r="D989" s="67"/>
      <c r="E989" s="67"/>
      <c r="F989"/>
      <c r="K989"/>
    </row>
    <row r="990" spans="3:11" x14ac:dyDescent="0.25">
      <c r="C990" s="67"/>
      <c r="D990" s="67"/>
      <c r="E990" s="67"/>
      <c r="F990"/>
      <c r="K990"/>
    </row>
    <row r="991" spans="3:11" x14ac:dyDescent="0.25">
      <c r="C991" s="67"/>
      <c r="D991" s="67"/>
      <c r="E991" s="67"/>
      <c r="F991"/>
      <c r="K991"/>
    </row>
    <row r="992" spans="3:11" x14ac:dyDescent="0.25">
      <c r="C992" s="67"/>
      <c r="D992" s="67"/>
      <c r="E992" s="67"/>
      <c r="F992"/>
      <c r="K992"/>
    </row>
    <row r="993" spans="3:11" x14ac:dyDescent="0.25">
      <c r="C993" s="67"/>
      <c r="D993" s="67"/>
      <c r="E993" s="67"/>
      <c r="F993"/>
      <c r="K993"/>
    </row>
    <row r="994" spans="3:11" x14ac:dyDescent="0.25">
      <c r="C994" s="67"/>
      <c r="D994" s="67"/>
      <c r="E994" s="67"/>
      <c r="F994"/>
      <c r="K994"/>
    </row>
    <row r="995" spans="3:11" x14ac:dyDescent="0.25">
      <c r="C995" s="67"/>
      <c r="D995" s="67"/>
      <c r="E995" s="67"/>
      <c r="F995"/>
      <c r="K995"/>
    </row>
    <row r="996" spans="3:11" x14ac:dyDescent="0.25">
      <c r="C996" s="67"/>
      <c r="D996" s="67"/>
      <c r="E996" s="67"/>
      <c r="F996"/>
      <c r="K996"/>
    </row>
    <row r="997" spans="3:11" x14ac:dyDescent="0.25">
      <c r="C997" s="67"/>
      <c r="D997" s="67"/>
      <c r="E997" s="67"/>
      <c r="F997"/>
      <c r="K997"/>
    </row>
    <row r="998" spans="3:11" x14ac:dyDescent="0.25">
      <c r="C998" s="67"/>
      <c r="D998" s="67"/>
      <c r="E998" s="67"/>
      <c r="F998"/>
      <c r="K998"/>
    </row>
    <row r="999" spans="3:11" x14ac:dyDescent="0.25">
      <c r="C999" s="67"/>
      <c r="D999" s="67"/>
      <c r="E999" s="67"/>
      <c r="F999"/>
      <c r="K999"/>
    </row>
    <row r="1000" spans="3:11" x14ac:dyDescent="0.25">
      <c r="C1000" s="67"/>
      <c r="D1000" s="67"/>
      <c r="E1000" s="67"/>
      <c r="F1000"/>
      <c r="K1000"/>
    </row>
    <row r="1001" spans="3:11" x14ac:dyDescent="0.25">
      <c r="C1001" s="67"/>
      <c r="D1001" s="67"/>
      <c r="E1001" s="67"/>
      <c r="F1001"/>
      <c r="K1001"/>
    </row>
    <row r="1002" spans="3:11" x14ac:dyDescent="0.25">
      <c r="C1002" s="67"/>
      <c r="D1002" s="67"/>
      <c r="E1002" s="67"/>
      <c r="F1002"/>
      <c r="K1002"/>
    </row>
    <row r="1003" spans="3:11" x14ac:dyDescent="0.25">
      <c r="C1003" s="67"/>
      <c r="D1003" s="67"/>
      <c r="E1003" s="67"/>
      <c r="F1003"/>
      <c r="K1003"/>
    </row>
    <row r="1004" spans="3:11" x14ac:dyDescent="0.25">
      <c r="C1004" s="67"/>
      <c r="D1004" s="67"/>
      <c r="E1004" s="67"/>
      <c r="F1004"/>
      <c r="K1004"/>
    </row>
    <row r="1005" spans="3:11" x14ac:dyDescent="0.25">
      <c r="C1005" s="67"/>
      <c r="D1005" s="67"/>
      <c r="E1005" s="67"/>
      <c r="F1005"/>
      <c r="K1005"/>
    </row>
    <row r="1006" spans="3:11" x14ac:dyDescent="0.25">
      <c r="C1006" s="67"/>
      <c r="D1006" s="67"/>
      <c r="E1006" s="67"/>
      <c r="F1006"/>
      <c r="K1006"/>
    </row>
    <row r="1007" spans="3:11" x14ac:dyDescent="0.25">
      <c r="C1007" s="67"/>
      <c r="D1007" s="67"/>
      <c r="E1007" s="67"/>
      <c r="F1007"/>
      <c r="K1007"/>
    </row>
    <row r="1008" spans="3:11" x14ac:dyDescent="0.25">
      <c r="C1008" s="67"/>
      <c r="D1008" s="67"/>
      <c r="E1008" s="67"/>
      <c r="F1008"/>
      <c r="K1008"/>
    </row>
    <row r="1009" spans="3:11" x14ac:dyDescent="0.25">
      <c r="C1009" s="67"/>
      <c r="D1009" s="67"/>
      <c r="E1009" s="67"/>
      <c r="F1009"/>
      <c r="K1009"/>
    </row>
    <row r="1010" spans="3:11" x14ac:dyDescent="0.25">
      <c r="C1010" s="67"/>
      <c r="D1010" s="67"/>
      <c r="E1010" s="67"/>
      <c r="F1010"/>
      <c r="K1010"/>
    </row>
    <row r="1011" spans="3:11" x14ac:dyDescent="0.25">
      <c r="C1011" s="67"/>
      <c r="D1011" s="67"/>
      <c r="E1011" s="67"/>
      <c r="F1011"/>
      <c r="K1011"/>
    </row>
    <row r="1012" spans="3:11" x14ac:dyDescent="0.25">
      <c r="C1012" s="67"/>
      <c r="D1012" s="67"/>
      <c r="E1012" s="67"/>
      <c r="F1012"/>
      <c r="K1012"/>
    </row>
    <row r="1013" spans="3:11" x14ac:dyDescent="0.25">
      <c r="C1013" s="67"/>
      <c r="D1013" s="67"/>
      <c r="E1013" s="67"/>
      <c r="F1013"/>
      <c r="K1013"/>
    </row>
    <row r="1014" spans="3:11" x14ac:dyDescent="0.25">
      <c r="C1014" s="67"/>
      <c r="D1014" s="67"/>
      <c r="E1014" s="67"/>
      <c r="F1014"/>
      <c r="K1014"/>
    </row>
    <row r="1015" spans="3:11" x14ac:dyDescent="0.25">
      <c r="C1015" s="67"/>
      <c r="D1015" s="67"/>
      <c r="E1015" s="67"/>
      <c r="F1015"/>
      <c r="K1015"/>
    </row>
    <row r="1016" spans="3:11" x14ac:dyDescent="0.25">
      <c r="C1016" s="67"/>
      <c r="D1016" s="67"/>
      <c r="E1016" s="67"/>
      <c r="F1016"/>
      <c r="K1016"/>
    </row>
    <row r="1017" spans="3:11" x14ac:dyDescent="0.25">
      <c r="C1017" s="67"/>
      <c r="D1017" s="67"/>
      <c r="E1017" s="67"/>
      <c r="F1017"/>
      <c r="K1017"/>
    </row>
    <row r="1018" spans="3:11" x14ac:dyDescent="0.25">
      <c r="C1018" s="67"/>
      <c r="D1018" s="67"/>
      <c r="E1018" s="67"/>
      <c r="F1018"/>
      <c r="K1018"/>
    </row>
    <row r="1019" spans="3:11" x14ac:dyDescent="0.25">
      <c r="C1019" s="67"/>
      <c r="D1019" s="67"/>
      <c r="E1019" s="67"/>
      <c r="F1019"/>
      <c r="K1019"/>
    </row>
    <row r="1020" spans="3:11" x14ac:dyDescent="0.25">
      <c r="C1020" s="67"/>
      <c r="D1020" s="67"/>
      <c r="E1020" s="67"/>
      <c r="F1020"/>
      <c r="K1020"/>
    </row>
    <row r="1021" spans="3:11" x14ac:dyDescent="0.25">
      <c r="C1021" s="67"/>
      <c r="D1021" s="67"/>
      <c r="E1021" s="67"/>
      <c r="F1021"/>
      <c r="K1021"/>
    </row>
    <row r="1022" spans="3:11" x14ac:dyDescent="0.25">
      <c r="C1022" s="67"/>
      <c r="D1022" s="67"/>
      <c r="E1022" s="67"/>
      <c r="F1022"/>
      <c r="K1022"/>
    </row>
    <row r="1023" spans="3:11" x14ac:dyDescent="0.25">
      <c r="C1023" s="67"/>
      <c r="D1023" s="67"/>
      <c r="E1023" s="67"/>
      <c r="F1023"/>
      <c r="K1023"/>
    </row>
    <row r="1024" spans="3:11" x14ac:dyDescent="0.25">
      <c r="C1024" s="67"/>
      <c r="D1024" s="67"/>
      <c r="E1024" s="67"/>
      <c r="F1024"/>
      <c r="K1024"/>
    </row>
    <row r="1025" spans="3:11" x14ac:dyDescent="0.25">
      <c r="C1025" s="67"/>
      <c r="D1025" s="67"/>
      <c r="E1025" s="67"/>
      <c r="F1025"/>
      <c r="K1025"/>
    </row>
    <row r="1026" spans="3:11" x14ac:dyDescent="0.25">
      <c r="C1026" s="67"/>
      <c r="D1026" s="67"/>
      <c r="E1026" s="67"/>
      <c r="F1026"/>
      <c r="K1026"/>
    </row>
    <row r="1027" spans="3:11" x14ac:dyDescent="0.25">
      <c r="C1027" s="67"/>
      <c r="D1027" s="67"/>
      <c r="E1027" s="67"/>
      <c r="F1027"/>
      <c r="K1027"/>
    </row>
    <row r="1028" spans="3:11" x14ac:dyDescent="0.25">
      <c r="C1028" s="67"/>
      <c r="D1028" s="67"/>
      <c r="E1028" s="67"/>
      <c r="F1028"/>
      <c r="K1028"/>
    </row>
    <row r="1029" spans="3:11" x14ac:dyDescent="0.25">
      <c r="C1029" s="67"/>
      <c r="D1029" s="67"/>
      <c r="E1029" s="67"/>
      <c r="F1029"/>
      <c r="K1029"/>
    </row>
    <row r="1030" spans="3:11" x14ac:dyDescent="0.25">
      <c r="C1030" s="67"/>
      <c r="D1030" s="67"/>
      <c r="E1030" s="67"/>
      <c r="F1030"/>
      <c r="K1030"/>
    </row>
    <row r="1031" spans="3:11" x14ac:dyDescent="0.25">
      <c r="C1031" s="67"/>
      <c r="D1031" s="67"/>
      <c r="E1031" s="67"/>
      <c r="F1031"/>
      <c r="K1031"/>
    </row>
    <row r="1032" spans="3:11" x14ac:dyDescent="0.25">
      <c r="C1032" s="67"/>
      <c r="D1032" s="67"/>
      <c r="E1032" s="67"/>
      <c r="F1032"/>
      <c r="K1032"/>
    </row>
    <row r="1033" spans="3:11" x14ac:dyDescent="0.25">
      <c r="C1033" s="67"/>
      <c r="D1033" s="67"/>
      <c r="E1033" s="67"/>
      <c r="F1033"/>
      <c r="K1033"/>
    </row>
    <row r="1034" spans="3:11" x14ac:dyDescent="0.25">
      <c r="C1034" s="67"/>
      <c r="D1034" s="67"/>
      <c r="E1034" s="67"/>
      <c r="F1034"/>
      <c r="K1034"/>
    </row>
    <row r="1035" spans="3:11" x14ac:dyDescent="0.25">
      <c r="C1035" s="67"/>
      <c r="D1035" s="67"/>
      <c r="E1035" s="67"/>
      <c r="F1035"/>
      <c r="K1035"/>
    </row>
    <row r="1036" spans="3:11" x14ac:dyDescent="0.25">
      <c r="C1036" s="67"/>
      <c r="D1036" s="67"/>
      <c r="E1036" s="67"/>
      <c r="F1036"/>
      <c r="K1036"/>
    </row>
    <row r="1037" spans="3:11" x14ac:dyDescent="0.25">
      <c r="C1037" s="67"/>
      <c r="D1037" s="67"/>
      <c r="E1037" s="67"/>
      <c r="F1037"/>
      <c r="K1037"/>
    </row>
    <row r="1038" spans="3:11" x14ac:dyDescent="0.25">
      <c r="C1038" s="67"/>
      <c r="D1038" s="67"/>
      <c r="E1038" s="67"/>
      <c r="F1038"/>
      <c r="K1038"/>
    </row>
    <row r="1039" spans="3:11" x14ac:dyDescent="0.25">
      <c r="C1039" s="67"/>
      <c r="D1039" s="67"/>
      <c r="E1039" s="67"/>
      <c r="F1039"/>
      <c r="K1039"/>
    </row>
    <row r="1040" spans="3:11" x14ac:dyDescent="0.25">
      <c r="C1040" s="67"/>
      <c r="D1040" s="67"/>
      <c r="E1040" s="67"/>
      <c r="F1040"/>
      <c r="K1040"/>
    </row>
    <row r="1041" spans="3:11" x14ac:dyDescent="0.25">
      <c r="C1041" s="67"/>
      <c r="D1041" s="67"/>
      <c r="E1041" s="67"/>
      <c r="F1041"/>
      <c r="K1041"/>
    </row>
    <row r="1042" spans="3:11" x14ac:dyDescent="0.25">
      <c r="C1042" s="67"/>
      <c r="D1042" s="67"/>
      <c r="E1042" s="67"/>
      <c r="F1042"/>
      <c r="K1042"/>
    </row>
    <row r="1043" spans="3:11" x14ac:dyDescent="0.25">
      <c r="C1043" s="67"/>
      <c r="D1043" s="67"/>
      <c r="E1043" s="67"/>
      <c r="F1043"/>
      <c r="K1043"/>
    </row>
    <row r="1044" spans="3:11" x14ac:dyDescent="0.25">
      <c r="C1044" s="67"/>
      <c r="D1044" s="67"/>
      <c r="E1044" s="67"/>
      <c r="F1044"/>
      <c r="K1044"/>
    </row>
    <row r="1045" spans="3:11" x14ac:dyDescent="0.25">
      <c r="C1045" s="67"/>
      <c r="D1045" s="67"/>
      <c r="E1045" s="67"/>
      <c r="F1045"/>
      <c r="K1045"/>
    </row>
    <row r="1046" spans="3:11" x14ac:dyDescent="0.25">
      <c r="C1046" s="67"/>
      <c r="D1046" s="67"/>
      <c r="E1046" s="67"/>
      <c r="F1046"/>
      <c r="K1046"/>
    </row>
    <row r="1047" spans="3:11" x14ac:dyDescent="0.25">
      <c r="C1047" s="67"/>
      <c r="D1047" s="67"/>
      <c r="E1047" s="67"/>
      <c r="F1047"/>
      <c r="K1047"/>
    </row>
    <row r="1048" spans="3:11" x14ac:dyDescent="0.25">
      <c r="C1048" s="67"/>
      <c r="D1048" s="67"/>
      <c r="E1048" s="67"/>
      <c r="F1048"/>
      <c r="K1048"/>
    </row>
    <row r="1049" spans="3:11" x14ac:dyDescent="0.25">
      <c r="C1049" s="67"/>
      <c r="D1049" s="67"/>
      <c r="E1049" s="67"/>
      <c r="F1049"/>
      <c r="K1049"/>
    </row>
    <row r="1050" spans="3:11" x14ac:dyDescent="0.25">
      <c r="C1050" s="67"/>
      <c r="D1050" s="67"/>
      <c r="E1050" s="67"/>
      <c r="F1050"/>
      <c r="K1050"/>
    </row>
    <row r="1051" spans="3:11" x14ac:dyDescent="0.25">
      <c r="C1051" s="67"/>
      <c r="D1051" s="67"/>
      <c r="E1051" s="67"/>
      <c r="F1051"/>
      <c r="K1051"/>
    </row>
    <row r="1052" spans="3:11" x14ac:dyDescent="0.25">
      <c r="C1052" s="67"/>
      <c r="D1052" s="67"/>
      <c r="E1052" s="67"/>
      <c r="F1052"/>
      <c r="K1052"/>
    </row>
    <row r="1053" spans="3:11" x14ac:dyDescent="0.25">
      <c r="C1053" s="67"/>
      <c r="D1053" s="67"/>
      <c r="E1053" s="67"/>
      <c r="F1053"/>
      <c r="K1053"/>
    </row>
    <row r="1054" spans="3:11" x14ac:dyDescent="0.25">
      <c r="C1054" s="67"/>
      <c r="D1054" s="67"/>
      <c r="E1054" s="67"/>
      <c r="F1054"/>
      <c r="K1054"/>
    </row>
    <row r="1055" spans="3:11" x14ac:dyDescent="0.25">
      <c r="C1055" s="67"/>
      <c r="D1055" s="67"/>
      <c r="E1055" s="67"/>
      <c r="F1055"/>
      <c r="K1055"/>
    </row>
    <row r="1056" spans="3:11" x14ac:dyDescent="0.25">
      <c r="C1056" s="67"/>
      <c r="D1056" s="67"/>
      <c r="E1056" s="67"/>
      <c r="F1056"/>
      <c r="K1056"/>
    </row>
    <row r="1057" spans="3:11" x14ac:dyDescent="0.25">
      <c r="C1057" s="67"/>
      <c r="D1057" s="67"/>
      <c r="E1057" s="67"/>
      <c r="F1057"/>
      <c r="K1057"/>
    </row>
    <row r="1058" spans="3:11" x14ac:dyDescent="0.25">
      <c r="C1058" s="67"/>
      <c r="D1058" s="67"/>
      <c r="E1058" s="67"/>
      <c r="F1058"/>
      <c r="K1058"/>
    </row>
    <row r="1059" spans="3:11" x14ac:dyDescent="0.25">
      <c r="C1059" s="67"/>
      <c r="D1059" s="67"/>
      <c r="E1059" s="67"/>
      <c r="F1059"/>
      <c r="K1059"/>
    </row>
    <row r="1060" spans="3:11" x14ac:dyDescent="0.25">
      <c r="C1060" s="67"/>
      <c r="D1060" s="67"/>
      <c r="E1060" s="67"/>
      <c r="F1060"/>
      <c r="K1060"/>
    </row>
    <row r="1061" spans="3:11" x14ac:dyDescent="0.25">
      <c r="C1061" s="67"/>
      <c r="D1061" s="67"/>
      <c r="E1061" s="67"/>
      <c r="F1061"/>
      <c r="K1061"/>
    </row>
    <row r="1062" spans="3:11" x14ac:dyDescent="0.25">
      <c r="C1062" s="67"/>
      <c r="D1062" s="67"/>
      <c r="E1062" s="67"/>
      <c r="F1062"/>
      <c r="K1062"/>
    </row>
    <row r="1063" spans="3:11" x14ac:dyDescent="0.25">
      <c r="C1063" s="67"/>
      <c r="D1063" s="67"/>
      <c r="E1063" s="67"/>
      <c r="F1063"/>
      <c r="K1063"/>
    </row>
    <row r="1064" spans="3:11" x14ac:dyDescent="0.25">
      <c r="C1064" s="67"/>
      <c r="D1064" s="67"/>
      <c r="E1064" s="67"/>
      <c r="F1064"/>
      <c r="K1064"/>
    </row>
    <row r="1065" spans="3:11" x14ac:dyDescent="0.25">
      <c r="C1065" s="67"/>
      <c r="D1065" s="67"/>
      <c r="E1065" s="67"/>
      <c r="F1065"/>
      <c r="K1065"/>
    </row>
    <row r="1066" spans="3:11" x14ac:dyDescent="0.25">
      <c r="C1066" s="67"/>
      <c r="D1066" s="67"/>
      <c r="E1066" s="67"/>
      <c r="F1066"/>
      <c r="K1066"/>
    </row>
    <row r="1067" spans="3:11" x14ac:dyDescent="0.25">
      <c r="C1067" s="67"/>
      <c r="D1067" s="67"/>
      <c r="E1067" s="67"/>
      <c r="F1067"/>
      <c r="K1067"/>
    </row>
    <row r="1068" spans="3:11" x14ac:dyDescent="0.25">
      <c r="C1068" s="67"/>
      <c r="D1068" s="67"/>
      <c r="E1068" s="67"/>
      <c r="F1068"/>
      <c r="K1068"/>
    </row>
    <row r="1069" spans="3:11" x14ac:dyDescent="0.25">
      <c r="C1069" s="67"/>
      <c r="D1069" s="67"/>
      <c r="E1069" s="67"/>
      <c r="F1069"/>
      <c r="K1069"/>
    </row>
    <row r="1070" spans="3:11" x14ac:dyDescent="0.25">
      <c r="C1070" s="67"/>
      <c r="D1070" s="67"/>
      <c r="E1070" s="67"/>
      <c r="F1070"/>
      <c r="K1070"/>
    </row>
    <row r="1071" spans="3:11" x14ac:dyDescent="0.25">
      <c r="C1071" s="67"/>
      <c r="D1071" s="67"/>
      <c r="E1071" s="67"/>
      <c r="F1071"/>
      <c r="K1071"/>
    </row>
    <row r="1072" spans="3:11" x14ac:dyDescent="0.25">
      <c r="C1072" s="67"/>
      <c r="D1072" s="67"/>
      <c r="E1072" s="67"/>
      <c r="F1072"/>
      <c r="K1072"/>
    </row>
    <row r="1073" spans="3:11" x14ac:dyDescent="0.25">
      <c r="C1073" s="67"/>
      <c r="D1073" s="67"/>
      <c r="E1073" s="67"/>
      <c r="F1073"/>
      <c r="K1073"/>
    </row>
    <row r="1074" spans="3:11" x14ac:dyDescent="0.25">
      <c r="C1074" s="67"/>
      <c r="D1074" s="67"/>
      <c r="E1074" s="67"/>
      <c r="F1074"/>
      <c r="K1074"/>
    </row>
    <row r="1075" spans="3:11" x14ac:dyDescent="0.25">
      <c r="C1075" s="67"/>
      <c r="D1075" s="67"/>
      <c r="E1075" s="67"/>
      <c r="F1075"/>
      <c r="K1075"/>
    </row>
    <row r="1076" spans="3:11" x14ac:dyDescent="0.25">
      <c r="C1076" s="67"/>
      <c r="D1076" s="67"/>
      <c r="E1076" s="67"/>
      <c r="F1076"/>
      <c r="K1076"/>
    </row>
    <row r="1077" spans="3:11" x14ac:dyDescent="0.25">
      <c r="C1077" s="67"/>
      <c r="D1077" s="67"/>
      <c r="E1077" s="67"/>
      <c r="F1077"/>
      <c r="K1077"/>
    </row>
    <row r="1078" spans="3:11" x14ac:dyDescent="0.25">
      <c r="C1078" s="67"/>
      <c r="D1078" s="67"/>
      <c r="E1078" s="67"/>
      <c r="F1078"/>
      <c r="K1078"/>
    </row>
    <row r="1079" spans="3:11" x14ac:dyDescent="0.25">
      <c r="C1079" s="67"/>
      <c r="D1079" s="67"/>
      <c r="E1079" s="67"/>
      <c r="F1079"/>
      <c r="K1079"/>
    </row>
    <row r="1080" spans="3:11" x14ac:dyDescent="0.25">
      <c r="C1080" s="67"/>
      <c r="D1080" s="67"/>
      <c r="E1080" s="67"/>
      <c r="F1080"/>
      <c r="K1080"/>
    </row>
    <row r="1081" spans="3:11" x14ac:dyDescent="0.25">
      <c r="C1081" s="67"/>
      <c r="D1081" s="67"/>
      <c r="E1081" s="67"/>
      <c r="F1081"/>
      <c r="K1081"/>
    </row>
    <row r="1082" spans="3:11" x14ac:dyDescent="0.25">
      <c r="C1082" s="67"/>
      <c r="D1082" s="67"/>
      <c r="E1082" s="67"/>
      <c r="F1082"/>
      <c r="K1082"/>
    </row>
    <row r="1083" spans="3:11" x14ac:dyDescent="0.25">
      <c r="C1083" s="67"/>
      <c r="D1083" s="67"/>
      <c r="E1083" s="67"/>
      <c r="F1083"/>
      <c r="K1083"/>
    </row>
    <row r="1084" spans="3:11" x14ac:dyDescent="0.25">
      <c r="C1084" s="67"/>
      <c r="D1084" s="67"/>
      <c r="E1084" s="67"/>
      <c r="F1084"/>
      <c r="K1084"/>
    </row>
    <row r="1085" spans="3:11" x14ac:dyDescent="0.25">
      <c r="C1085" s="67"/>
      <c r="D1085" s="67"/>
      <c r="E1085" s="67"/>
      <c r="F1085"/>
      <c r="K1085"/>
    </row>
    <row r="1086" spans="3:11" x14ac:dyDescent="0.25">
      <c r="C1086" s="67"/>
      <c r="D1086" s="67"/>
      <c r="E1086" s="67"/>
      <c r="F1086"/>
      <c r="K1086"/>
    </row>
    <row r="1087" spans="3:11" x14ac:dyDescent="0.25">
      <c r="C1087" s="67"/>
      <c r="D1087" s="67"/>
      <c r="E1087" s="67"/>
      <c r="F1087"/>
      <c r="K1087"/>
    </row>
    <row r="1088" spans="3:11" x14ac:dyDescent="0.25">
      <c r="C1088" s="67"/>
      <c r="D1088" s="67"/>
      <c r="E1088" s="67"/>
      <c r="F1088"/>
      <c r="K1088"/>
    </row>
    <row r="1089" spans="3:11" x14ac:dyDescent="0.25">
      <c r="C1089" s="67"/>
      <c r="D1089" s="67"/>
      <c r="E1089" s="67"/>
      <c r="F1089"/>
      <c r="K1089"/>
    </row>
    <row r="1090" spans="3:11" x14ac:dyDescent="0.25">
      <c r="C1090" s="67"/>
      <c r="D1090" s="67"/>
      <c r="E1090" s="67"/>
      <c r="F1090"/>
      <c r="K1090"/>
    </row>
    <row r="1091" spans="3:11" x14ac:dyDescent="0.25">
      <c r="C1091" s="67"/>
      <c r="D1091" s="67"/>
      <c r="E1091" s="67"/>
      <c r="F1091"/>
      <c r="K1091"/>
    </row>
    <row r="1092" spans="3:11" x14ac:dyDescent="0.25">
      <c r="C1092" s="67"/>
      <c r="D1092" s="67"/>
      <c r="E1092" s="67"/>
      <c r="F1092"/>
      <c r="K1092"/>
    </row>
    <row r="1093" spans="3:11" x14ac:dyDescent="0.25">
      <c r="C1093" s="67"/>
      <c r="D1093" s="67"/>
      <c r="E1093" s="67"/>
      <c r="F1093"/>
      <c r="K1093"/>
    </row>
    <row r="1094" spans="3:11" x14ac:dyDescent="0.25">
      <c r="C1094" s="67"/>
      <c r="D1094" s="67"/>
      <c r="E1094" s="67"/>
      <c r="F1094"/>
      <c r="K1094"/>
    </row>
    <row r="1095" spans="3:11" x14ac:dyDescent="0.25">
      <c r="C1095" s="67"/>
      <c r="D1095" s="67"/>
      <c r="E1095" s="67"/>
      <c r="F1095"/>
      <c r="K1095"/>
    </row>
    <row r="1096" spans="3:11" x14ac:dyDescent="0.25">
      <c r="C1096" s="67"/>
      <c r="D1096" s="67"/>
      <c r="E1096" s="67"/>
      <c r="F1096"/>
      <c r="K1096"/>
    </row>
    <row r="1097" spans="3:11" x14ac:dyDescent="0.25">
      <c r="C1097" s="67"/>
      <c r="D1097" s="67"/>
      <c r="E1097" s="67"/>
      <c r="F1097"/>
      <c r="K1097"/>
    </row>
    <row r="1098" spans="3:11" x14ac:dyDescent="0.25">
      <c r="C1098" s="67"/>
      <c r="D1098" s="67"/>
      <c r="E1098" s="67"/>
      <c r="F1098"/>
      <c r="K1098"/>
    </row>
    <row r="1099" spans="3:11" x14ac:dyDescent="0.25">
      <c r="C1099" s="67"/>
      <c r="D1099" s="67"/>
      <c r="E1099" s="67"/>
      <c r="F1099"/>
      <c r="K1099"/>
    </row>
    <row r="1100" spans="3:11" x14ac:dyDescent="0.25">
      <c r="C1100" s="67"/>
      <c r="D1100" s="67"/>
      <c r="E1100" s="67"/>
      <c r="F1100"/>
      <c r="K1100"/>
    </row>
    <row r="1101" spans="3:11" x14ac:dyDescent="0.25">
      <c r="C1101" s="67"/>
      <c r="D1101" s="67"/>
      <c r="E1101" s="67"/>
      <c r="F1101"/>
      <c r="K1101"/>
    </row>
    <row r="1102" spans="3:11" x14ac:dyDescent="0.25">
      <c r="C1102" s="67"/>
      <c r="D1102" s="67"/>
      <c r="E1102" s="67"/>
      <c r="F1102"/>
      <c r="K1102"/>
    </row>
    <row r="1103" spans="3:11" x14ac:dyDescent="0.25">
      <c r="C1103" s="67"/>
      <c r="D1103" s="67"/>
      <c r="E1103" s="67"/>
      <c r="F1103"/>
      <c r="K1103"/>
    </row>
    <row r="1104" spans="3:11" x14ac:dyDescent="0.25">
      <c r="C1104" s="67"/>
      <c r="D1104" s="67"/>
      <c r="E1104" s="67"/>
      <c r="F1104"/>
      <c r="K1104"/>
    </row>
    <row r="1105" spans="3:11" x14ac:dyDescent="0.25">
      <c r="C1105" s="67"/>
      <c r="D1105" s="67"/>
      <c r="E1105" s="67"/>
      <c r="F1105"/>
      <c r="K1105"/>
    </row>
    <row r="1106" spans="3:11" x14ac:dyDescent="0.25">
      <c r="C1106" s="67"/>
      <c r="D1106" s="67"/>
      <c r="E1106" s="67"/>
      <c r="F1106"/>
      <c r="K1106"/>
    </row>
    <row r="1107" spans="3:11" x14ac:dyDescent="0.25">
      <c r="C1107" s="67"/>
      <c r="D1107" s="67"/>
      <c r="E1107" s="67"/>
      <c r="F1107"/>
      <c r="K1107"/>
    </row>
    <row r="1108" spans="3:11" x14ac:dyDescent="0.25">
      <c r="C1108" s="67"/>
      <c r="D1108" s="67"/>
      <c r="E1108" s="67"/>
      <c r="F1108"/>
      <c r="K1108"/>
    </row>
    <row r="1109" spans="3:11" x14ac:dyDescent="0.25">
      <c r="C1109" s="67"/>
      <c r="D1109" s="67"/>
      <c r="E1109" s="67"/>
      <c r="F1109"/>
      <c r="K1109"/>
    </row>
    <row r="1110" spans="3:11" x14ac:dyDescent="0.25">
      <c r="C1110" s="67"/>
      <c r="D1110" s="67"/>
      <c r="E1110" s="67"/>
      <c r="F1110"/>
      <c r="K1110"/>
    </row>
    <row r="1111" spans="3:11" x14ac:dyDescent="0.25">
      <c r="C1111" s="67"/>
      <c r="D1111" s="67"/>
      <c r="E1111" s="67"/>
      <c r="F1111"/>
      <c r="K1111"/>
    </row>
    <row r="1112" spans="3:11" x14ac:dyDescent="0.25">
      <c r="C1112" s="67"/>
      <c r="D1112" s="67"/>
      <c r="E1112" s="67"/>
      <c r="F1112"/>
      <c r="K1112"/>
    </row>
    <row r="1113" spans="3:11" x14ac:dyDescent="0.25">
      <c r="C1113" s="67"/>
      <c r="D1113" s="67"/>
      <c r="E1113" s="67"/>
      <c r="F1113"/>
      <c r="K1113"/>
    </row>
    <row r="1114" spans="3:11" x14ac:dyDescent="0.25">
      <c r="C1114" s="67"/>
      <c r="D1114" s="67"/>
      <c r="E1114" s="67"/>
      <c r="F1114"/>
      <c r="K1114"/>
    </row>
    <row r="1115" spans="3:11" x14ac:dyDescent="0.25">
      <c r="C1115" s="67"/>
      <c r="D1115" s="67"/>
      <c r="E1115" s="67"/>
      <c r="F1115"/>
      <c r="K1115"/>
    </row>
    <row r="1116" spans="3:11" x14ac:dyDescent="0.25">
      <c r="C1116" s="67"/>
      <c r="D1116" s="67"/>
      <c r="E1116" s="67"/>
      <c r="F1116"/>
      <c r="K1116"/>
    </row>
    <row r="1117" spans="3:11" x14ac:dyDescent="0.25">
      <c r="C1117" s="67"/>
      <c r="D1117" s="67"/>
      <c r="E1117" s="67"/>
      <c r="F1117"/>
      <c r="K1117"/>
    </row>
    <row r="1118" spans="3:11" x14ac:dyDescent="0.25">
      <c r="C1118" s="67"/>
      <c r="D1118" s="67"/>
      <c r="E1118" s="67"/>
      <c r="F1118"/>
      <c r="K1118"/>
    </row>
    <row r="1119" spans="3:11" x14ac:dyDescent="0.25">
      <c r="C1119" s="67"/>
      <c r="D1119" s="67"/>
      <c r="E1119" s="67"/>
      <c r="F1119"/>
      <c r="K1119"/>
    </row>
    <row r="1120" spans="3:11" x14ac:dyDescent="0.25">
      <c r="C1120" s="67"/>
      <c r="D1120" s="67"/>
      <c r="E1120" s="67"/>
      <c r="F1120"/>
      <c r="K1120"/>
    </row>
    <row r="1121" spans="3:11" x14ac:dyDescent="0.25">
      <c r="C1121" s="67"/>
      <c r="D1121" s="67"/>
      <c r="E1121" s="67"/>
      <c r="F1121"/>
      <c r="K1121"/>
    </row>
    <row r="1122" spans="3:11" x14ac:dyDescent="0.25">
      <c r="C1122" s="67"/>
      <c r="D1122" s="67"/>
      <c r="E1122" s="67"/>
      <c r="F1122"/>
      <c r="K1122"/>
    </row>
    <row r="1123" spans="3:11" x14ac:dyDescent="0.25">
      <c r="C1123" s="67"/>
      <c r="D1123" s="67"/>
      <c r="E1123" s="67"/>
      <c r="F1123"/>
      <c r="K1123"/>
    </row>
    <row r="1124" spans="3:11" x14ac:dyDescent="0.25">
      <c r="C1124" s="67"/>
      <c r="D1124" s="67"/>
      <c r="E1124" s="67"/>
      <c r="F1124"/>
      <c r="K1124"/>
    </row>
    <row r="1125" spans="3:11" x14ac:dyDescent="0.25">
      <c r="C1125" s="67"/>
      <c r="D1125" s="67"/>
      <c r="E1125" s="67"/>
      <c r="F1125"/>
      <c r="K1125"/>
    </row>
    <row r="1126" spans="3:11" x14ac:dyDescent="0.25">
      <c r="C1126" s="67"/>
      <c r="D1126" s="67"/>
      <c r="E1126" s="67"/>
      <c r="F1126"/>
      <c r="K1126"/>
    </row>
    <row r="1127" spans="3:11" x14ac:dyDescent="0.25">
      <c r="C1127" s="67"/>
      <c r="D1127" s="67"/>
      <c r="E1127" s="67"/>
      <c r="F1127"/>
      <c r="K1127"/>
    </row>
    <row r="1128" spans="3:11" x14ac:dyDescent="0.25">
      <c r="C1128" s="67"/>
      <c r="D1128" s="67"/>
      <c r="E1128" s="67"/>
      <c r="F1128"/>
      <c r="K1128"/>
    </row>
    <row r="1129" spans="3:11" x14ac:dyDescent="0.25">
      <c r="C1129" s="67"/>
      <c r="D1129" s="67"/>
      <c r="E1129" s="67"/>
      <c r="F1129"/>
      <c r="K1129"/>
    </row>
    <row r="1130" spans="3:11" x14ac:dyDescent="0.25">
      <c r="C1130" s="67"/>
      <c r="D1130" s="67"/>
      <c r="E1130" s="67"/>
      <c r="F1130"/>
      <c r="K1130"/>
    </row>
    <row r="1131" spans="3:11" x14ac:dyDescent="0.25">
      <c r="C1131" s="67"/>
      <c r="D1131" s="67"/>
      <c r="E1131" s="67"/>
      <c r="F1131"/>
      <c r="K1131"/>
    </row>
    <row r="1132" spans="3:11" x14ac:dyDescent="0.25">
      <c r="C1132" s="67"/>
      <c r="D1132" s="67"/>
      <c r="E1132" s="67"/>
      <c r="F1132"/>
      <c r="K1132"/>
    </row>
    <row r="1133" spans="3:11" x14ac:dyDescent="0.25">
      <c r="C1133" s="67"/>
      <c r="D1133" s="67"/>
      <c r="E1133" s="67"/>
      <c r="F1133"/>
      <c r="K1133"/>
    </row>
    <row r="1134" spans="3:11" x14ac:dyDescent="0.25">
      <c r="C1134" s="67"/>
      <c r="D1134" s="67"/>
      <c r="E1134" s="67"/>
      <c r="F1134"/>
      <c r="K1134"/>
    </row>
    <row r="1135" spans="3:11" x14ac:dyDescent="0.25">
      <c r="C1135" s="67"/>
      <c r="D1135" s="67"/>
      <c r="E1135" s="67"/>
      <c r="F1135"/>
      <c r="K1135"/>
    </row>
    <row r="1136" spans="3:11" x14ac:dyDescent="0.25">
      <c r="C1136" s="67"/>
      <c r="D1136" s="67"/>
      <c r="E1136" s="67"/>
      <c r="F1136"/>
      <c r="K1136"/>
    </row>
    <row r="1137" spans="3:11" x14ac:dyDescent="0.25">
      <c r="C1137" s="67"/>
      <c r="D1137" s="67"/>
      <c r="E1137" s="67"/>
      <c r="F1137"/>
      <c r="K1137"/>
    </row>
    <row r="1138" spans="3:11" x14ac:dyDescent="0.25">
      <c r="C1138" s="67"/>
      <c r="D1138" s="67"/>
      <c r="E1138" s="67"/>
      <c r="F1138"/>
      <c r="K1138"/>
    </row>
    <row r="1139" spans="3:11" x14ac:dyDescent="0.25">
      <c r="C1139" s="67"/>
      <c r="D1139" s="67"/>
      <c r="E1139" s="67"/>
      <c r="F1139"/>
      <c r="K1139"/>
    </row>
    <row r="1140" spans="3:11" x14ac:dyDescent="0.25">
      <c r="C1140" s="67"/>
      <c r="D1140" s="67"/>
      <c r="E1140" s="67"/>
      <c r="F1140"/>
      <c r="K1140"/>
    </row>
    <row r="1141" spans="3:11" x14ac:dyDescent="0.25">
      <c r="C1141" s="67"/>
      <c r="D1141" s="67"/>
      <c r="E1141" s="67"/>
      <c r="F1141"/>
      <c r="K1141"/>
    </row>
    <row r="1142" spans="3:11" x14ac:dyDescent="0.25">
      <c r="C1142" s="67"/>
      <c r="D1142" s="67"/>
      <c r="E1142" s="67"/>
      <c r="F1142"/>
      <c r="K1142"/>
    </row>
    <row r="1143" spans="3:11" x14ac:dyDescent="0.25">
      <c r="C1143" s="67"/>
      <c r="D1143" s="67"/>
      <c r="E1143" s="67"/>
      <c r="F1143"/>
      <c r="K1143"/>
    </row>
    <row r="1144" spans="3:11" x14ac:dyDescent="0.25">
      <c r="C1144" s="67"/>
      <c r="D1144" s="67"/>
      <c r="E1144" s="67"/>
      <c r="F1144"/>
      <c r="K1144"/>
    </row>
    <row r="1145" spans="3:11" x14ac:dyDescent="0.25">
      <c r="C1145" s="67"/>
      <c r="D1145" s="67"/>
      <c r="E1145" s="67"/>
      <c r="F1145"/>
      <c r="K1145"/>
    </row>
    <row r="1146" spans="3:11" x14ac:dyDescent="0.25">
      <c r="C1146" s="67"/>
      <c r="D1146" s="67"/>
      <c r="E1146" s="67"/>
      <c r="F1146"/>
      <c r="K1146"/>
    </row>
    <row r="1147" spans="3:11" x14ac:dyDescent="0.25">
      <c r="C1147" s="67"/>
      <c r="D1147" s="67"/>
      <c r="E1147" s="67"/>
      <c r="F1147"/>
      <c r="K1147"/>
    </row>
    <row r="1148" spans="3:11" x14ac:dyDescent="0.25">
      <c r="C1148" s="67"/>
      <c r="D1148" s="67"/>
      <c r="E1148" s="67"/>
      <c r="F1148"/>
      <c r="K1148"/>
    </row>
    <row r="1149" spans="3:11" x14ac:dyDescent="0.25">
      <c r="C1149" s="67"/>
      <c r="D1149" s="67"/>
      <c r="E1149" s="67"/>
      <c r="F1149"/>
      <c r="K1149"/>
    </row>
    <row r="1150" spans="3:11" x14ac:dyDescent="0.25">
      <c r="C1150" s="67"/>
      <c r="D1150" s="67"/>
      <c r="E1150" s="67"/>
      <c r="F1150"/>
      <c r="K1150"/>
    </row>
    <row r="1151" spans="3:11" x14ac:dyDescent="0.25">
      <c r="C1151" s="67"/>
      <c r="D1151" s="67"/>
      <c r="E1151" s="67"/>
      <c r="F1151"/>
      <c r="K1151"/>
    </row>
    <row r="1152" spans="3:11" x14ac:dyDescent="0.25">
      <c r="C1152" s="67"/>
      <c r="D1152" s="67"/>
      <c r="E1152" s="67"/>
      <c r="F1152"/>
      <c r="K1152"/>
    </row>
    <row r="1153" spans="3:11" x14ac:dyDescent="0.25">
      <c r="C1153" s="67"/>
      <c r="D1153" s="67"/>
      <c r="E1153" s="67"/>
      <c r="F1153"/>
      <c r="K1153"/>
    </row>
    <row r="1154" spans="3:11" x14ac:dyDescent="0.25">
      <c r="C1154" s="67"/>
      <c r="D1154" s="67"/>
      <c r="E1154" s="67"/>
      <c r="F1154"/>
      <c r="K1154"/>
    </row>
    <row r="1155" spans="3:11" x14ac:dyDescent="0.25">
      <c r="C1155" s="67"/>
      <c r="D1155" s="67"/>
      <c r="E1155" s="67"/>
      <c r="F1155"/>
      <c r="K1155"/>
    </row>
    <row r="1156" spans="3:11" x14ac:dyDescent="0.25">
      <c r="C1156" s="67"/>
      <c r="D1156" s="67"/>
      <c r="E1156" s="67"/>
      <c r="F1156"/>
      <c r="K1156"/>
    </row>
    <row r="1157" spans="3:11" x14ac:dyDescent="0.25">
      <c r="C1157" s="67"/>
      <c r="D1157" s="67"/>
      <c r="E1157" s="67"/>
      <c r="F1157"/>
      <c r="K1157"/>
    </row>
    <row r="1158" spans="3:11" x14ac:dyDescent="0.25">
      <c r="C1158" s="67"/>
      <c r="D1158" s="67"/>
      <c r="E1158" s="67"/>
      <c r="F1158"/>
      <c r="K1158"/>
    </row>
    <row r="1159" spans="3:11" x14ac:dyDescent="0.25">
      <c r="C1159" s="67"/>
      <c r="D1159" s="67"/>
      <c r="E1159" s="67"/>
      <c r="F1159"/>
      <c r="K1159"/>
    </row>
    <row r="1160" spans="3:11" x14ac:dyDescent="0.25">
      <c r="C1160" s="67"/>
      <c r="D1160" s="67"/>
      <c r="E1160" s="67"/>
      <c r="F1160"/>
      <c r="K1160"/>
    </row>
    <row r="1161" spans="3:11" x14ac:dyDescent="0.25">
      <c r="C1161" s="67"/>
      <c r="D1161" s="67"/>
      <c r="E1161" s="67"/>
      <c r="F1161"/>
      <c r="K1161"/>
    </row>
    <row r="1162" spans="3:11" x14ac:dyDescent="0.25">
      <c r="C1162" s="67"/>
      <c r="D1162" s="67"/>
      <c r="E1162" s="67"/>
      <c r="F1162"/>
      <c r="K1162"/>
    </row>
    <row r="1163" spans="3:11" x14ac:dyDescent="0.25">
      <c r="C1163" s="67"/>
      <c r="D1163" s="67"/>
      <c r="E1163" s="67"/>
      <c r="F1163"/>
      <c r="K1163"/>
    </row>
    <row r="1164" spans="3:11" x14ac:dyDescent="0.25">
      <c r="C1164" s="67"/>
      <c r="D1164" s="67"/>
      <c r="E1164" s="67"/>
      <c r="F1164"/>
      <c r="K1164"/>
    </row>
    <row r="1165" spans="3:11" x14ac:dyDescent="0.25">
      <c r="C1165" s="67"/>
      <c r="D1165" s="67"/>
      <c r="E1165" s="67"/>
      <c r="F1165"/>
      <c r="K1165"/>
    </row>
    <row r="1166" spans="3:11" x14ac:dyDescent="0.25">
      <c r="C1166" s="67"/>
      <c r="D1166" s="67"/>
      <c r="E1166" s="67"/>
      <c r="F1166"/>
      <c r="K1166"/>
    </row>
    <row r="1167" spans="3:11" x14ac:dyDescent="0.25">
      <c r="C1167" s="67"/>
      <c r="D1167" s="67"/>
      <c r="E1167" s="67"/>
      <c r="F1167"/>
      <c r="K1167"/>
    </row>
    <row r="1168" spans="3:11" x14ac:dyDescent="0.25">
      <c r="C1168" s="67"/>
      <c r="D1168" s="67"/>
      <c r="E1168" s="67"/>
      <c r="F1168"/>
      <c r="K1168"/>
    </row>
    <row r="1169" spans="3:11" x14ac:dyDescent="0.25">
      <c r="C1169" s="67"/>
      <c r="D1169" s="67"/>
      <c r="E1169" s="67"/>
      <c r="F1169"/>
      <c r="K1169"/>
    </row>
    <row r="1170" spans="3:11" x14ac:dyDescent="0.25">
      <c r="C1170" s="67"/>
      <c r="D1170" s="67"/>
      <c r="E1170" s="67"/>
      <c r="F1170"/>
      <c r="K1170"/>
    </row>
    <row r="1171" spans="3:11" x14ac:dyDescent="0.25">
      <c r="C1171" s="67"/>
      <c r="D1171" s="67"/>
      <c r="E1171" s="67"/>
      <c r="F1171"/>
      <c r="K1171"/>
    </row>
    <row r="1172" spans="3:11" x14ac:dyDescent="0.25">
      <c r="C1172" s="67"/>
      <c r="D1172" s="67"/>
      <c r="E1172" s="67"/>
      <c r="F1172"/>
      <c r="K1172"/>
    </row>
    <row r="1173" spans="3:11" x14ac:dyDescent="0.25">
      <c r="C1173" s="67"/>
      <c r="D1173" s="67"/>
      <c r="E1173" s="67"/>
      <c r="F1173"/>
      <c r="K1173"/>
    </row>
    <row r="1174" spans="3:11" x14ac:dyDescent="0.25">
      <c r="C1174" s="67"/>
      <c r="D1174" s="67"/>
      <c r="E1174" s="67"/>
      <c r="F1174"/>
      <c r="K1174"/>
    </row>
    <row r="1175" spans="3:11" x14ac:dyDescent="0.25">
      <c r="C1175" s="67"/>
      <c r="D1175" s="67"/>
      <c r="E1175" s="67"/>
      <c r="F1175"/>
      <c r="K1175"/>
    </row>
    <row r="1176" spans="3:11" x14ac:dyDescent="0.25">
      <c r="C1176" s="67"/>
      <c r="D1176" s="67"/>
      <c r="E1176" s="67"/>
      <c r="F1176"/>
      <c r="K1176"/>
    </row>
    <row r="1177" spans="3:11" x14ac:dyDescent="0.25">
      <c r="C1177" s="67"/>
      <c r="D1177" s="67"/>
      <c r="E1177" s="67"/>
      <c r="F1177"/>
      <c r="K1177"/>
    </row>
    <row r="1178" spans="3:11" x14ac:dyDescent="0.25">
      <c r="C1178" s="67"/>
      <c r="D1178" s="67"/>
      <c r="E1178" s="67"/>
      <c r="F1178"/>
      <c r="K1178"/>
    </row>
    <row r="1179" spans="3:11" x14ac:dyDescent="0.25">
      <c r="C1179" s="67"/>
      <c r="D1179" s="67"/>
      <c r="E1179" s="67"/>
      <c r="F1179"/>
      <c r="K1179"/>
    </row>
    <row r="1180" spans="3:11" x14ac:dyDescent="0.25">
      <c r="C1180" s="67"/>
      <c r="D1180" s="67"/>
      <c r="E1180" s="67"/>
      <c r="F1180"/>
      <c r="K1180"/>
    </row>
    <row r="1181" spans="3:11" x14ac:dyDescent="0.25">
      <c r="C1181" s="67"/>
      <c r="D1181" s="67"/>
      <c r="E1181" s="67"/>
      <c r="F1181"/>
      <c r="K1181"/>
    </row>
    <row r="1182" spans="3:11" x14ac:dyDescent="0.25">
      <c r="C1182" s="67"/>
      <c r="D1182" s="67"/>
      <c r="E1182" s="67"/>
      <c r="F1182"/>
      <c r="K1182"/>
    </row>
    <row r="1183" spans="3:11" x14ac:dyDescent="0.25">
      <c r="C1183" s="67"/>
      <c r="D1183" s="67"/>
      <c r="E1183" s="67"/>
      <c r="F1183"/>
      <c r="K1183"/>
    </row>
    <row r="1184" spans="3:11" x14ac:dyDescent="0.25">
      <c r="C1184" s="67"/>
      <c r="D1184" s="67"/>
      <c r="E1184" s="67"/>
      <c r="F1184"/>
      <c r="K1184"/>
    </row>
    <row r="1185" spans="3:11" x14ac:dyDescent="0.25">
      <c r="C1185" s="67"/>
      <c r="D1185" s="67"/>
      <c r="E1185" s="67"/>
      <c r="F1185"/>
      <c r="K1185"/>
    </row>
    <row r="1186" spans="3:11" x14ac:dyDescent="0.25">
      <c r="C1186" s="67"/>
      <c r="D1186" s="67"/>
      <c r="E1186" s="67"/>
      <c r="F1186"/>
      <c r="K1186"/>
    </row>
    <row r="1187" spans="3:11" x14ac:dyDescent="0.25">
      <c r="C1187" s="67"/>
      <c r="D1187" s="67"/>
      <c r="E1187" s="67"/>
      <c r="F1187"/>
      <c r="K1187"/>
    </row>
    <row r="1188" spans="3:11" x14ac:dyDescent="0.25">
      <c r="C1188" s="67"/>
      <c r="D1188" s="67"/>
      <c r="E1188" s="67"/>
      <c r="F1188"/>
      <c r="K1188"/>
    </row>
    <row r="1189" spans="3:11" x14ac:dyDescent="0.25">
      <c r="C1189" s="67"/>
      <c r="D1189" s="67"/>
      <c r="E1189" s="67"/>
      <c r="F1189"/>
      <c r="K1189"/>
    </row>
    <row r="1190" spans="3:11" x14ac:dyDescent="0.25">
      <c r="C1190" s="67"/>
      <c r="D1190" s="67"/>
      <c r="E1190" s="67"/>
      <c r="F1190"/>
      <c r="K1190"/>
    </row>
    <row r="1191" spans="3:11" x14ac:dyDescent="0.25">
      <c r="C1191" s="67"/>
      <c r="D1191" s="67"/>
      <c r="E1191" s="67"/>
      <c r="F1191"/>
      <c r="K1191"/>
    </row>
    <row r="1192" spans="3:11" x14ac:dyDescent="0.25">
      <c r="C1192" s="67"/>
      <c r="D1192" s="67"/>
      <c r="E1192" s="67"/>
      <c r="F1192"/>
      <c r="K1192"/>
    </row>
    <row r="1193" spans="3:11" x14ac:dyDescent="0.25">
      <c r="C1193" s="67"/>
      <c r="D1193" s="67"/>
      <c r="E1193" s="67"/>
      <c r="F1193"/>
      <c r="K1193"/>
    </row>
    <row r="1194" spans="3:11" x14ac:dyDescent="0.25">
      <c r="C1194" s="67"/>
      <c r="D1194" s="67"/>
      <c r="E1194" s="67"/>
      <c r="F1194"/>
      <c r="K1194"/>
    </row>
    <row r="1195" spans="3:11" x14ac:dyDescent="0.25">
      <c r="C1195" s="67"/>
      <c r="D1195" s="67"/>
      <c r="E1195" s="67"/>
      <c r="F1195"/>
      <c r="K1195"/>
    </row>
    <row r="1196" spans="3:11" x14ac:dyDescent="0.25">
      <c r="C1196" s="67"/>
      <c r="D1196" s="67"/>
      <c r="E1196" s="67"/>
      <c r="F1196"/>
      <c r="K1196"/>
    </row>
    <row r="1197" spans="3:11" x14ac:dyDescent="0.25">
      <c r="C1197" s="67"/>
      <c r="D1197" s="67"/>
      <c r="E1197" s="67"/>
      <c r="F1197"/>
      <c r="K1197"/>
    </row>
    <row r="1198" spans="3:11" x14ac:dyDescent="0.25">
      <c r="C1198" s="67"/>
      <c r="D1198" s="67"/>
      <c r="E1198" s="67"/>
      <c r="F1198"/>
      <c r="K1198"/>
    </row>
    <row r="1199" spans="3:11" x14ac:dyDescent="0.25">
      <c r="C1199" s="67"/>
      <c r="D1199" s="67"/>
      <c r="E1199" s="67"/>
      <c r="F1199"/>
      <c r="K1199"/>
    </row>
    <row r="1200" spans="3:11" x14ac:dyDescent="0.25">
      <c r="C1200" s="67"/>
      <c r="D1200" s="67"/>
      <c r="E1200" s="67"/>
      <c r="F1200"/>
      <c r="K1200"/>
    </row>
    <row r="1201" spans="3:11" x14ac:dyDescent="0.25">
      <c r="C1201" s="67"/>
      <c r="D1201" s="67"/>
      <c r="E1201" s="67"/>
      <c r="F1201"/>
      <c r="K1201"/>
    </row>
    <row r="1202" spans="3:11" x14ac:dyDescent="0.25">
      <c r="C1202" s="67"/>
      <c r="D1202" s="67"/>
      <c r="E1202" s="67"/>
      <c r="F1202"/>
      <c r="K1202"/>
    </row>
    <row r="1203" spans="3:11" x14ac:dyDescent="0.25">
      <c r="C1203" s="67"/>
      <c r="D1203" s="67"/>
      <c r="E1203" s="67"/>
      <c r="F1203"/>
      <c r="K1203"/>
    </row>
    <row r="1204" spans="3:11" x14ac:dyDescent="0.25">
      <c r="C1204" s="67"/>
      <c r="D1204" s="67"/>
      <c r="E1204" s="67"/>
      <c r="F1204"/>
      <c r="K1204"/>
    </row>
    <row r="1205" spans="3:11" x14ac:dyDescent="0.25">
      <c r="C1205" s="67"/>
      <c r="D1205" s="67"/>
      <c r="E1205" s="67"/>
      <c r="F1205"/>
      <c r="K1205"/>
    </row>
    <row r="1206" spans="3:11" x14ac:dyDescent="0.25">
      <c r="C1206" s="67"/>
      <c r="D1206" s="67"/>
      <c r="E1206" s="67"/>
      <c r="F1206"/>
      <c r="K1206"/>
    </row>
    <row r="1207" spans="3:11" x14ac:dyDescent="0.25">
      <c r="C1207" s="67"/>
      <c r="D1207" s="67"/>
      <c r="E1207" s="67"/>
      <c r="F1207"/>
      <c r="K1207"/>
    </row>
    <row r="1208" spans="3:11" x14ac:dyDescent="0.25">
      <c r="C1208" s="67"/>
      <c r="D1208" s="67"/>
      <c r="E1208" s="67"/>
      <c r="F1208"/>
      <c r="K1208"/>
    </row>
    <row r="1209" spans="3:11" x14ac:dyDescent="0.25">
      <c r="C1209" s="67"/>
      <c r="D1209" s="67"/>
      <c r="E1209" s="67"/>
      <c r="F1209"/>
      <c r="K1209"/>
    </row>
    <row r="1210" spans="3:11" x14ac:dyDescent="0.25">
      <c r="C1210" s="67"/>
      <c r="D1210" s="67"/>
      <c r="E1210" s="67"/>
      <c r="F1210"/>
      <c r="K1210"/>
    </row>
    <row r="1211" spans="3:11" x14ac:dyDescent="0.25">
      <c r="C1211" s="67"/>
      <c r="D1211" s="67"/>
      <c r="E1211" s="67"/>
      <c r="F1211"/>
      <c r="K1211"/>
    </row>
    <row r="1212" spans="3:11" x14ac:dyDescent="0.25">
      <c r="C1212" s="67"/>
      <c r="D1212" s="67"/>
      <c r="E1212" s="67"/>
      <c r="F1212"/>
      <c r="K1212"/>
    </row>
    <row r="1213" spans="3:11" x14ac:dyDescent="0.25">
      <c r="C1213" s="67"/>
      <c r="D1213" s="67"/>
      <c r="E1213" s="67"/>
      <c r="F1213"/>
      <c r="K1213"/>
    </row>
    <row r="1214" spans="3:11" x14ac:dyDescent="0.25">
      <c r="C1214" s="67"/>
      <c r="D1214" s="67"/>
      <c r="E1214" s="67"/>
      <c r="F1214"/>
      <c r="K1214"/>
    </row>
    <row r="1215" spans="3:11" x14ac:dyDescent="0.25">
      <c r="C1215" s="67"/>
      <c r="D1215" s="67"/>
      <c r="E1215" s="67"/>
      <c r="F1215"/>
      <c r="K1215"/>
    </row>
    <row r="1216" spans="3:11" x14ac:dyDescent="0.25">
      <c r="C1216" s="67"/>
      <c r="D1216" s="67"/>
      <c r="E1216" s="67"/>
      <c r="F1216"/>
      <c r="K1216"/>
    </row>
    <row r="1217" spans="3:11" x14ac:dyDescent="0.25">
      <c r="C1217" s="67"/>
      <c r="D1217" s="67"/>
      <c r="E1217" s="67"/>
      <c r="F1217"/>
      <c r="K1217"/>
    </row>
    <row r="1218" spans="3:11" x14ac:dyDescent="0.25">
      <c r="C1218" s="67"/>
      <c r="D1218" s="67"/>
      <c r="E1218" s="67"/>
      <c r="F1218"/>
      <c r="K1218"/>
    </row>
    <row r="1219" spans="3:11" x14ac:dyDescent="0.25">
      <c r="C1219" s="67"/>
      <c r="D1219" s="67"/>
      <c r="E1219" s="67"/>
      <c r="F1219"/>
      <c r="K1219"/>
    </row>
    <row r="1220" spans="3:11" x14ac:dyDescent="0.25">
      <c r="C1220" s="67"/>
      <c r="D1220" s="67"/>
      <c r="E1220" s="67"/>
      <c r="F1220"/>
      <c r="K1220"/>
    </row>
    <row r="1221" spans="3:11" x14ac:dyDescent="0.25">
      <c r="C1221" s="67"/>
      <c r="D1221" s="67"/>
      <c r="E1221" s="67"/>
      <c r="F1221"/>
      <c r="K1221"/>
    </row>
    <row r="1222" spans="3:11" x14ac:dyDescent="0.25">
      <c r="C1222" s="67"/>
      <c r="D1222" s="67"/>
      <c r="E1222" s="67"/>
      <c r="F1222"/>
      <c r="K1222"/>
    </row>
    <row r="1223" spans="3:11" x14ac:dyDescent="0.25">
      <c r="C1223" s="67"/>
      <c r="D1223" s="67"/>
      <c r="E1223" s="67"/>
      <c r="F1223"/>
      <c r="K1223"/>
    </row>
    <row r="1224" spans="3:11" x14ac:dyDescent="0.25">
      <c r="C1224" s="67"/>
      <c r="D1224" s="67"/>
      <c r="E1224" s="67"/>
      <c r="F1224"/>
      <c r="K1224"/>
    </row>
    <row r="1225" spans="3:11" x14ac:dyDescent="0.25">
      <c r="C1225" s="67"/>
      <c r="D1225" s="67"/>
      <c r="E1225" s="67"/>
      <c r="F1225"/>
      <c r="K1225"/>
    </row>
    <row r="1226" spans="3:11" x14ac:dyDescent="0.25">
      <c r="C1226" s="67"/>
      <c r="D1226" s="67"/>
      <c r="E1226" s="67"/>
      <c r="F1226"/>
      <c r="K1226"/>
    </row>
    <row r="1227" spans="3:11" x14ac:dyDescent="0.25">
      <c r="C1227" s="67"/>
      <c r="D1227" s="67"/>
      <c r="E1227" s="67"/>
      <c r="F1227"/>
      <c r="K1227"/>
    </row>
    <row r="1228" spans="3:11" x14ac:dyDescent="0.25">
      <c r="C1228" s="67"/>
      <c r="D1228" s="67"/>
      <c r="E1228" s="67"/>
      <c r="F1228"/>
      <c r="K1228"/>
    </row>
    <row r="1229" spans="3:11" x14ac:dyDescent="0.25">
      <c r="C1229" s="67"/>
      <c r="D1229" s="67"/>
      <c r="E1229" s="67"/>
      <c r="F1229"/>
      <c r="K1229"/>
    </row>
    <row r="1230" spans="3:11" x14ac:dyDescent="0.25">
      <c r="C1230" s="67"/>
      <c r="D1230" s="67"/>
      <c r="E1230" s="67"/>
      <c r="F1230"/>
      <c r="K1230"/>
    </row>
    <row r="1231" spans="3:11" x14ac:dyDescent="0.25">
      <c r="C1231" s="67"/>
      <c r="D1231" s="67"/>
      <c r="E1231" s="67"/>
      <c r="F1231"/>
      <c r="K1231"/>
    </row>
    <row r="1232" spans="3:11" x14ac:dyDescent="0.25">
      <c r="C1232" s="67"/>
      <c r="D1232" s="67"/>
      <c r="E1232" s="67"/>
      <c r="F1232"/>
      <c r="K1232"/>
    </row>
    <row r="1233" spans="3:11" x14ac:dyDescent="0.25">
      <c r="C1233" s="67"/>
      <c r="D1233" s="67"/>
      <c r="E1233" s="67"/>
      <c r="F1233"/>
      <c r="K1233"/>
    </row>
    <row r="1234" spans="3:11" x14ac:dyDescent="0.25">
      <c r="C1234" s="67"/>
      <c r="D1234" s="67"/>
      <c r="E1234" s="67"/>
      <c r="F1234"/>
      <c r="K1234"/>
    </row>
    <row r="1235" spans="3:11" x14ac:dyDescent="0.25">
      <c r="C1235" s="67"/>
      <c r="D1235" s="67"/>
      <c r="E1235" s="67"/>
      <c r="F1235"/>
      <c r="K1235"/>
    </row>
    <row r="1236" spans="3:11" x14ac:dyDescent="0.25">
      <c r="C1236" s="67"/>
      <c r="D1236" s="67"/>
      <c r="E1236" s="67"/>
      <c r="F1236"/>
      <c r="K1236"/>
    </row>
    <row r="1237" spans="3:11" x14ac:dyDescent="0.25">
      <c r="C1237" s="67"/>
      <c r="D1237" s="67"/>
      <c r="E1237" s="67"/>
      <c r="F1237"/>
      <c r="K1237"/>
    </row>
    <row r="1238" spans="3:11" x14ac:dyDescent="0.25">
      <c r="C1238" s="67"/>
      <c r="D1238" s="67"/>
      <c r="E1238" s="67"/>
      <c r="F1238"/>
      <c r="K1238"/>
    </row>
    <row r="1239" spans="3:11" x14ac:dyDescent="0.25">
      <c r="C1239" s="67"/>
      <c r="D1239" s="67"/>
      <c r="E1239" s="67"/>
      <c r="F1239"/>
      <c r="K1239"/>
    </row>
    <row r="1240" spans="3:11" x14ac:dyDescent="0.25">
      <c r="C1240" s="67"/>
      <c r="D1240" s="67"/>
      <c r="E1240" s="67"/>
      <c r="F1240"/>
      <c r="K1240"/>
    </row>
    <row r="1241" spans="3:11" x14ac:dyDescent="0.25">
      <c r="C1241" s="67"/>
      <c r="D1241" s="67"/>
      <c r="E1241" s="67"/>
      <c r="F1241"/>
      <c r="K1241"/>
    </row>
    <row r="1242" spans="3:11" x14ac:dyDescent="0.25">
      <c r="C1242" s="67"/>
      <c r="D1242" s="67"/>
      <c r="E1242" s="67"/>
      <c r="F1242"/>
      <c r="K1242"/>
    </row>
    <row r="1243" spans="3:11" x14ac:dyDescent="0.25">
      <c r="C1243" s="67"/>
      <c r="D1243" s="67"/>
      <c r="E1243" s="67"/>
      <c r="F1243"/>
      <c r="K1243"/>
    </row>
    <row r="1244" spans="3:11" x14ac:dyDescent="0.25">
      <c r="C1244" s="67"/>
      <c r="D1244" s="67"/>
      <c r="E1244" s="67"/>
      <c r="F1244"/>
      <c r="K1244"/>
    </row>
    <row r="1245" spans="3:11" x14ac:dyDescent="0.25">
      <c r="C1245" s="67"/>
      <c r="D1245" s="67"/>
      <c r="E1245" s="67"/>
      <c r="F1245"/>
      <c r="K1245"/>
    </row>
    <row r="1246" spans="3:11" x14ac:dyDescent="0.25">
      <c r="C1246" s="67"/>
      <c r="D1246" s="67"/>
      <c r="E1246" s="67"/>
      <c r="F1246"/>
      <c r="K1246"/>
    </row>
    <row r="1247" spans="3:11" x14ac:dyDescent="0.25">
      <c r="C1247" s="67"/>
      <c r="D1247" s="67"/>
      <c r="E1247" s="67"/>
      <c r="F1247"/>
      <c r="K1247"/>
    </row>
    <row r="1248" spans="3:11" x14ac:dyDescent="0.25">
      <c r="C1248" s="67"/>
      <c r="D1248" s="67"/>
      <c r="E1248" s="67"/>
      <c r="F1248"/>
      <c r="K1248"/>
    </row>
    <row r="1249" spans="3:11" x14ac:dyDescent="0.25">
      <c r="C1249" s="67"/>
      <c r="D1249" s="67"/>
      <c r="E1249" s="67"/>
      <c r="F1249"/>
      <c r="K1249"/>
    </row>
    <row r="1250" spans="3:11" x14ac:dyDescent="0.25">
      <c r="C1250" s="67"/>
      <c r="D1250" s="67"/>
      <c r="E1250" s="67"/>
      <c r="F1250"/>
      <c r="K1250"/>
    </row>
    <row r="1251" spans="3:11" x14ac:dyDescent="0.25">
      <c r="C1251" s="67"/>
      <c r="D1251" s="67"/>
      <c r="E1251" s="67"/>
      <c r="F1251"/>
      <c r="K1251"/>
    </row>
    <row r="1252" spans="3:11" x14ac:dyDescent="0.25">
      <c r="C1252" s="67"/>
      <c r="D1252" s="67"/>
      <c r="E1252" s="67"/>
      <c r="F1252"/>
      <c r="K1252"/>
    </row>
    <row r="1253" spans="3:11" x14ac:dyDescent="0.25">
      <c r="C1253" s="67"/>
      <c r="D1253" s="67"/>
      <c r="E1253" s="67"/>
      <c r="F1253"/>
      <c r="K1253"/>
    </row>
    <row r="1254" spans="3:11" x14ac:dyDescent="0.25">
      <c r="C1254" s="67"/>
      <c r="D1254" s="67"/>
      <c r="E1254" s="67"/>
      <c r="F1254"/>
      <c r="K1254"/>
    </row>
    <row r="1255" spans="3:11" x14ac:dyDescent="0.25">
      <c r="C1255" s="67"/>
      <c r="D1255" s="67"/>
      <c r="E1255" s="67"/>
      <c r="F1255"/>
      <c r="K1255"/>
    </row>
    <row r="1256" spans="3:11" x14ac:dyDescent="0.25">
      <c r="C1256" s="67"/>
      <c r="D1256" s="67"/>
      <c r="E1256" s="67"/>
      <c r="F1256"/>
      <c r="K1256"/>
    </row>
    <row r="1257" spans="3:11" x14ac:dyDescent="0.25">
      <c r="C1257" s="67"/>
      <c r="D1257" s="67"/>
      <c r="E1257" s="67"/>
      <c r="F1257"/>
      <c r="K1257"/>
    </row>
    <row r="1258" spans="3:11" x14ac:dyDescent="0.25">
      <c r="C1258" s="67"/>
      <c r="D1258" s="67"/>
      <c r="E1258" s="67"/>
      <c r="F1258"/>
      <c r="K1258"/>
    </row>
    <row r="1259" spans="3:11" x14ac:dyDescent="0.25">
      <c r="C1259" s="67"/>
      <c r="D1259" s="67"/>
      <c r="E1259" s="67"/>
      <c r="F1259"/>
      <c r="K1259"/>
    </row>
    <row r="1260" spans="3:11" x14ac:dyDescent="0.25">
      <c r="C1260" s="67"/>
      <c r="D1260" s="67"/>
      <c r="E1260" s="67"/>
      <c r="F1260"/>
      <c r="K1260"/>
    </row>
    <row r="1261" spans="3:11" x14ac:dyDescent="0.25">
      <c r="C1261" s="67"/>
      <c r="D1261" s="67"/>
      <c r="E1261" s="67"/>
      <c r="F1261"/>
      <c r="K1261"/>
    </row>
    <row r="1262" spans="3:11" x14ac:dyDescent="0.25">
      <c r="C1262" s="67"/>
      <c r="D1262" s="67"/>
      <c r="E1262" s="67"/>
      <c r="F1262"/>
      <c r="K1262"/>
    </row>
    <row r="1263" spans="3:11" x14ac:dyDescent="0.25">
      <c r="C1263" s="67"/>
      <c r="D1263" s="67"/>
      <c r="E1263" s="67"/>
      <c r="F1263"/>
      <c r="K1263"/>
    </row>
    <row r="1264" spans="3:11" x14ac:dyDescent="0.25">
      <c r="C1264" s="67"/>
      <c r="D1264" s="67"/>
      <c r="E1264" s="67"/>
      <c r="F1264"/>
      <c r="K1264"/>
    </row>
    <row r="1265" spans="3:11" x14ac:dyDescent="0.25">
      <c r="C1265" s="67"/>
      <c r="D1265" s="67"/>
      <c r="E1265" s="67"/>
      <c r="F1265"/>
      <c r="K1265"/>
    </row>
    <row r="1266" spans="3:11" x14ac:dyDescent="0.25">
      <c r="C1266" s="67"/>
      <c r="D1266" s="67"/>
      <c r="E1266" s="67"/>
      <c r="F1266"/>
      <c r="K1266"/>
    </row>
    <row r="1267" spans="3:11" x14ac:dyDescent="0.25">
      <c r="C1267" s="67"/>
      <c r="D1267" s="67"/>
      <c r="E1267" s="67"/>
      <c r="F1267"/>
      <c r="K1267"/>
    </row>
    <row r="1268" spans="3:11" x14ac:dyDescent="0.25">
      <c r="C1268" s="67"/>
      <c r="D1268" s="67"/>
      <c r="E1268" s="67"/>
      <c r="F1268"/>
      <c r="K1268"/>
    </row>
    <row r="1269" spans="3:11" x14ac:dyDescent="0.25">
      <c r="C1269" s="67"/>
      <c r="D1269" s="67"/>
      <c r="E1269" s="67"/>
      <c r="F1269"/>
      <c r="K1269"/>
    </row>
    <row r="1270" spans="3:11" x14ac:dyDescent="0.25">
      <c r="C1270" s="67"/>
      <c r="D1270" s="67"/>
      <c r="E1270" s="67"/>
      <c r="F1270"/>
      <c r="K1270"/>
    </row>
    <row r="1271" spans="3:11" x14ac:dyDescent="0.25">
      <c r="C1271" s="67"/>
      <c r="D1271" s="67"/>
      <c r="E1271" s="67"/>
      <c r="F1271"/>
      <c r="K1271"/>
    </row>
    <row r="1272" spans="3:11" x14ac:dyDescent="0.25">
      <c r="C1272" s="67"/>
      <c r="D1272" s="67"/>
      <c r="E1272" s="67"/>
      <c r="F1272"/>
      <c r="K1272"/>
    </row>
    <row r="1273" spans="3:11" x14ac:dyDescent="0.25">
      <c r="C1273" s="67"/>
      <c r="D1273" s="67"/>
      <c r="E1273" s="67"/>
      <c r="F1273"/>
      <c r="K1273"/>
    </row>
    <row r="1274" spans="3:11" x14ac:dyDescent="0.25">
      <c r="C1274" s="67"/>
      <c r="D1274" s="67"/>
      <c r="E1274" s="67"/>
      <c r="F1274"/>
      <c r="K1274"/>
    </row>
    <row r="1275" spans="3:11" x14ac:dyDescent="0.25">
      <c r="C1275" s="67"/>
      <c r="D1275" s="67"/>
      <c r="E1275" s="67"/>
      <c r="F1275"/>
      <c r="K1275"/>
    </row>
    <row r="1276" spans="3:11" x14ac:dyDescent="0.25">
      <c r="C1276" s="67"/>
      <c r="D1276" s="67"/>
      <c r="E1276" s="67"/>
      <c r="F1276"/>
      <c r="K1276"/>
    </row>
    <row r="1277" spans="3:11" x14ac:dyDescent="0.25">
      <c r="C1277" s="67"/>
      <c r="D1277" s="67"/>
      <c r="E1277" s="67"/>
      <c r="F1277"/>
      <c r="K1277"/>
    </row>
    <row r="1278" spans="3:11" x14ac:dyDescent="0.25">
      <c r="C1278" s="67"/>
      <c r="D1278" s="67"/>
      <c r="E1278" s="67"/>
      <c r="F1278"/>
      <c r="K1278"/>
    </row>
    <row r="1279" spans="3:11" x14ac:dyDescent="0.25">
      <c r="C1279" s="67"/>
      <c r="D1279" s="67"/>
      <c r="E1279" s="67"/>
      <c r="F1279"/>
      <c r="K1279"/>
    </row>
    <row r="1280" spans="3:11" x14ac:dyDescent="0.25">
      <c r="C1280" s="67"/>
      <c r="D1280" s="67"/>
      <c r="E1280" s="67"/>
      <c r="F1280"/>
      <c r="K1280"/>
    </row>
    <row r="1281" spans="3:11" x14ac:dyDescent="0.25">
      <c r="C1281" s="67"/>
      <c r="D1281" s="67"/>
      <c r="E1281" s="67"/>
      <c r="F1281"/>
      <c r="K1281"/>
    </row>
    <row r="1282" spans="3:11" x14ac:dyDescent="0.25">
      <c r="C1282" s="67"/>
      <c r="D1282" s="67"/>
      <c r="E1282" s="67"/>
      <c r="F1282"/>
      <c r="K1282"/>
    </row>
    <row r="1283" spans="3:11" x14ac:dyDescent="0.25">
      <c r="C1283" s="67"/>
      <c r="D1283" s="67"/>
      <c r="E1283" s="67"/>
      <c r="F1283"/>
      <c r="K1283"/>
    </row>
    <row r="1284" spans="3:11" x14ac:dyDescent="0.25">
      <c r="C1284" s="67"/>
      <c r="D1284" s="67"/>
      <c r="E1284" s="67"/>
      <c r="F1284"/>
      <c r="K1284"/>
    </row>
    <row r="1285" spans="3:11" x14ac:dyDescent="0.25">
      <c r="C1285" s="67"/>
      <c r="D1285" s="67"/>
      <c r="E1285" s="67"/>
      <c r="F1285"/>
      <c r="K1285"/>
    </row>
    <row r="1286" spans="3:11" x14ac:dyDescent="0.25">
      <c r="C1286" s="67"/>
      <c r="D1286" s="67"/>
      <c r="E1286" s="67"/>
      <c r="F1286"/>
      <c r="K1286"/>
    </row>
    <row r="1287" spans="3:11" x14ac:dyDescent="0.25">
      <c r="C1287" s="67"/>
      <c r="D1287" s="67"/>
      <c r="E1287" s="67"/>
      <c r="F1287"/>
      <c r="K1287"/>
    </row>
    <row r="1288" spans="3:11" x14ac:dyDescent="0.25">
      <c r="C1288" s="67"/>
      <c r="D1288" s="67"/>
      <c r="E1288" s="67"/>
      <c r="F1288"/>
      <c r="K1288"/>
    </row>
    <row r="1289" spans="3:11" x14ac:dyDescent="0.25">
      <c r="C1289" s="67"/>
      <c r="D1289" s="67"/>
      <c r="E1289" s="67"/>
      <c r="F1289"/>
      <c r="K1289"/>
    </row>
    <row r="1290" spans="3:11" x14ac:dyDescent="0.25">
      <c r="C1290" s="67"/>
      <c r="D1290" s="67"/>
      <c r="E1290" s="67"/>
      <c r="F1290"/>
      <c r="K1290"/>
    </row>
    <row r="1291" spans="3:11" x14ac:dyDescent="0.25">
      <c r="C1291" s="67"/>
      <c r="D1291" s="67"/>
      <c r="E1291" s="67"/>
      <c r="F1291"/>
      <c r="K1291"/>
    </row>
    <row r="1292" spans="3:11" x14ac:dyDescent="0.25">
      <c r="C1292" s="67"/>
      <c r="D1292" s="67"/>
      <c r="E1292" s="67"/>
      <c r="F1292"/>
      <c r="K1292"/>
    </row>
    <row r="1293" spans="3:11" x14ac:dyDescent="0.25">
      <c r="C1293" s="67"/>
      <c r="D1293" s="67"/>
      <c r="E1293" s="67"/>
      <c r="F1293"/>
      <c r="K1293"/>
    </row>
    <row r="1294" spans="3:11" x14ac:dyDescent="0.25">
      <c r="C1294" s="67"/>
      <c r="D1294" s="67"/>
      <c r="E1294" s="67"/>
      <c r="F1294"/>
      <c r="K1294"/>
    </row>
    <row r="1295" spans="3:11" x14ac:dyDescent="0.25">
      <c r="C1295" s="67"/>
      <c r="D1295" s="67"/>
      <c r="E1295" s="67"/>
      <c r="F1295"/>
      <c r="K1295"/>
    </row>
    <row r="1296" spans="3:11" x14ac:dyDescent="0.25">
      <c r="C1296" s="67"/>
      <c r="D1296" s="67"/>
      <c r="E1296" s="67"/>
      <c r="F1296"/>
      <c r="K1296"/>
    </row>
    <row r="1297" spans="3:11" x14ac:dyDescent="0.25">
      <c r="C1297" s="67"/>
      <c r="D1297" s="67"/>
      <c r="E1297" s="67"/>
      <c r="F1297"/>
      <c r="K1297"/>
    </row>
    <row r="1298" spans="3:11" x14ac:dyDescent="0.25">
      <c r="C1298" s="67"/>
      <c r="D1298" s="67"/>
      <c r="E1298" s="67"/>
      <c r="F1298"/>
      <c r="K1298"/>
    </row>
    <row r="1299" spans="3:11" x14ac:dyDescent="0.25">
      <c r="C1299" s="67"/>
      <c r="D1299" s="67"/>
      <c r="E1299" s="67"/>
      <c r="F1299"/>
      <c r="K1299"/>
    </row>
    <row r="1300" spans="3:11" x14ac:dyDescent="0.25">
      <c r="C1300" s="67"/>
      <c r="D1300" s="67"/>
      <c r="E1300" s="67"/>
      <c r="F1300"/>
      <c r="K1300"/>
    </row>
    <row r="1301" spans="3:11" x14ac:dyDescent="0.25">
      <c r="C1301" s="67"/>
      <c r="D1301" s="67"/>
      <c r="E1301" s="67"/>
      <c r="F1301"/>
      <c r="K1301"/>
    </row>
    <row r="1302" spans="3:11" x14ac:dyDescent="0.25">
      <c r="C1302" s="67"/>
      <c r="D1302" s="67"/>
      <c r="E1302" s="67"/>
      <c r="F1302"/>
      <c r="K1302"/>
    </row>
    <row r="1303" spans="3:11" x14ac:dyDescent="0.25">
      <c r="C1303" s="67"/>
      <c r="D1303" s="67"/>
      <c r="E1303" s="67"/>
      <c r="F1303"/>
      <c r="K1303"/>
    </row>
    <row r="1304" spans="3:11" x14ac:dyDescent="0.25">
      <c r="C1304" s="67"/>
      <c r="D1304" s="67"/>
      <c r="E1304" s="67"/>
      <c r="F1304"/>
      <c r="K1304"/>
    </row>
    <row r="1305" spans="3:11" x14ac:dyDescent="0.25">
      <c r="C1305" s="67"/>
      <c r="D1305" s="67"/>
      <c r="E1305" s="67"/>
      <c r="F1305"/>
      <c r="K1305"/>
    </row>
    <row r="1306" spans="3:11" x14ac:dyDescent="0.25">
      <c r="C1306" s="67"/>
      <c r="D1306" s="67"/>
      <c r="E1306" s="67"/>
      <c r="F1306"/>
      <c r="K1306"/>
    </row>
    <row r="1307" spans="3:11" x14ac:dyDescent="0.25">
      <c r="C1307" s="67"/>
      <c r="D1307" s="67"/>
      <c r="E1307" s="67"/>
      <c r="F1307"/>
      <c r="K1307"/>
    </row>
    <row r="1308" spans="3:11" x14ac:dyDescent="0.25">
      <c r="C1308" s="67"/>
      <c r="D1308" s="67"/>
      <c r="E1308" s="67"/>
      <c r="F1308"/>
      <c r="K1308"/>
    </row>
    <row r="1309" spans="3:11" x14ac:dyDescent="0.25">
      <c r="C1309" s="67"/>
      <c r="D1309" s="67"/>
      <c r="E1309" s="67"/>
      <c r="F1309"/>
      <c r="K1309"/>
    </row>
    <row r="1310" spans="3:11" x14ac:dyDescent="0.25">
      <c r="C1310" s="67"/>
      <c r="D1310" s="67"/>
      <c r="E1310" s="67"/>
      <c r="F1310"/>
      <c r="K1310"/>
    </row>
    <row r="1311" spans="3:11" x14ac:dyDescent="0.25">
      <c r="C1311" s="67"/>
      <c r="D1311" s="67"/>
      <c r="E1311" s="67"/>
      <c r="F1311"/>
      <c r="K1311"/>
    </row>
    <row r="1312" spans="3:11" x14ac:dyDescent="0.25">
      <c r="C1312" s="67"/>
      <c r="D1312" s="67"/>
      <c r="E1312" s="67"/>
      <c r="F1312"/>
      <c r="K1312"/>
    </row>
    <row r="1313" spans="3:11" x14ac:dyDescent="0.25">
      <c r="C1313" s="67"/>
      <c r="D1313" s="67"/>
      <c r="E1313" s="67"/>
      <c r="F1313"/>
      <c r="K1313"/>
    </row>
    <row r="1314" spans="3:11" x14ac:dyDescent="0.25">
      <c r="C1314" s="67"/>
      <c r="D1314" s="67"/>
      <c r="E1314" s="67"/>
      <c r="F1314"/>
      <c r="K1314"/>
    </row>
    <row r="1315" spans="3:11" x14ac:dyDescent="0.25">
      <c r="C1315" s="67"/>
      <c r="D1315" s="67"/>
      <c r="E1315" s="67"/>
      <c r="F1315"/>
      <c r="K1315"/>
    </row>
    <row r="1316" spans="3:11" x14ac:dyDescent="0.25">
      <c r="C1316" s="67"/>
      <c r="D1316" s="67"/>
      <c r="E1316" s="67"/>
      <c r="F1316"/>
      <c r="K1316"/>
    </row>
    <row r="1317" spans="3:11" x14ac:dyDescent="0.25">
      <c r="C1317" s="67"/>
      <c r="D1317" s="67"/>
      <c r="E1317" s="67"/>
      <c r="F1317"/>
      <c r="K1317"/>
    </row>
    <row r="1318" spans="3:11" x14ac:dyDescent="0.25">
      <c r="C1318" s="67"/>
      <c r="D1318" s="67"/>
      <c r="E1318" s="67"/>
      <c r="F1318"/>
      <c r="K1318"/>
    </row>
    <row r="1319" spans="3:11" x14ac:dyDescent="0.25">
      <c r="C1319" s="67"/>
      <c r="D1319" s="67"/>
      <c r="E1319" s="67"/>
      <c r="F1319"/>
      <c r="K1319"/>
    </row>
    <row r="1320" spans="3:11" x14ac:dyDescent="0.25">
      <c r="C1320" s="67"/>
      <c r="D1320" s="67"/>
      <c r="E1320" s="67"/>
      <c r="F1320"/>
      <c r="K1320"/>
    </row>
    <row r="1321" spans="3:11" x14ac:dyDescent="0.25">
      <c r="C1321" s="67"/>
      <c r="D1321" s="67"/>
      <c r="E1321" s="67"/>
      <c r="F1321"/>
      <c r="K1321"/>
    </row>
    <row r="1322" spans="3:11" x14ac:dyDescent="0.25">
      <c r="C1322" s="67"/>
      <c r="D1322" s="67"/>
      <c r="E1322" s="67"/>
      <c r="F1322"/>
      <c r="K1322"/>
    </row>
    <row r="1323" spans="3:11" x14ac:dyDescent="0.25">
      <c r="C1323" s="67"/>
      <c r="D1323" s="67"/>
      <c r="E1323" s="67"/>
      <c r="F1323"/>
      <c r="K1323"/>
    </row>
    <row r="1324" spans="3:11" x14ac:dyDescent="0.25">
      <c r="C1324" s="67"/>
      <c r="D1324" s="67"/>
      <c r="E1324" s="67"/>
      <c r="F1324"/>
      <c r="K1324"/>
    </row>
    <row r="1325" spans="3:11" x14ac:dyDescent="0.25">
      <c r="C1325" s="67"/>
      <c r="D1325" s="67"/>
      <c r="E1325" s="67"/>
      <c r="F1325"/>
      <c r="K1325"/>
    </row>
    <row r="1326" spans="3:11" x14ac:dyDescent="0.25">
      <c r="C1326" s="67"/>
      <c r="D1326" s="67"/>
      <c r="E1326" s="67"/>
      <c r="F1326"/>
      <c r="K1326"/>
    </row>
    <row r="1327" spans="3:11" x14ac:dyDescent="0.25">
      <c r="C1327" s="67"/>
      <c r="D1327" s="67"/>
      <c r="E1327" s="67"/>
      <c r="F1327"/>
      <c r="K1327"/>
    </row>
    <row r="1328" spans="3:11" x14ac:dyDescent="0.25">
      <c r="C1328" s="67"/>
      <c r="D1328" s="67"/>
      <c r="E1328" s="67"/>
      <c r="F1328"/>
      <c r="K1328"/>
    </row>
    <row r="1329" spans="3:11" x14ac:dyDescent="0.25">
      <c r="C1329" s="67"/>
      <c r="D1329" s="67"/>
      <c r="E1329" s="67"/>
      <c r="F1329"/>
      <c r="K1329"/>
    </row>
    <row r="1330" spans="3:11" x14ac:dyDescent="0.25">
      <c r="C1330" s="67"/>
      <c r="D1330" s="67"/>
      <c r="E1330" s="67"/>
      <c r="F1330"/>
      <c r="K1330"/>
    </row>
    <row r="1331" spans="3:11" x14ac:dyDescent="0.25">
      <c r="C1331" s="67"/>
      <c r="D1331" s="67"/>
      <c r="E1331" s="67"/>
      <c r="F1331"/>
      <c r="K1331"/>
    </row>
    <row r="1332" spans="3:11" x14ac:dyDescent="0.25">
      <c r="C1332" s="67"/>
      <c r="D1332" s="67"/>
      <c r="E1332" s="67"/>
      <c r="F1332"/>
      <c r="K1332"/>
    </row>
    <row r="1333" spans="3:11" x14ac:dyDescent="0.25">
      <c r="C1333" s="67"/>
      <c r="D1333" s="67"/>
      <c r="E1333" s="67"/>
      <c r="F1333"/>
      <c r="K1333"/>
    </row>
    <row r="1334" spans="3:11" x14ac:dyDescent="0.25">
      <c r="C1334" s="67"/>
      <c r="D1334" s="67"/>
      <c r="E1334" s="67"/>
      <c r="F1334"/>
      <c r="K1334"/>
    </row>
    <row r="1335" spans="3:11" x14ac:dyDescent="0.25">
      <c r="C1335" s="67"/>
      <c r="D1335" s="67"/>
      <c r="E1335" s="67"/>
      <c r="F1335"/>
      <c r="K1335"/>
    </row>
    <row r="1336" spans="3:11" x14ac:dyDescent="0.25">
      <c r="C1336" s="67"/>
      <c r="D1336" s="67"/>
      <c r="E1336" s="67"/>
      <c r="F1336"/>
      <c r="K1336"/>
    </row>
    <row r="1337" spans="3:11" x14ac:dyDescent="0.25">
      <c r="C1337" s="67"/>
      <c r="D1337" s="67"/>
      <c r="E1337" s="67"/>
      <c r="F1337"/>
      <c r="K1337"/>
    </row>
    <row r="1338" spans="3:11" x14ac:dyDescent="0.25">
      <c r="C1338" s="67"/>
      <c r="D1338" s="67"/>
      <c r="E1338" s="67"/>
      <c r="F1338"/>
      <c r="K1338"/>
    </row>
    <row r="1339" spans="3:11" x14ac:dyDescent="0.25">
      <c r="C1339" s="67"/>
      <c r="D1339" s="67"/>
      <c r="E1339" s="67"/>
      <c r="F1339"/>
      <c r="K1339"/>
    </row>
    <row r="1340" spans="3:11" x14ac:dyDescent="0.25">
      <c r="C1340" s="67"/>
      <c r="D1340" s="67"/>
      <c r="E1340" s="67"/>
      <c r="F1340"/>
      <c r="K1340"/>
    </row>
    <row r="1341" spans="3:11" x14ac:dyDescent="0.25">
      <c r="C1341" s="67"/>
      <c r="D1341" s="67"/>
      <c r="E1341" s="67"/>
      <c r="F1341"/>
      <c r="K1341"/>
    </row>
    <row r="1342" spans="3:11" x14ac:dyDescent="0.25">
      <c r="C1342" s="67"/>
      <c r="D1342" s="67"/>
      <c r="E1342" s="67"/>
      <c r="F1342"/>
      <c r="K1342"/>
    </row>
    <row r="1343" spans="3:11" x14ac:dyDescent="0.25">
      <c r="C1343" s="67"/>
      <c r="D1343" s="67"/>
      <c r="E1343" s="67"/>
      <c r="F1343"/>
      <c r="K1343"/>
    </row>
    <row r="1344" spans="3:11" x14ac:dyDescent="0.25">
      <c r="C1344" s="67"/>
      <c r="D1344" s="67"/>
      <c r="E1344" s="67"/>
      <c r="F1344"/>
      <c r="K1344"/>
    </row>
    <row r="1345" spans="3:11" x14ac:dyDescent="0.25">
      <c r="C1345" s="67"/>
      <c r="D1345" s="67"/>
      <c r="E1345" s="67"/>
      <c r="F1345"/>
      <c r="K1345"/>
    </row>
    <row r="1346" spans="3:11" x14ac:dyDescent="0.25">
      <c r="C1346" s="67"/>
      <c r="D1346" s="67"/>
      <c r="E1346" s="67"/>
      <c r="F1346"/>
      <c r="K1346"/>
    </row>
    <row r="1347" spans="3:11" x14ac:dyDescent="0.25">
      <c r="C1347" s="67"/>
      <c r="D1347" s="67"/>
      <c r="E1347" s="67"/>
      <c r="F1347"/>
      <c r="K1347"/>
    </row>
    <row r="1348" spans="3:11" x14ac:dyDescent="0.25">
      <c r="C1348" s="67"/>
      <c r="D1348" s="67"/>
      <c r="E1348" s="67"/>
      <c r="F1348"/>
      <c r="K1348"/>
    </row>
    <row r="1349" spans="3:11" x14ac:dyDescent="0.25">
      <c r="C1349" s="67"/>
      <c r="D1349" s="67"/>
      <c r="E1349" s="67"/>
      <c r="F1349"/>
      <c r="K1349"/>
    </row>
    <row r="1350" spans="3:11" x14ac:dyDescent="0.25">
      <c r="C1350" s="67"/>
      <c r="D1350" s="67"/>
      <c r="E1350" s="67"/>
      <c r="F1350"/>
      <c r="K1350"/>
    </row>
    <row r="1351" spans="3:11" x14ac:dyDescent="0.25">
      <c r="C1351" s="67"/>
      <c r="D1351" s="67"/>
      <c r="E1351" s="67"/>
      <c r="F1351"/>
      <c r="K1351"/>
    </row>
    <row r="1352" spans="3:11" x14ac:dyDescent="0.25">
      <c r="C1352" s="67"/>
      <c r="D1352" s="67"/>
      <c r="E1352" s="67"/>
      <c r="F1352"/>
      <c r="K1352"/>
    </row>
    <row r="1353" spans="3:11" x14ac:dyDescent="0.25">
      <c r="C1353" s="67"/>
      <c r="D1353" s="67"/>
      <c r="E1353" s="67"/>
      <c r="F1353"/>
      <c r="K1353"/>
    </row>
    <row r="1354" spans="3:11" x14ac:dyDescent="0.25">
      <c r="C1354" s="67"/>
      <c r="D1354" s="67"/>
      <c r="E1354" s="67"/>
      <c r="F1354"/>
      <c r="K1354"/>
    </row>
    <row r="1355" spans="3:11" x14ac:dyDescent="0.25">
      <c r="C1355" s="67"/>
      <c r="D1355" s="67"/>
      <c r="E1355" s="67"/>
      <c r="F1355"/>
      <c r="K1355"/>
    </row>
    <row r="1356" spans="3:11" x14ac:dyDescent="0.25">
      <c r="C1356" s="67"/>
      <c r="D1356" s="67"/>
      <c r="E1356" s="67"/>
      <c r="F1356"/>
      <c r="K1356"/>
    </row>
    <row r="1357" spans="3:11" x14ac:dyDescent="0.25">
      <c r="C1357" s="67"/>
      <c r="D1357" s="67"/>
      <c r="E1357" s="67"/>
      <c r="F1357"/>
      <c r="K1357"/>
    </row>
    <row r="1358" spans="3:11" x14ac:dyDescent="0.25">
      <c r="C1358" s="67"/>
      <c r="D1358" s="67"/>
      <c r="E1358" s="67"/>
      <c r="F1358"/>
      <c r="K1358"/>
    </row>
    <row r="1359" spans="3:11" x14ac:dyDescent="0.25">
      <c r="C1359" s="67"/>
      <c r="D1359" s="67"/>
      <c r="E1359" s="67"/>
      <c r="F1359"/>
      <c r="K1359"/>
    </row>
    <row r="1360" spans="3:11" x14ac:dyDescent="0.25">
      <c r="C1360" s="67"/>
      <c r="D1360" s="67"/>
      <c r="E1360" s="67"/>
      <c r="F1360"/>
      <c r="K1360"/>
    </row>
    <row r="1361" spans="3:11" x14ac:dyDescent="0.25">
      <c r="C1361" s="67"/>
      <c r="D1361" s="67"/>
      <c r="E1361" s="67"/>
      <c r="F1361"/>
      <c r="K1361"/>
    </row>
    <row r="1362" spans="3:11" x14ac:dyDescent="0.25">
      <c r="C1362" s="67"/>
      <c r="D1362" s="67"/>
      <c r="E1362" s="67"/>
      <c r="F1362"/>
      <c r="K1362"/>
    </row>
    <row r="1363" spans="3:11" x14ac:dyDescent="0.25">
      <c r="C1363" s="67"/>
      <c r="D1363" s="67"/>
      <c r="E1363" s="67"/>
      <c r="F1363"/>
      <c r="K1363"/>
    </row>
    <row r="1364" spans="3:11" x14ac:dyDescent="0.25">
      <c r="C1364" s="67"/>
      <c r="D1364" s="67"/>
      <c r="E1364" s="67"/>
      <c r="F1364"/>
      <c r="K1364"/>
    </row>
    <row r="1365" spans="3:11" x14ac:dyDescent="0.25">
      <c r="C1365" s="67"/>
      <c r="D1365" s="67"/>
      <c r="E1365" s="67"/>
      <c r="F1365"/>
      <c r="K1365"/>
    </row>
    <row r="1366" spans="3:11" x14ac:dyDescent="0.25">
      <c r="C1366" s="67"/>
      <c r="D1366" s="67"/>
      <c r="E1366" s="67"/>
      <c r="F1366"/>
      <c r="K1366"/>
    </row>
    <row r="1367" spans="3:11" x14ac:dyDescent="0.25">
      <c r="C1367" s="67"/>
      <c r="D1367" s="67"/>
      <c r="E1367" s="67"/>
      <c r="F1367"/>
      <c r="K1367"/>
    </row>
    <row r="1368" spans="3:11" x14ac:dyDescent="0.25">
      <c r="C1368" s="67"/>
      <c r="D1368" s="67"/>
      <c r="E1368" s="67"/>
      <c r="F1368"/>
    </row>
    <row r="1369" spans="3:11" x14ac:dyDescent="0.25">
      <c r="C1369" s="67"/>
      <c r="D1369" s="67"/>
      <c r="E1369" s="67"/>
      <c r="F1369"/>
    </row>
    <row r="1370" spans="3:11" x14ac:dyDescent="0.25">
      <c r="C1370" s="67"/>
      <c r="D1370" s="67"/>
      <c r="E1370" s="67"/>
      <c r="F1370"/>
    </row>
    <row r="1371" spans="3:11" x14ac:dyDescent="0.25">
      <c r="C1371" s="67"/>
      <c r="D1371" s="67"/>
      <c r="E1371" s="67"/>
      <c r="F1371"/>
    </row>
    <row r="1372" spans="3:11" x14ac:dyDescent="0.25">
      <c r="C1372" s="67"/>
      <c r="D1372" s="67"/>
      <c r="E1372" s="67"/>
      <c r="F1372"/>
    </row>
    <row r="1373" spans="3:11" x14ac:dyDescent="0.25">
      <c r="C1373" s="67"/>
      <c r="D1373" s="67"/>
      <c r="E1373" s="67"/>
      <c r="F1373"/>
    </row>
    <row r="1374" spans="3:11" x14ac:dyDescent="0.25">
      <c r="C1374" s="67"/>
      <c r="D1374" s="67"/>
      <c r="E1374" s="67"/>
      <c r="F1374"/>
    </row>
    <row r="1375" spans="3:11" x14ac:dyDescent="0.25">
      <c r="C1375" s="67"/>
      <c r="D1375" s="67"/>
      <c r="E1375" s="67"/>
      <c r="F1375"/>
    </row>
    <row r="1376" spans="3:11" x14ac:dyDescent="0.25">
      <c r="C1376" s="67"/>
      <c r="D1376" s="67"/>
      <c r="E1376" s="67"/>
      <c r="F1376"/>
    </row>
    <row r="1377" spans="3:6" x14ac:dyDescent="0.25">
      <c r="C1377" s="67"/>
      <c r="D1377" s="67"/>
      <c r="E1377" s="67"/>
      <c r="F1377"/>
    </row>
    <row r="1378" spans="3:6" x14ac:dyDescent="0.25">
      <c r="C1378" s="67"/>
      <c r="D1378" s="67"/>
      <c r="E1378" s="67"/>
      <c r="F1378"/>
    </row>
    <row r="1379" spans="3:6" x14ac:dyDescent="0.25">
      <c r="C1379" s="67"/>
      <c r="D1379" s="67"/>
      <c r="E1379" s="67"/>
      <c r="F1379"/>
    </row>
    <row r="1380" spans="3:6" x14ac:dyDescent="0.25">
      <c r="C1380" s="67"/>
      <c r="D1380" s="67"/>
      <c r="E1380" s="67"/>
      <c r="F1380"/>
    </row>
    <row r="1381" spans="3:6" x14ac:dyDescent="0.25">
      <c r="C1381" s="67"/>
      <c r="D1381" s="67"/>
      <c r="E1381" s="67"/>
      <c r="F1381"/>
    </row>
    <row r="1382" spans="3:6" x14ac:dyDescent="0.25">
      <c r="C1382" s="67"/>
      <c r="D1382" s="67"/>
      <c r="E1382" s="67"/>
      <c r="F1382"/>
    </row>
    <row r="1383" spans="3:6" x14ac:dyDescent="0.25">
      <c r="C1383" s="67"/>
      <c r="D1383" s="67"/>
      <c r="E1383" s="67"/>
      <c r="F1383"/>
    </row>
    <row r="1384" spans="3:6" x14ac:dyDescent="0.25">
      <c r="C1384" s="67"/>
      <c r="D1384" s="67"/>
      <c r="E1384" s="67"/>
      <c r="F1384"/>
    </row>
    <row r="1385" spans="3:6" x14ac:dyDescent="0.25">
      <c r="C1385" s="67"/>
      <c r="D1385" s="67"/>
      <c r="E1385" s="67"/>
      <c r="F1385"/>
    </row>
    <row r="1386" spans="3:6" x14ac:dyDescent="0.25">
      <c r="C1386" s="67"/>
      <c r="D1386" s="67"/>
      <c r="E1386" s="67"/>
      <c r="F1386"/>
    </row>
    <row r="1387" spans="3:6" x14ac:dyDescent="0.25">
      <c r="C1387" s="67"/>
      <c r="D1387" s="67"/>
      <c r="E1387" s="67"/>
      <c r="F1387"/>
    </row>
    <row r="1388" spans="3:6" x14ac:dyDescent="0.25">
      <c r="C1388" s="67"/>
      <c r="D1388" s="67"/>
      <c r="E1388" s="67"/>
      <c r="F1388"/>
    </row>
    <row r="1389" spans="3:6" x14ac:dyDescent="0.25">
      <c r="C1389" s="67"/>
      <c r="D1389" s="67"/>
      <c r="E1389" s="67"/>
      <c r="F1389"/>
    </row>
    <row r="1390" spans="3:6" x14ac:dyDescent="0.25">
      <c r="C1390" s="67"/>
      <c r="D1390" s="67"/>
      <c r="E1390" s="67"/>
      <c r="F1390"/>
    </row>
    <row r="1391" spans="3:6" x14ac:dyDescent="0.25">
      <c r="C1391" s="67"/>
      <c r="D1391" s="67"/>
      <c r="E1391" s="67"/>
      <c r="F1391"/>
    </row>
    <row r="1392" spans="3:6" x14ac:dyDescent="0.25">
      <c r="C1392" s="67"/>
      <c r="D1392" s="67"/>
      <c r="E1392" s="67"/>
      <c r="F1392"/>
    </row>
    <row r="1393" spans="3:6" x14ac:dyDescent="0.25">
      <c r="C1393" s="67"/>
      <c r="D1393" s="67"/>
      <c r="E1393" s="67"/>
      <c r="F1393"/>
    </row>
    <row r="1394" spans="3:6" x14ac:dyDescent="0.25">
      <c r="C1394" s="67"/>
      <c r="D1394" s="67"/>
      <c r="E1394" s="67"/>
      <c r="F1394"/>
    </row>
    <row r="1395" spans="3:6" x14ac:dyDescent="0.25">
      <c r="C1395" s="67"/>
      <c r="D1395" s="67"/>
      <c r="E1395" s="67"/>
      <c r="F1395"/>
    </row>
    <row r="1396" spans="3:6" x14ac:dyDescent="0.25">
      <c r="C1396" s="67"/>
      <c r="D1396" s="67"/>
      <c r="E1396" s="67"/>
      <c r="F1396"/>
    </row>
    <row r="1397" spans="3:6" x14ac:dyDescent="0.25">
      <c r="C1397" s="67"/>
      <c r="D1397" s="67"/>
      <c r="E1397" s="67"/>
      <c r="F1397"/>
    </row>
    <row r="1398" spans="3:6" x14ac:dyDescent="0.25">
      <c r="C1398" s="67"/>
      <c r="D1398" s="67"/>
      <c r="E1398" s="67"/>
      <c r="F1398"/>
    </row>
    <row r="1399" spans="3:6" x14ac:dyDescent="0.25">
      <c r="C1399" s="67"/>
      <c r="D1399" s="67"/>
      <c r="E1399" s="67"/>
      <c r="F1399"/>
    </row>
    <row r="1400" spans="3:6" x14ac:dyDescent="0.25">
      <c r="C1400" s="67"/>
      <c r="D1400" s="67"/>
      <c r="E1400" s="67"/>
      <c r="F1400"/>
    </row>
    <row r="1401" spans="3:6" x14ac:dyDescent="0.25">
      <c r="C1401" s="67"/>
      <c r="D1401" s="67"/>
      <c r="E1401" s="67"/>
      <c r="F1401"/>
    </row>
    <row r="1402" spans="3:6" x14ac:dyDescent="0.25">
      <c r="C1402" s="67"/>
      <c r="D1402" s="67"/>
      <c r="E1402" s="67"/>
      <c r="F1402"/>
    </row>
    <row r="1403" spans="3:6" x14ac:dyDescent="0.25">
      <c r="C1403" s="67"/>
      <c r="D1403" s="67"/>
      <c r="E1403" s="67"/>
      <c r="F1403"/>
    </row>
    <row r="1404" spans="3:6" x14ac:dyDescent="0.25">
      <c r="C1404" s="67"/>
      <c r="D1404" s="67"/>
      <c r="E1404" s="67"/>
      <c r="F1404"/>
    </row>
    <row r="1405" spans="3:6" x14ac:dyDescent="0.25">
      <c r="C1405" s="67"/>
      <c r="D1405" s="67"/>
      <c r="E1405" s="67"/>
      <c r="F1405"/>
    </row>
    <row r="1406" spans="3:6" x14ac:dyDescent="0.25">
      <c r="C1406" s="67"/>
      <c r="D1406" s="67"/>
      <c r="E1406" s="67"/>
      <c r="F1406"/>
    </row>
    <row r="1407" spans="3:6" x14ac:dyDescent="0.25">
      <c r="C1407" s="67"/>
      <c r="D1407" s="67"/>
      <c r="E1407" s="67"/>
      <c r="F1407"/>
    </row>
    <row r="1408" spans="3:6" x14ac:dyDescent="0.25">
      <c r="C1408" s="67"/>
      <c r="D1408" s="67"/>
      <c r="E1408" s="67"/>
      <c r="F1408"/>
    </row>
    <row r="1409" spans="3:6" x14ac:dyDescent="0.25">
      <c r="C1409" s="67"/>
      <c r="D1409" s="67"/>
      <c r="E1409" s="67"/>
      <c r="F1409"/>
    </row>
    <row r="1410" spans="3:6" x14ac:dyDescent="0.25">
      <c r="C1410" s="67"/>
      <c r="D1410" s="67"/>
      <c r="E1410" s="67"/>
      <c r="F1410"/>
    </row>
    <row r="1411" spans="3:6" x14ac:dyDescent="0.25">
      <c r="C1411" s="67"/>
      <c r="D1411" s="67"/>
      <c r="E1411" s="67"/>
      <c r="F1411"/>
    </row>
    <row r="1412" spans="3:6" x14ac:dyDescent="0.25">
      <c r="C1412" s="67"/>
      <c r="D1412" s="67"/>
      <c r="E1412" s="67"/>
      <c r="F1412"/>
    </row>
    <row r="1413" spans="3:6" x14ac:dyDescent="0.25">
      <c r="C1413" s="67"/>
      <c r="D1413" s="67"/>
      <c r="E1413" s="67"/>
      <c r="F1413"/>
    </row>
    <row r="1414" spans="3:6" x14ac:dyDescent="0.25">
      <c r="C1414" s="67"/>
      <c r="D1414" s="67"/>
      <c r="E1414" s="67"/>
      <c r="F1414"/>
    </row>
    <row r="1415" spans="3:6" x14ac:dyDescent="0.25">
      <c r="C1415" s="67"/>
      <c r="D1415" s="67"/>
      <c r="E1415" s="67"/>
      <c r="F1415"/>
    </row>
    <row r="1416" spans="3:6" x14ac:dyDescent="0.25">
      <c r="C1416" s="67"/>
      <c r="D1416" s="67"/>
      <c r="E1416" s="67"/>
      <c r="F1416"/>
    </row>
    <row r="1417" spans="3:6" x14ac:dyDescent="0.25">
      <c r="C1417" s="67"/>
      <c r="D1417" s="67"/>
      <c r="E1417" s="67"/>
      <c r="F1417"/>
    </row>
    <row r="1418" spans="3:6" x14ac:dyDescent="0.25">
      <c r="C1418" s="67"/>
      <c r="D1418" s="67"/>
      <c r="E1418" s="67"/>
      <c r="F1418"/>
    </row>
    <row r="1419" spans="3:6" x14ac:dyDescent="0.25">
      <c r="C1419" s="67"/>
      <c r="D1419" s="67"/>
      <c r="E1419" s="67"/>
      <c r="F1419"/>
    </row>
    <row r="1420" spans="3:6" x14ac:dyDescent="0.25">
      <c r="C1420" s="67"/>
      <c r="D1420" s="67"/>
      <c r="E1420" s="67"/>
      <c r="F1420"/>
    </row>
    <row r="1421" spans="3:6" x14ac:dyDescent="0.25">
      <c r="C1421" s="67"/>
      <c r="D1421" s="67"/>
      <c r="E1421" s="67"/>
      <c r="F1421"/>
    </row>
    <row r="1422" spans="3:6" x14ac:dyDescent="0.25">
      <c r="C1422" s="67"/>
      <c r="D1422" s="67"/>
      <c r="E1422" s="67"/>
      <c r="F1422"/>
    </row>
    <row r="1423" spans="3:6" x14ac:dyDescent="0.25">
      <c r="C1423" s="67"/>
      <c r="D1423" s="67"/>
      <c r="E1423" s="67"/>
      <c r="F1423"/>
    </row>
    <row r="1424" spans="3:6" x14ac:dyDescent="0.25">
      <c r="C1424" s="67"/>
      <c r="D1424" s="67"/>
      <c r="E1424" s="67"/>
      <c r="F1424"/>
    </row>
    <row r="1425" spans="3:6" x14ac:dyDescent="0.25">
      <c r="C1425" s="67"/>
      <c r="D1425" s="67"/>
      <c r="E1425" s="67"/>
      <c r="F1425"/>
    </row>
    <row r="1426" spans="3:6" x14ac:dyDescent="0.25">
      <c r="C1426" s="67"/>
      <c r="D1426" s="67"/>
      <c r="E1426" s="67"/>
      <c r="F1426"/>
    </row>
    <row r="1427" spans="3:6" x14ac:dyDescent="0.25">
      <c r="C1427" s="67"/>
      <c r="D1427" s="67"/>
      <c r="E1427" s="67"/>
      <c r="F1427"/>
    </row>
    <row r="1428" spans="3:6" x14ac:dyDescent="0.25">
      <c r="C1428" s="67"/>
      <c r="D1428" s="67"/>
      <c r="E1428" s="67"/>
      <c r="F1428"/>
    </row>
    <row r="1429" spans="3:6" x14ac:dyDescent="0.25">
      <c r="C1429" s="67"/>
      <c r="D1429" s="67"/>
      <c r="E1429" s="67"/>
      <c r="F1429"/>
    </row>
    <row r="1430" spans="3:6" x14ac:dyDescent="0.25">
      <c r="C1430" s="67"/>
      <c r="D1430" s="67"/>
      <c r="E1430" s="67"/>
      <c r="F1430"/>
    </row>
    <row r="1431" spans="3:6" x14ac:dyDescent="0.25">
      <c r="C1431" s="67"/>
      <c r="D1431" s="67"/>
      <c r="E1431" s="67"/>
      <c r="F1431"/>
    </row>
    <row r="1432" spans="3:6" x14ac:dyDescent="0.25">
      <c r="C1432" s="67"/>
      <c r="D1432" s="67"/>
      <c r="E1432" s="67"/>
      <c r="F1432"/>
    </row>
    <row r="1433" spans="3:6" x14ac:dyDescent="0.25">
      <c r="C1433" s="67"/>
      <c r="D1433" s="67"/>
      <c r="E1433" s="67"/>
      <c r="F1433"/>
    </row>
    <row r="1434" spans="3:6" x14ac:dyDescent="0.25">
      <c r="C1434" s="67"/>
      <c r="D1434" s="67"/>
      <c r="E1434" s="67"/>
      <c r="F1434"/>
    </row>
    <row r="1435" spans="3:6" x14ac:dyDescent="0.25">
      <c r="C1435" s="67"/>
      <c r="D1435" s="67"/>
      <c r="E1435" s="67"/>
      <c r="F1435"/>
    </row>
    <row r="1436" spans="3:6" x14ac:dyDescent="0.25">
      <c r="C1436" s="67"/>
      <c r="D1436" s="67"/>
      <c r="E1436" s="67"/>
      <c r="F1436"/>
    </row>
    <row r="1437" spans="3:6" x14ac:dyDescent="0.25">
      <c r="C1437" s="67"/>
      <c r="D1437" s="67"/>
      <c r="E1437" s="67"/>
      <c r="F1437"/>
    </row>
    <row r="1438" spans="3:6" x14ac:dyDescent="0.25">
      <c r="C1438" s="67"/>
      <c r="D1438" s="67"/>
      <c r="E1438" s="67"/>
      <c r="F1438"/>
    </row>
    <row r="1439" spans="3:6" x14ac:dyDescent="0.25">
      <c r="C1439" s="67"/>
      <c r="D1439" s="67"/>
      <c r="E1439" s="67"/>
      <c r="F1439"/>
    </row>
    <row r="1440" spans="3:6" x14ac:dyDescent="0.25">
      <c r="C1440" s="67"/>
      <c r="D1440" s="67"/>
      <c r="E1440" s="67"/>
      <c r="F1440"/>
    </row>
    <row r="1441" spans="3:6" x14ac:dyDescent="0.25">
      <c r="C1441" s="67"/>
      <c r="D1441" s="67"/>
      <c r="E1441" s="67"/>
      <c r="F1441"/>
    </row>
    <row r="1442" spans="3:6" x14ac:dyDescent="0.25">
      <c r="C1442" s="67"/>
      <c r="D1442" s="67"/>
      <c r="E1442" s="67"/>
      <c r="F1442"/>
    </row>
    <row r="1443" spans="3:6" x14ac:dyDescent="0.25">
      <c r="C1443" s="67"/>
      <c r="D1443" s="67"/>
      <c r="E1443" s="67"/>
      <c r="F1443"/>
    </row>
    <row r="1444" spans="3:6" x14ac:dyDescent="0.25">
      <c r="C1444" s="67"/>
      <c r="D1444" s="67"/>
      <c r="E1444" s="67"/>
      <c r="F1444"/>
    </row>
    <row r="1445" spans="3:6" x14ac:dyDescent="0.25">
      <c r="C1445" s="67"/>
      <c r="D1445" s="67"/>
      <c r="E1445" s="67"/>
      <c r="F1445"/>
    </row>
    <row r="1446" spans="3:6" x14ac:dyDescent="0.25">
      <c r="C1446" s="67"/>
      <c r="D1446" s="67"/>
      <c r="E1446" s="67"/>
      <c r="F1446"/>
    </row>
    <row r="1447" spans="3:6" x14ac:dyDescent="0.25">
      <c r="C1447" s="67"/>
      <c r="D1447" s="67"/>
      <c r="E1447" s="67"/>
      <c r="F1447"/>
    </row>
    <row r="1448" spans="3:6" x14ac:dyDescent="0.25">
      <c r="C1448" s="67"/>
      <c r="D1448" s="67"/>
      <c r="E1448" s="67"/>
      <c r="F1448"/>
    </row>
    <row r="1449" spans="3:6" x14ac:dyDescent="0.25">
      <c r="C1449" s="67"/>
      <c r="D1449" s="67"/>
      <c r="E1449" s="67"/>
      <c r="F1449"/>
    </row>
    <row r="1450" spans="3:6" x14ac:dyDescent="0.25">
      <c r="C1450" s="67"/>
      <c r="D1450" s="67"/>
      <c r="E1450" s="67"/>
      <c r="F1450"/>
    </row>
    <row r="1451" spans="3:6" x14ac:dyDescent="0.25">
      <c r="C1451" s="67"/>
      <c r="D1451" s="67"/>
      <c r="E1451" s="67"/>
      <c r="F1451"/>
    </row>
    <row r="1452" spans="3:6" x14ac:dyDescent="0.25">
      <c r="C1452" s="67"/>
      <c r="D1452" s="67"/>
      <c r="E1452" s="67"/>
      <c r="F1452"/>
    </row>
    <row r="1453" spans="3:6" x14ac:dyDescent="0.25">
      <c r="C1453" s="67"/>
      <c r="D1453" s="67"/>
      <c r="E1453" s="67"/>
      <c r="F1453"/>
    </row>
    <row r="1454" spans="3:6" x14ac:dyDescent="0.25">
      <c r="C1454" s="67"/>
      <c r="D1454" s="67"/>
      <c r="E1454" s="67"/>
      <c r="F1454"/>
    </row>
    <row r="1455" spans="3:6" x14ac:dyDescent="0.25">
      <c r="C1455" s="67"/>
      <c r="D1455" s="67"/>
      <c r="E1455" s="67"/>
      <c r="F1455"/>
    </row>
    <row r="1456" spans="3:6" x14ac:dyDescent="0.25">
      <c r="C1456" s="67"/>
      <c r="D1456" s="67"/>
      <c r="E1456" s="67"/>
      <c r="F1456"/>
    </row>
    <row r="1457" spans="3:6" x14ac:dyDescent="0.25">
      <c r="C1457" s="67"/>
      <c r="D1457" s="67"/>
      <c r="E1457" s="67"/>
      <c r="F1457"/>
    </row>
    <row r="1458" spans="3:6" x14ac:dyDescent="0.25">
      <c r="C1458" s="67"/>
      <c r="D1458" s="67"/>
      <c r="E1458" s="67"/>
      <c r="F1458"/>
    </row>
    <row r="1459" spans="3:6" x14ac:dyDescent="0.25">
      <c r="C1459" s="67"/>
      <c r="D1459" s="67"/>
      <c r="E1459" s="67"/>
      <c r="F1459"/>
    </row>
    <row r="1460" spans="3:6" x14ac:dyDescent="0.25">
      <c r="C1460" s="67"/>
      <c r="D1460" s="67"/>
      <c r="E1460" s="67"/>
      <c r="F1460"/>
    </row>
    <row r="1461" spans="3:6" x14ac:dyDescent="0.25">
      <c r="C1461" s="67"/>
      <c r="D1461" s="67"/>
      <c r="E1461" s="67"/>
      <c r="F1461"/>
    </row>
    <row r="1462" spans="3:6" x14ac:dyDescent="0.25">
      <c r="C1462" s="67"/>
      <c r="D1462" s="67"/>
      <c r="E1462" s="67"/>
      <c r="F1462"/>
    </row>
    <row r="1463" spans="3:6" x14ac:dyDescent="0.25">
      <c r="C1463" s="67"/>
      <c r="D1463" s="67"/>
      <c r="E1463" s="67"/>
      <c r="F1463"/>
    </row>
    <row r="1464" spans="3:6" x14ac:dyDescent="0.25">
      <c r="C1464" s="67"/>
      <c r="D1464" s="67"/>
      <c r="E1464" s="67"/>
      <c r="F1464"/>
    </row>
    <row r="1465" spans="3:6" x14ac:dyDescent="0.25">
      <c r="C1465" s="67"/>
      <c r="D1465" s="67"/>
      <c r="E1465" s="67"/>
      <c r="F1465"/>
    </row>
    <row r="1466" spans="3:6" x14ac:dyDescent="0.25">
      <c r="C1466" s="67"/>
      <c r="D1466" s="67"/>
      <c r="E1466" s="67"/>
      <c r="F1466"/>
    </row>
    <row r="1467" spans="3:6" x14ac:dyDescent="0.25">
      <c r="C1467" s="67"/>
      <c r="D1467" s="67"/>
      <c r="E1467" s="67"/>
      <c r="F1467"/>
    </row>
    <row r="1468" spans="3:6" x14ac:dyDescent="0.25">
      <c r="C1468" s="67"/>
      <c r="D1468" s="67"/>
      <c r="E1468" s="67"/>
      <c r="F1468"/>
    </row>
    <row r="1469" spans="3:6" x14ac:dyDescent="0.25">
      <c r="C1469" s="67"/>
      <c r="D1469" s="67"/>
      <c r="E1469" s="67"/>
      <c r="F1469"/>
    </row>
    <row r="1470" spans="3:6" x14ac:dyDescent="0.25">
      <c r="C1470" s="67"/>
      <c r="D1470" s="67"/>
      <c r="E1470" s="67"/>
      <c r="F1470"/>
    </row>
    <row r="1471" spans="3:6" x14ac:dyDescent="0.25">
      <c r="C1471" s="67"/>
      <c r="D1471" s="67"/>
      <c r="E1471" s="67"/>
      <c r="F1471"/>
    </row>
    <row r="1472" spans="3:6" x14ac:dyDescent="0.25">
      <c r="C1472" s="67"/>
      <c r="D1472" s="67"/>
      <c r="E1472" s="67"/>
      <c r="F1472"/>
    </row>
    <row r="1473" spans="3:6" x14ac:dyDescent="0.25">
      <c r="C1473" s="67"/>
      <c r="D1473" s="67"/>
      <c r="E1473" s="67"/>
      <c r="F1473"/>
    </row>
    <row r="1474" spans="3:6" x14ac:dyDescent="0.25">
      <c r="C1474" s="67"/>
      <c r="D1474" s="67"/>
      <c r="E1474" s="67"/>
      <c r="F1474"/>
    </row>
    <row r="1475" spans="3:6" x14ac:dyDescent="0.25">
      <c r="C1475" s="67"/>
      <c r="D1475" s="67"/>
      <c r="E1475" s="67"/>
      <c r="F1475"/>
    </row>
    <row r="1476" spans="3:6" x14ac:dyDescent="0.25">
      <c r="C1476" s="67"/>
      <c r="D1476" s="67"/>
      <c r="E1476" s="67"/>
      <c r="F1476"/>
    </row>
    <row r="1477" spans="3:6" x14ac:dyDescent="0.25">
      <c r="C1477" s="67"/>
      <c r="D1477" s="67"/>
      <c r="E1477" s="67"/>
      <c r="F1477"/>
    </row>
    <row r="1478" spans="3:6" x14ac:dyDescent="0.25">
      <c r="C1478" s="67"/>
      <c r="D1478" s="67"/>
      <c r="E1478" s="67"/>
      <c r="F1478"/>
    </row>
    <row r="1479" spans="3:6" x14ac:dyDescent="0.25">
      <c r="C1479" s="67"/>
      <c r="D1479" s="67"/>
      <c r="E1479" s="67"/>
      <c r="F1479"/>
    </row>
    <row r="1480" spans="3:6" x14ac:dyDescent="0.25">
      <c r="C1480" s="67"/>
      <c r="D1480" s="67"/>
      <c r="E1480" s="67"/>
      <c r="F1480"/>
    </row>
    <row r="1481" spans="3:6" x14ac:dyDescent="0.25">
      <c r="C1481" s="67"/>
      <c r="D1481" s="67"/>
      <c r="E1481" s="67"/>
      <c r="F1481"/>
    </row>
    <row r="1482" spans="3:6" x14ac:dyDescent="0.25">
      <c r="C1482" s="67"/>
      <c r="D1482" s="67"/>
      <c r="E1482" s="67"/>
      <c r="F1482"/>
    </row>
    <row r="1483" spans="3:6" x14ac:dyDescent="0.25">
      <c r="C1483" s="67"/>
      <c r="D1483" s="67"/>
      <c r="E1483" s="67"/>
      <c r="F1483"/>
    </row>
    <row r="1484" spans="3:6" x14ac:dyDescent="0.25">
      <c r="C1484" s="67"/>
      <c r="D1484" s="67"/>
      <c r="E1484" s="67"/>
      <c r="F1484"/>
    </row>
    <row r="1485" spans="3:6" x14ac:dyDescent="0.25">
      <c r="C1485" s="67"/>
      <c r="D1485" s="67"/>
      <c r="E1485" s="67"/>
      <c r="F1485"/>
    </row>
    <row r="1486" spans="3:6" x14ac:dyDescent="0.25">
      <c r="C1486" s="67"/>
      <c r="D1486" s="67"/>
      <c r="E1486" s="67"/>
      <c r="F1486"/>
    </row>
    <row r="1487" spans="3:6" x14ac:dyDescent="0.25">
      <c r="C1487" s="67"/>
      <c r="D1487" s="67"/>
      <c r="E1487" s="67"/>
      <c r="F1487"/>
    </row>
    <row r="1488" spans="3:6" x14ac:dyDescent="0.25">
      <c r="C1488" s="67"/>
      <c r="D1488" s="67"/>
      <c r="E1488" s="67"/>
      <c r="F1488"/>
    </row>
    <row r="1489" spans="3:6" x14ac:dyDescent="0.25">
      <c r="C1489" s="67"/>
      <c r="D1489" s="67"/>
      <c r="E1489" s="67"/>
      <c r="F1489"/>
    </row>
    <row r="1490" spans="3:6" x14ac:dyDescent="0.25">
      <c r="C1490" s="67"/>
      <c r="D1490" s="67"/>
      <c r="E1490" s="67"/>
      <c r="F1490"/>
    </row>
    <row r="1491" spans="3:6" x14ac:dyDescent="0.25">
      <c r="C1491" s="67"/>
      <c r="D1491" s="67"/>
      <c r="E1491" s="67"/>
      <c r="F1491"/>
    </row>
    <row r="1492" spans="3:6" x14ac:dyDescent="0.25">
      <c r="C1492" s="67"/>
      <c r="D1492" s="67"/>
      <c r="E1492" s="67"/>
      <c r="F1492"/>
    </row>
    <row r="1493" spans="3:6" x14ac:dyDescent="0.25">
      <c r="C1493" s="67"/>
      <c r="D1493" s="67"/>
      <c r="E1493" s="67"/>
      <c r="F1493"/>
    </row>
    <row r="1494" spans="3:6" x14ac:dyDescent="0.25">
      <c r="C1494" s="67"/>
      <c r="D1494" s="67"/>
      <c r="E1494" s="67"/>
      <c r="F1494"/>
    </row>
    <row r="1495" spans="3:6" x14ac:dyDescent="0.25">
      <c r="C1495" s="67"/>
      <c r="D1495" s="67"/>
      <c r="E1495" s="67"/>
      <c r="F1495"/>
    </row>
    <row r="1496" spans="3:6" x14ac:dyDescent="0.25">
      <c r="C1496" s="67"/>
      <c r="D1496" s="67"/>
      <c r="E1496" s="67"/>
      <c r="F1496"/>
    </row>
    <row r="1497" spans="3:6" x14ac:dyDescent="0.25">
      <c r="C1497" s="67"/>
      <c r="D1497" s="67"/>
      <c r="E1497" s="67"/>
      <c r="F1497"/>
    </row>
    <row r="1498" spans="3:6" x14ac:dyDescent="0.25">
      <c r="C1498" s="67"/>
      <c r="D1498" s="67"/>
      <c r="E1498" s="67"/>
      <c r="F1498"/>
    </row>
    <row r="1499" spans="3:6" x14ac:dyDescent="0.25">
      <c r="C1499" s="67"/>
      <c r="D1499" s="67"/>
      <c r="E1499" s="67"/>
      <c r="F1499"/>
    </row>
    <row r="1500" spans="3:6" x14ac:dyDescent="0.25">
      <c r="C1500" s="67"/>
      <c r="D1500" s="67"/>
      <c r="E1500" s="67"/>
      <c r="F1500"/>
    </row>
    <row r="1501" spans="3:6" x14ac:dyDescent="0.25">
      <c r="C1501" s="67"/>
      <c r="D1501" s="67"/>
      <c r="E1501" s="67"/>
      <c r="F1501"/>
    </row>
    <row r="1502" spans="3:6" x14ac:dyDescent="0.25">
      <c r="C1502" s="67"/>
      <c r="D1502" s="67"/>
      <c r="E1502" s="67"/>
      <c r="F1502"/>
    </row>
    <row r="1503" spans="3:6" x14ac:dyDescent="0.25">
      <c r="C1503" s="67"/>
      <c r="D1503" s="67"/>
      <c r="E1503" s="67"/>
      <c r="F1503"/>
    </row>
    <row r="1504" spans="3:6" x14ac:dyDescent="0.25">
      <c r="C1504" s="67"/>
      <c r="D1504" s="67"/>
      <c r="E1504" s="67"/>
      <c r="F1504"/>
    </row>
    <row r="1505" spans="3:6" x14ac:dyDescent="0.25">
      <c r="C1505" s="67"/>
      <c r="D1505" s="67"/>
      <c r="E1505" s="67"/>
      <c r="F1505"/>
    </row>
    <row r="1506" spans="3:6" x14ac:dyDescent="0.25">
      <c r="C1506" s="67"/>
      <c r="D1506" s="67"/>
      <c r="E1506" s="67"/>
      <c r="F1506"/>
    </row>
    <row r="1507" spans="3:6" x14ac:dyDescent="0.25">
      <c r="C1507" s="67"/>
      <c r="D1507" s="67"/>
      <c r="E1507" s="67"/>
      <c r="F1507"/>
    </row>
    <row r="1508" spans="3:6" x14ac:dyDescent="0.25">
      <c r="C1508" s="67"/>
      <c r="D1508" s="67"/>
      <c r="E1508" s="67"/>
      <c r="F1508"/>
    </row>
    <row r="1509" spans="3:6" x14ac:dyDescent="0.25">
      <c r="C1509" s="67"/>
      <c r="D1509" s="67"/>
      <c r="E1509" s="67"/>
      <c r="F1509"/>
    </row>
    <row r="1510" spans="3:6" x14ac:dyDescent="0.25">
      <c r="C1510" s="67"/>
      <c r="D1510" s="67"/>
      <c r="E1510" s="67"/>
      <c r="F1510"/>
    </row>
    <row r="1511" spans="3:6" x14ac:dyDescent="0.25">
      <c r="C1511" s="67"/>
      <c r="D1511" s="67"/>
      <c r="E1511" s="67"/>
      <c r="F1511"/>
    </row>
    <row r="1512" spans="3:6" x14ac:dyDescent="0.25">
      <c r="C1512" s="67"/>
      <c r="D1512" s="67"/>
      <c r="E1512" s="67"/>
      <c r="F1512"/>
    </row>
    <row r="1513" spans="3:6" x14ac:dyDescent="0.25">
      <c r="C1513" s="67"/>
      <c r="D1513" s="67"/>
      <c r="E1513" s="67"/>
      <c r="F1513"/>
    </row>
    <row r="1514" spans="3:6" x14ac:dyDescent="0.25">
      <c r="C1514" s="67"/>
      <c r="D1514" s="67"/>
      <c r="E1514" s="67"/>
      <c r="F1514"/>
    </row>
    <row r="1515" spans="3:6" x14ac:dyDescent="0.25">
      <c r="C1515" s="67"/>
      <c r="D1515" s="67"/>
      <c r="E1515" s="67"/>
      <c r="F1515"/>
    </row>
    <row r="1516" spans="3:6" x14ac:dyDescent="0.25">
      <c r="C1516" s="67"/>
      <c r="D1516" s="67"/>
      <c r="E1516" s="67"/>
      <c r="F1516"/>
    </row>
    <row r="1517" spans="3:6" x14ac:dyDescent="0.25">
      <c r="C1517" s="67"/>
      <c r="D1517" s="67"/>
      <c r="E1517" s="67"/>
      <c r="F1517"/>
    </row>
    <row r="1518" spans="3:6" x14ac:dyDescent="0.25">
      <c r="C1518" s="67"/>
      <c r="D1518" s="67"/>
      <c r="E1518" s="67"/>
      <c r="F1518"/>
    </row>
    <row r="1519" spans="3:6" x14ac:dyDescent="0.25">
      <c r="C1519" s="67"/>
      <c r="D1519" s="67"/>
      <c r="E1519" s="67"/>
      <c r="F1519"/>
    </row>
    <row r="1520" spans="3:6" x14ac:dyDescent="0.25">
      <c r="C1520" s="67"/>
      <c r="D1520" s="67"/>
      <c r="E1520" s="67"/>
      <c r="F1520"/>
    </row>
    <row r="1521" spans="3:6" x14ac:dyDescent="0.25">
      <c r="C1521" s="67"/>
      <c r="D1521" s="67"/>
      <c r="E1521" s="67"/>
      <c r="F1521"/>
    </row>
    <row r="1522" spans="3:6" x14ac:dyDescent="0.25">
      <c r="C1522" s="67"/>
      <c r="D1522" s="67"/>
      <c r="E1522" s="67"/>
      <c r="F1522"/>
    </row>
    <row r="1523" spans="3:6" x14ac:dyDescent="0.25">
      <c r="C1523" s="67"/>
      <c r="D1523" s="67"/>
      <c r="E1523" s="67"/>
      <c r="F1523"/>
    </row>
    <row r="1524" spans="3:6" x14ac:dyDescent="0.25">
      <c r="C1524" s="67"/>
      <c r="D1524" s="67"/>
      <c r="E1524" s="67"/>
      <c r="F1524"/>
    </row>
    <row r="1525" spans="3:6" x14ac:dyDescent="0.25">
      <c r="C1525" s="67"/>
      <c r="D1525" s="67"/>
      <c r="E1525" s="67"/>
      <c r="F1525"/>
    </row>
    <row r="1526" spans="3:6" x14ac:dyDescent="0.25">
      <c r="C1526" s="67"/>
      <c r="D1526" s="67"/>
      <c r="E1526" s="67"/>
      <c r="F1526"/>
    </row>
    <row r="1527" spans="3:6" x14ac:dyDescent="0.25">
      <c r="C1527" s="67"/>
      <c r="D1527" s="67"/>
      <c r="E1527" s="67"/>
      <c r="F1527"/>
    </row>
    <row r="1528" spans="3:6" x14ac:dyDescent="0.25">
      <c r="C1528" s="67"/>
      <c r="D1528" s="67"/>
      <c r="E1528" s="67"/>
      <c r="F1528"/>
    </row>
    <row r="1529" spans="3:6" x14ac:dyDescent="0.25">
      <c r="C1529" s="67"/>
      <c r="D1529" s="67"/>
      <c r="E1529" s="67"/>
      <c r="F1529"/>
    </row>
    <row r="1530" spans="3:6" x14ac:dyDescent="0.25">
      <c r="C1530" s="67"/>
      <c r="D1530" s="67"/>
      <c r="E1530" s="67"/>
      <c r="F1530"/>
    </row>
    <row r="1531" spans="3:6" x14ac:dyDescent="0.25">
      <c r="C1531" s="67"/>
      <c r="D1531" s="67"/>
      <c r="E1531" s="67"/>
      <c r="F1531"/>
    </row>
    <row r="1532" spans="3:6" x14ac:dyDescent="0.25">
      <c r="C1532" s="67"/>
      <c r="D1532" s="67"/>
      <c r="E1532" s="67"/>
      <c r="F1532"/>
    </row>
    <row r="1533" spans="3:6" x14ac:dyDescent="0.25">
      <c r="C1533" s="67"/>
      <c r="D1533" s="67"/>
      <c r="E1533" s="67"/>
      <c r="F1533"/>
    </row>
    <row r="1534" spans="3:6" x14ac:dyDescent="0.25">
      <c r="C1534" s="67"/>
      <c r="D1534" s="67"/>
      <c r="E1534" s="67"/>
      <c r="F1534"/>
    </row>
    <row r="1535" spans="3:6" x14ac:dyDescent="0.25">
      <c r="C1535" s="67"/>
      <c r="D1535" s="67"/>
      <c r="E1535" s="67"/>
      <c r="F1535"/>
    </row>
    <row r="1536" spans="3:6" x14ac:dyDescent="0.25">
      <c r="C1536" s="67"/>
      <c r="D1536" s="67"/>
      <c r="E1536" s="67"/>
      <c r="F1536"/>
    </row>
    <row r="1537" spans="3:6" x14ac:dyDescent="0.25">
      <c r="C1537" s="67"/>
      <c r="D1537" s="67"/>
      <c r="E1537" s="67"/>
      <c r="F1537"/>
    </row>
    <row r="1538" spans="3:6" x14ac:dyDescent="0.25">
      <c r="C1538" s="67"/>
      <c r="D1538" s="67"/>
      <c r="E1538" s="67"/>
      <c r="F1538"/>
    </row>
    <row r="1539" spans="3:6" x14ac:dyDescent="0.25">
      <c r="C1539" s="67"/>
      <c r="D1539" s="67"/>
      <c r="E1539" s="67"/>
      <c r="F1539"/>
    </row>
    <row r="1540" spans="3:6" x14ac:dyDescent="0.25">
      <c r="C1540" s="67"/>
      <c r="D1540" s="67"/>
      <c r="E1540" s="67"/>
      <c r="F1540"/>
    </row>
    <row r="1541" spans="3:6" x14ac:dyDescent="0.25">
      <c r="C1541" s="67"/>
      <c r="D1541" s="67"/>
      <c r="E1541" s="67"/>
      <c r="F1541"/>
    </row>
    <row r="1542" spans="3:6" x14ac:dyDescent="0.25">
      <c r="C1542" s="67"/>
      <c r="D1542" s="67"/>
      <c r="E1542" s="67"/>
      <c r="F1542"/>
    </row>
    <row r="1543" spans="3:6" x14ac:dyDescent="0.25">
      <c r="C1543" s="67"/>
      <c r="D1543" s="67"/>
      <c r="E1543" s="67"/>
      <c r="F1543"/>
    </row>
    <row r="1544" spans="3:6" x14ac:dyDescent="0.25">
      <c r="C1544" s="67"/>
      <c r="D1544" s="67"/>
      <c r="E1544" s="67"/>
      <c r="F1544"/>
    </row>
    <row r="1545" spans="3:6" x14ac:dyDescent="0.25">
      <c r="C1545" s="67"/>
      <c r="D1545" s="67"/>
      <c r="E1545" s="67"/>
      <c r="F1545"/>
    </row>
    <row r="1546" spans="3:6" x14ac:dyDescent="0.25">
      <c r="C1546" s="67"/>
      <c r="D1546" s="67"/>
      <c r="E1546" s="67"/>
      <c r="F1546"/>
    </row>
    <row r="1547" spans="3:6" x14ac:dyDescent="0.25">
      <c r="C1547" s="67"/>
      <c r="D1547" s="67"/>
      <c r="E1547" s="67"/>
      <c r="F1547"/>
    </row>
    <row r="1548" spans="3:6" x14ac:dyDescent="0.25">
      <c r="C1548" s="67"/>
      <c r="D1548" s="67"/>
      <c r="E1548" s="67"/>
      <c r="F1548"/>
    </row>
    <row r="1549" spans="3:6" x14ac:dyDescent="0.25">
      <c r="C1549" s="67"/>
      <c r="D1549" s="67"/>
      <c r="E1549" s="67"/>
      <c r="F1549"/>
    </row>
    <row r="1550" spans="3:6" x14ac:dyDescent="0.25">
      <c r="C1550" s="67"/>
      <c r="D1550" s="67"/>
      <c r="E1550" s="67"/>
      <c r="F1550"/>
    </row>
    <row r="1551" spans="3:6" x14ac:dyDescent="0.25">
      <c r="C1551" s="67"/>
      <c r="D1551" s="67"/>
      <c r="E1551" s="67"/>
      <c r="F1551"/>
    </row>
    <row r="1552" spans="3:6" x14ac:dyDescent="0.25">
      <c r="C1552" s="67"/>
      <c r="D1552" s="67"/>
      <c r="E1552" s="67"/>
      <c r="F1552"/>
    </row>
    <row r="1553" spans="3:6" x14ac:dyDescent="0.25">
      <c r="C1553" s="67"/>
      <c r="D1553" s="67"/>
      <c r="E1553" s="67"/>
      <c r="F1553"/>
    </row>
    <row r="1554" spans="3:6" x14ac:dyDescent="0.25">
      <c r="C1554" s="67"/>
      <c r="D1554" s="67"/>
      <c r="E1554" s="67"/>
      <c r="F1554"/>
    </row>
    <row r="1555" spans="3:6" x14ac:dyDescent="0.25">
      <c r="C1555" s="67"/>
      <c r="D1555" s="67"/>
      <c r="E1555" s="67"/>
      <c r="F1555"/>
    </row>
    <row r="1556" spans="3:6" x14ac:dyDescent="0.25">
      <c r="C1556" s="67"/>
      <c r="D1556" s="67"/>
      <c r="E1556" s="67"/>
      <c r="F1556"/>
    </row>
    <row r="1557" spans="3:6" x14ac:dyDescent="0.25">
      <c r="C1557" s="67"/>
      <c r="D1557" s="67"/>
      <c r="E1557" s="67"/>
      <c r="F1557"/>
    </row>
    <row r="1558" spans="3:6" x14ac:dyDescent="0.25">
      <c r="C1558" s="67"/>
      <c r="D1558" s="67"/>
      <c r="E1558" s="67"/>
      <c r="F1558"/>
    </row>
    <row r="1559" spans="3:6" x14ac:dyDescent="0.25">
      <c r="C1559" s="67"/>
      <c r="D1559" s="67"/>
      <c r="E1559" s="67"/>
      <c r="F1559"/>
    </row>
    <row r="1560" spans="3:6" x14ac:dyDescent="0.25">
      <c r="C1560" s="67"/>
      <c r="D1560" s="67"/>
      <c r="E1560" s="67"/>
      <c r="F1560"/>
    </row>
    <row r="1561" spans="3:6" x14ac:dyDescent="0.25">
      <c r="C1561" s="67"/>
      <c r="D1561" s="67"/>
      <c r="E1561" s="67"/>
      <c r="F1561"/>
    </row>
    <row r="1562" spans="3:6" x14ac:dyDescent="0.25">
      <c r="C1562" s="67"/>
      <c r="D1562" s="67"/>
      <c r="E1562" s="67"/>
      <c r="F1562"/>
    </row>
    <row r="1563" spans="3:6" x14ac:dyDescent="0.25">
      <c r="C1563" s="67"/>
      <c r="D1563" s="67"/>
      <c r="E1563" s="67"/>
      <c r="F1563"/>
    </row>
    <row r="1564" spans="3:6" x14ac:dyDescent="0.25">
      <c r="C1564" s="67"/>
      <c r="D1564" s="67"/>
      <c r="E1564" s="67"/>
      <c r="F1564"/>
    </row>
    <row r="1565" spans="3:6" x14ac:dyDescent="0.25">
      <c r="C1565" s="67"/>
      <c r="D1565" s="67"/>
      <c r="E1565" s="67"/>
      <c r="F1565"/>
    </row>
    <row r="1566" spans="3:6" x14ac:dyDescent="0.25">
      <c r="C1566" s="67"/>
      <c r="D1566" s="67"/>
      <c r="E1566" s="67"/>
      <c r="F1566"/>
    </row>
    <row r="1567" spans="3:6" x14ac:dyDescent="0.25">
      <c r="C1567" s="67"/>
      <c r="D1567" s="67"/>
      <c r="E1567" s="67"/>
      <c r="F1567"/>
    </row>
    <row r="1568" spans="3:6" x14ac:dyDescent="0.25">
      <c r="C1568" s="67"/>
      <c r="D1568" s="67"/>
      <c r="E1568" s="67"/>
      <c r="F1568"/>
    </row>
    <row r="1569" spans="3:6" x14ac:dyDescent="0.25">
      <c r="C1569" s="67"/>
      <c r="D1569" s="67"/>
      <c r="E1569" s="67"/>
      <c r="F1569"/>
    </row>
    <row r="1570" spans="3:6" x14ac:dyDescent="0.25">
      <c r="C1570" s="67"/>
      <c r="D1570" s="67"/>
      <c r="E1570" s="67"/>
      <c r="F1570"/>
    </row>
    <row r="1571" spans="3:6" x14ac:dyDescent="0.25">
      <c r="C1571" s="67"/>
      <c r="D1571" s="67"/>
      <c r="E1571" s="67"/>
      <c r="F1571"/>
    </row>
    <row r="1572" spans="3:6" x14ac:dyDescent="0.25">
      <c r="C1572" s="67"/>
      <c r="D1572" s="67"/>
      <c r="E1572" s="67"/>
      <c r="F1572"/>
    </row>
    <row r="1573" spans="3:6" x14ac:dyDescent="0.25">
      <c r="C1573" s="67"/>
      <c r="D1573" s="67"/>
      <c r="E1573" s="67"/>
      <c r="F1573"/>
    </row>
    <row r="1574" spans="3:6" x14ac:dyDescent="0.25">
      <c r="C1574" s="67"/>
      <c r="D1574" s="67"/>
      <c r="E1574" s="67"/>
      <c r="F1574"/>
    </row>
    <row r="1575" spans="3:6" x14ac:dyDescent="0.25">
      <c r="C1575" s="67"/>
      <c r="D1575" s="67"/>
      <c r="E1575" s="67"/>
      <c r="F1575"/>
    </row>
    <row r="1576" spans="3:6" x14ac:dyDescent="0.25">
      <c r="C1576" s="67"/>
      <c r="D1576" s="67"/>
      <c r="E1576" s="67"/>
      <c r="F1576"/>
    </row>
    <row r="1577" spans="3:6" x14ac:dyDescent="0.25">
      <c r="C1577" s="67"/>
      <c r="D1577" s="67"/>
      <c r="E1577" s="67"/>
      <c r="F1577"/>
    </row>
    <row r="1578" spans="3:6" x14ac:dyDescent="0.25">
      <c r="C1578" s="67"/>
      <c r="D1578" s="67"/>
      <c r="E1578" s="67"/>
      <c r="F1578"/>
    </row>
    <row r="1579" spans="3:6" x14ac:dyDescent="0.25">
      <c r="C1579" s="67"/>
      <c r="D1579" s="67"/>
      <c r="E1579" s="67"/>
      <c r="F1579"/>
    </row>
    <row r="1580" spans="3:6" x14ac:dyDescent="0.25">
      <c r="C1580" s="67"/>
      <c r="D1580" s="67"/>
      <c r="E1580" s="67"/>
      <c r="F1580"/>
    </row>
    <row r="1581" spans="3:6" x14ac:dyDescent="0.25">
      <c r="C1581" s="67"/>
      <c r="D1581" s="67"/>
      <c r="E1581" s="67"/>
      <c r="F1581"/>
    </row>
    <row r="1582" spans="3:6" x14ac:dyDescent="0.25">
      <c r="C1582" s="67"/>
      <c r="D1582" s="67"/>
      <c r="E1582" s="67"/>
      <c r="F1582"/>
    </row>
    <row r="1583" spans="3:6" x14ac:dyDescent="0.25">
      <c r="C1583" s="67"/>
      <c r="D1583" s="67"/>
      <c r="E1583" s="67"/>
      <c r="F1583"/>
    </row>
    <row r="1584" spans="3:6" x14ac:dyDescent="0.25">
      <c r="C1584" s="67"/>
      <c r="D1584" s="67"/>
      <c r="E1584" s="67"/>
      <c r="F1584"/>
    </row>
    <row r="1585" spans="3:6" x14ac:dyDescent="0.25">
      <c r="C1585" s="67"/>
      <c r="D1585" s="67"/>
      <c r="E1585" s="67"/>
      <c r="F1585"/>
    </row>
    <row r="1586" spans="3:6" x14ac:dyDescent="0.25">
      <c r="C1586" s="67"/>
      <c r="D1586" s="67"/>
      <c r="E1586" s="67"/>
      <c r="F1586"/>
    </row>
    <row r="1587" spans="3:6" x14ac:dyDescent="0.25">
      <c r="C1587" s="67"/>
      <c r="D1587" s="67"/>
      <c r="E1587" s="67"/>
      <c r="F1587"/>
    </row>
    <row r="1588" spans="3:6" x14ac:dyDescent="0.25">
      <c r="C1588" s="67"/>
      <c r="D1588" s="67"/>
      <c r="E1588" s="67"/>
      <c r="F1588"/>
    </row>
    <row r="1589" spans="3:6" x14ac:dyDescent="0.25">
      <c r="C1589" s="67"/>
      <c r="D1589" s="67"/>
      <c r="E1589" s="67"/>
      <c r="F1589"/>
    </row>
    <row r="1590" spans="3:6" x14ac:dyDescent="0.25">
      <c r="C1590" s="67"/>
      <c r="D1590" s="67"/>
      <c r="E1590" s="67"/>
      <c r="F1590"/>
    </row>
    <row r="1591" spans="3:6" x14ac:dyDescent="0.25">
      <c r="C1591" s="67"/>
      <c r="D1591" s="67"/>
      <c r="E1591" s="67"/>
      <c r="F1591"/>
    </row>
    <row r="1592" spans="3:6" x14ac:dyDescent="0.25">
      <c r="C1592" s="67"/>
      <c r="D1592" s="67"/>
      <c r="E1592" s="67"/>
      <c r="F1592"/>
    </row>
    <row r="1593" spans="3:6" x14ac:dyDescent="0.25">
      <c r="C1593" s="67"/>
      <c r="D1593" s="67"/>
      <c r="E1593" s="67"/>
      <c r="F1593"/>
    </row>
    <row r="1594" spans="3:6" x14ac:dyDescent="0.25">
      <c r="C1594" s="67"/>
      <c r="D1594" s="67"/>
      <c r="E1594" s="67"/>
      <c r="F1594"/>
    </row>
    <row r="1595" spans="3:6" x14ac:dyDescent="0.25">
      <c r="C1595" s="67"/>
      <c r="D1595" s="67"/>
      <c r="E1595" s="67"/>
      <c r="F1595"/>
    </row>
    <row r="1596" spans="3:6" x14ac:dyDescent="0.25">
      <c r="C1596" s="67"/>
      <c r="D1596" s="67"/>
      <c r="E1596" s="67"/>
      <c r="F1596"/>
    </row>
    <row r="1597" spans="3:6" x14ac:dyDescent="0.25">
      <c r="C1597" s="67"/>
      <c r="D1597" s="67"/>
      <c r="E1597" s="67"/>
      <c r="F1597"/>
    </row>
    <row r="1598" spans="3:6" x14ac:dyDescent="0.25">
      <c r="C1598" s="67"/>
      <c r="D1598" s="67"/>
      <c r="E1598" s="67"/>
      <c r="F1598"/>
    </row>
    <row r="1599" spans="3:6" x14ac:dyDescent="0.25">
      <c r="C1599" s="67"/>
      <c r="D1599" s="67"/>
      <c r="E1599" s="67"/>
      <c r="F1599"/>
    </row>
    <row r="1600" spans="3:6" x14ac:dyDescent="0.25">
      <c r="C1600" s="67"/>
      <c r="D1600" s="67"/>
      <c r="E1600" s="67"/>
      <c r="F1600"/>
    </row>
    <row r="1601" spans="3:6" x14ac:dyDescent="0.25">
      <c r="C1601" s="67"/>
      <c r="D1601" s="67"/>
      <c r="E1601" s="67"/>
      <c r="F1601"/>
    </row>
    <row r="1602" spans="3:6" x14ac:dyDescent="0.25">
      <c r="C1602" s="67"/>
      <c r="D1602" s="67"/>
      <c r="E1602" s="67"/>
      <c r="F1602"/>
    </row>
    <row r="1603" spans="3:6" x14ac:dyDescent="0.25">
      <c r="C1603" s="67"/>
      <c r="D1603" s="67"/>
      <c r="E1603" s="67"/>
      <c r="F1603"/>
    </row>
    <row r="1604" spans="3:6" x14ac:dyDescent="0.25">
      <c r="C1604" s="67"/>
      <c r="D1604" s="67"/>
      <c r="E1604" s="67"/>
      <c r="F1604"/>
    </row>
    <row r="1605" spans="3:6" x14ac:dyDescent="0.25">
      <c r="C1605" s="67"/>
      <c r="D1605" s="67"/>
      <c r="E1605" s="67"/>
      <c r="F1605"/>
    </row>
    <row r="1606" spans="3:6" x14ac:dyDescent="0.25">
      <c r="C1606" s="67"/>
      <c r="D1606" s="67"/>
      <c r="E1606" s="67"/>
      <c r="F1606"/>
    </row>
    <row r="1607" spans="3:6" x14ac:dyDescent="0.25">
      <c r="C1607" s="67"/>
      <c r="D1607" s="67"/>
      <c r="E1607" s="67"/>
      <c r="F1607"/>
    </row>
    <row r="1608" spans="3:6" x14ac:dyDescent="0.25">
      <c r="C1608" s="67"/>
      <c r="D1608" s="67"/>
      <c r="E1608" s="67"/>
      <c r="F1608"/>
    </row>
    <row r="1609" spans="3:6" x14ac:dyDescent="0.25">
      <c r="C1609" s="67"/>
      <c r="D1609" s="67"/>
      <c r="E1609" s="67"/>
      <c r="F1609"/>
    </row>
    <row r="1610" spans="3:6" x14ac:dyDescent="0.25">
      <c r="C1610" s="67"/>
      <c r="D1610" s="67"/>
      <c r="E1610" s="67"/>
      <c r="F1610"/>
    </row>
    <row r="1611" spans="3:6" x14ac:dyDescent="0.25">
      <c r="C1611" s="67"/>
      <c r="D1611" s="67"/>
      <c r="E1611" s="67"/>
      <c r="F1611"/>
    </row>
    <row r="1612" spans="3:6" x14ac:dyDescent="0.25">
      <c r="C1612" s="67"/>
      <c r="D1612" s="67"/>
      <c r="E1612" s="67"/>
      <c r="F1612"/>
    </row>
    <row r="1613" spans="3:6" x14ac:dyDescent="0.25">
      <c r="C1613" s="67"/>
      <c r="D1613" s="67"/>
      <c r="E1613" s="67"/>
      <c r="F1613"/>
    </row>
    <row r="1614" spans="3:6" x14ac:dyDescent="0.25">
      <c r="C1614" s="67"/>
      <c r="D1614" s="67"/>
      <c r="E1614" s="67"/>
      <c r="F1614"/>
    </row>
    <row r="1615" spans="3:6" x14ac:dyDescent="0.25">
      <c r="C1615" s="67"/>
      <c r="D1615" s="67"/>
      <c r="E1615" s="67"/>
      <c r="F1615"/>
    </row>
    <row r="1616" spans="3:6" x14ac:dyDescent="0.25">
      <c r="C1616" s="67"/>
      <c r="D1616" s="67"/>
      <c r="E1616" s="67"/>
      <c r="F1616"/>
    </row>
    <row r="1617" spans="3:6" x14ac:dyDescent="0.25">
      <c r="C1617" s="67"/>
      <c r="D1617" s="67"/>
      <c r="E1617" s="67"/>
      <c r="F1617"/>
    </row>
    <row r="1618" spans="3:6" x14ac:dyDescent="0.25">
      <c r="C1618" s="67"/>
      <c r="D1618" s="67"/>
      <c r="E1618" s="67"/>
      <c r="F1618"/>
    </row>
    <row r="1619" spans="3:6" x14ac:dyDescent="0.25">
      <c r="C1619" s="67"/>
      <c r="D1619" s="67"/>
      <c r="E1619" s="67"/>
      <c r="F1619"/>
    </row>
    <row r="1620" spans="3:6" x14ac:dyDescent="0.25">
      <c r="C1620" s="67"/>
      <c r="D1620" s="67"/>
      <c r="E1620" s="67"/>
      <c r="F1620"/>
    </row>
    <row r="1621" spans="3:6" x14ac:dyDescent="0.25">
      <c r="C1621" s="67"/>
      <c r="D1621" s="67"/>
      <c r="E1621" s="67"/>
      <c r="F1621"/>
    </row>
    <row r="1622" spans="3:6" x14ac:dyDescent="0.25">
      <c r="C1622" s="67"/>
      <c r="D1622" s="67"/>
      <c r="E1622" s="67"/>
      <c r="F1622"/>
    </row>
    <row r="1623" spans="3:6" x14ac:dyDescent="0.25">
      <c r="C1623" s="67"/>
      <c r="D1623" s="67"/>
      <c r="E1623" s="67"/>
      <c r="F1623"/>
    </row>
    <row r="1624" spans="3:6" x14ac:dyDescent="0.25">
      <c r="C1624" s="67"/>
      <c r="D1624" s="67"/>
      <c r="E1624" s="67"/>
      <c r="F1624"/>
    </row>
    <row r="1625" spans="3:6" x14ac:dyDescent="0.25">
      <c r="C1625" s="67"/>
      <c r="D1625" s="67"/>
      <c r="E1625" s="67"/>
      <c r="F1625"/>
    </row>
    <row r="1626" spans="3:6" x14ac:dyDescent="0.25">
      <c r="C1626" s="67"/>
      <c r="D1626" s="67"/>
      <c r="E1626" s="67"/>
      <c r="F1626"/>
    </row>
    <row r="1627" spans="3:6" x14ac:dyDescent="0.25">
      <c r="C1627" s="67"/>
      <c r="D1627" s="67"/>
      <c r="E1627" s="67"/>
      <c r="F1627"/>
    </row>
    <row r="1628" spans="3:6" x14ac:dyDescent="0.25">
      <c r="C1628" s="67"/>
      <c r="D1628" s="67"/>
      <c r="E1628" s="67"/>
      <c r="F1628"/>
    </row>
    <row r="1629" spans="3:6" x14ac:dyDescent="0.25">
      <c r="C1629" s="67"/>
      <c r="D1629" s="67"/>
      <c r="E1629" s="67"/>
      <c r="F1629"/>
    </row>
    <row r="1630" spans="3:6" x14ac:dyDescent="0.25">
      <c r="C1630" s="67"/>
      <c r="D1630" s="67"/>
      <c r="E1630" s="67"/>
      <c r="F1630"/>
    </row>
    <row r="1631" spans="3:6" x14ac:dyDescent="0.25">
      <c r="C1631" s="67"/>
      <c r="D1631" s="67"/>
      <c r="E1631" s="67"/>
      <c r="F1631"/>
    </row>
    <row r="1632" spans="3:6" x14ac:dyDescent="0.25">
      <c r="C1632" s="67"/>
      <c r="D1632" s="67"/>
      <c r="E1632" s="67"/>
      <c r="F1632"/>
    </row>
    <row r="1633" spans="3:6" x14ac:dyDescent="0.25">
      <c r="C1633" s="67"/>
      <c r="D1633" s="67"/>
      <c r="E1633" s="67"/>
      <c r="F1633"/>
    </row>
    <row r="1634" spans="3:6" x14ac:dyDescent="0.25">
      <c r="C1634" s="67"/>
      <c r="D1634" s="67"/>
      <c r="E1634" s="67"/>
      <c r="F1634"/>
    </row>
    <row r="1635" spans="3:6" x14ac:dyDescent="0.25">
      <c r="C1635" s="67"/>
      <c r="D1635" s="67"/>
      <c r="E1635" s="67"/>
      <c r="F1635"/>
    </row>
    <row r="1636" spans="3:6" x14ac:dyDescent="0.25">
      <c r="C1636" s="67"/>
      <c r="D1636" s="67"/>
      <c r="E1636" s="67"/>
      <c r="F1636"/>
    </row>
    <row r="1637" spans="3:6" x14ac:dyDescent="0.25">
      <c r="C1637" s="67"/>
      <c r="D1637" s="67"/>
      <c r="E1637" s="67"/>
      <c r="F1637"/>
    </row>
    <row r="1638" spans="3:6" x14ac:dyDescent="0.25">
      <c r="C1638" s="67"/>
      <c r="D1638" s="67"/>
      <c r="E1638" s="67"/>
      <c r="F1638"/>
    </row>
    <row r="1639" spans="3:6" x14ac:dyDescent="0.25">
      <c r="C1639" s="67"/>
      <c r="D1639" s="67"/>
      <c r="E1639" s="67"/>
      <c r="F1639"/>
    </row>
    <row r="1640" spans="3:6" x14ac:dyDescent="0.25">
      <c r="C1640" s="67"/>
      <c r="D1640" s="67"/>
      <c r="E1640" s="67"/>
      <c r="F1640"/>
    </row>
    <row r="1641" spans="3:6" x14ac:dyDescent="0.25">
      <c r="C1641" s="67"/>
      <c r="D1641" s="67"/>
      <c r="E1641" s="67"/>
      <c r="F1641"/>
    </row>
    <row r="1642" spans="3:6" x14ac:dyDescent="0.25">
      <c r="C1642" s="67"/>
      <c r="D1642" s="67"/>
      <c r="E1642" s="67"/>
      <c r="F1642"/>
    </row>
    <row r="1643" spans="3:6" x14ac:dyDescent="0.25">
      <c r="C1643" s="67"/>
      <c r="D1643" s="67"/>
      <c r="E1643" s="67"/>
      <c r="F1643"/>
    </row>
    <row r="1644" spans="3:6" x14ac:dyDescent="0.25">
      <c r="C1644" s="67"/>
      <c r="D1644" s="67"/>
      <c r="E1644" s="67"/>
      <c r="F1644"/>
    </row>
    <row r="1645" spans="3:6" x14ac:dyDescent="0.25">
      <c r="C1645" s="67"/>
      <c r="D1645" s="67"/>
      <c r="E1645" s="67"/>
      <c r="F1645"/>
    </row>
    <row r="1646" spans="3:6" x14ac:dyDescent="0.25">
      <c r="C1646" s="67"/>
      <c r="D1646" s="67"/>
      <c r="E1646" s="67"/>
      <c r="F1646"/>
    </row>
    <row r="1647" spans="3:6" x14ac:dyDescent="0.25">
      <c r="C1647" s="67"/>
      <c r="D1647" s="67"/>
      <c r="E1647" s="67"/>
      <c r="F1647"/>
    </row>
    <row r="1648" spans="3:6" x14ac:dyDescent="0.25">
      <c r="C1648" s="67"/>
      <c r="D1648" s="67"/>
      <c r="E1648" s="67"/>
      <c r="F1648"/>
    </row>
    <row r="1649" spans="3:6" x14ac:dyDescent="0.25">
      <c r="C1649" s="67"/>
      <c r="D1649" s="67"/>
      <c r="E1649" s="67"/>
      <c r="F1649"/>
    </row>
    <row r="1650" spans="3:6" x14ac:dyDescent="0.25">
      <c r="C1650" s="67"/>
      <c r="D1650" s="67"/>
      <c r="E1650" s="67"/>
      <c r="F1650"/>
    </row>
    <row r="1651" spans="3:6" x14ac:dyDescent="0.25">
      <c r="C1651" s="67"/>
      <c r="D1651" s="67"/>
      <c r="E1651" s="67"/>
      <c r="F1651"/>
    </row>
    <row r="1652" spans="3:6" x14ac:dyDescent="0.25">
      <c r="C1652" s="67"/>
      <c r="D1652" s="67"/>
      <c r="E1652" s="67"/>
      <c r="F1652"/>
    </row>
    <row r="1653" spans="3:6" x14ac:dyDescent="0.25">
      <c r="C1653" s="67"/>
      <c r="D1653" s="67"/>
      <c r="E1653" s="67"/>
      <c r="F1653"/>
    </row>
    <row r="1654" spans="3:6" x14ac:dyDescent="0.25">
      <c r="C1654" s="67"/>
      <c r="D1654" s="67"/>
      <c r="E1654" s="67"/>
      <c r="F1654"/>
    </row>
    <row r="1655" spans="3:6" x14ac:dyDescent="0.25">
      <c r="C1655" s="67"/>
      <c r="D1655" s="67"/>
      <c r="E1655" s="67"/>
      <c r="F1655"/>
    </row>
    <row r="1656" spans="3:6" x14ac:dyDescent="0.25">
      <c r="C1656" s="67"/>
      <c r="D1656" s="67"/>
      <c r="E1656" s="67"/>
      <c r="F1656"/>
    </row>
    <row r="1657" spans="3:6" x14ac:dyDescent="0.25">
      <c r="C1657" s="67"/>
      <c r="D1657" s="67"/>
      <c r="E1657" s="67"/>
      <c r="F1657"/>
    </row>
    <row r="1658" spans="3:6" x14ac:dyDescent="0.25">
      <c r="C1658" s="67"/>
      <c r="D1658" s="67"/>
      <c r="E1658" s="67"/>
      <c r="F1658"/>
    </row>
    <row r="1659" spans="3:6" x14ac:dyDescent="0.25">
      <c r="C1659" s="67"/>
      <c r="D1659" s="67"/>
      <c r="E1659" s="67"/>
      <c r="F1659"/>
    </row>
    <row r="1660" spans="3:6" x14ac:dyDescent="0.25">
      <c r="C1660" s="67"/>
      <c r="D1660" s="67"/>
      <c r="E1660" s="67"/>
      <c r="F1660"/>
    </row>
    <row r="1661" spans="3:6" x14ac:dyDescent="0.25">
      <c r="C1661" s="67"/>
      <c r="D1661" s="67"/>
      <c r="E1661" s="67"/>
      <c r="F1661"/>
    </row>
    <row r="1662" spans="3:6" x14ac:dyDescent="0.25">
      <c r="C1662" s="67"/>
      <c r="D1662" s="67"/>
      <c r="E1662" s="67"/>
      <c r="F1662"/>
    </row>
    <row r="1663" spans="3:6" x14ac:dyDescent="0.25">
      <c r="C1663" s="67"/>
      <c r="D1663" s="67"/>
      <c r="E1663" s="67"/>
      <c r="F1663"/>
    </row>
    <row r="1664" spans="3:6" x14ac:dyDescent="0.25">
      <c r="C1664" s="67"/>
      <c r="D1664" s="67"/>
      <c r="E1664" s="67"/>
      <c r="F1664"/>
    </row>
    <row r="1665" spans="3:6" x14ac:dyDescent="0.25">
      <c r="C1665" s="67"/>
      <c r="D1665" s="67"/>
      <c r="E1665" s="67"/>
    </row>
    <row r="1666" spans="3:6" x14ac:dyDescent="0.25">
      <c r="C1666" s="67"/>
      <c r="D1666" s="67"/>
      <c r="E1666" s="67"/>
    </row>
    <row r="1667" spans="3:6" x14ac:dyDescent="0.25">
      <c r="C1667" s="67"/>
      <c r="D1667" s="67"/>
      <c r="E1667" s="67"/>
    </row>
    <row r="1668" spans="3:6" x14ac:dyDescent="0.25">
      <c r="C1668" s="67"/>
      <c r="D1668" s="67"/>
      <c r="E1668" s="67"/>
    </row>
    <row r="1669" spans="3:6" x14ac:dyDescent="0.25">
      <c r="C1669" s="67"/>
      <c r="D1669" s="67"/>
      <c r="E1669" s="67"/>
    </row>
    <row r="1670" spans="3:6" x14ac:dyDescent="0.25">
      <c r="C1670" s="67"/>
      <c r="D1670" s="67"/>
      <c r="E1670" s="67"/>
    </row>
    <row r="1671" spans="3:6" x14ac:dyDescent="0.25">
      <c r="C1671" s="67"/>
      <c r="D1671" s="67"/>
      <c r="E1671" s="67"/>
    </row>
    <row r="1672" spans="3:6" x14ac:dyDescent="0.25">
      <c r="C1672" s="67"/>
      <c r="D1672" s="67"/>
      <c r="E1672" s="67"/>
    </row>
    <row r="1673" spans="3:6" x14ac:dyDescent="0.25">
      <c r="C1673" s="67"/>
      <c r="D1673" s="67"/>
      <c r="E1673" s="67"/>
    </row>
    <row r="1674" spans="3:6" x14ac:dyDescent="0.25">
      <c r="C1674" s="67"/>
      <c r="D1674" s="67"/>
      <c r="E1674" s="67"/>
    </row>
    <row r="1675" spans="3:6" x14ac:dyDescent="0.25">
      <c r="C1675" s="67"/>
      <c r="D1675" s="67"/>
      <c r="E1675" s="67"/>
    </row>
    <row r="1676" spans="3:6" x14ac:dyDescent="0.25">
      <c r="C1676" s="67"/>
      <c r="D1676" s="67"/>
      <c r="E1676" s="67"/>
      <c r="F1676"/>
    </row>
    <row r="1677" spans="3:6" x14ac:dyDescent="0.25">
      <c r="C1677" s="67"/>
      <c r="D1677" s="67"/>
      <c r="E1677" s="67"/>
      <c r="F1677"/>
    </row>
    <row r="1678" spans="3:6" x14ac:dyDescent="0.25">
      <c r="C1678" s="67"/>
      <c r="D1678" s="67"/>
      <c r="E1678" s="67"/>
      <c r="F1678"/>
    </row>
    <row r="1679" spans="3:6" x14ac:dyDescent="0.25">
      <c r="C1679" s="67"/>
      <c r="D1679" s="67"/>
      <c r="E1679" s="67"/>
      <c r="F1679"/>
    </row>
    <row r="1680" spans="3:6" x14ac:dyDescent="0.25">
      <c r="C1680" s="67"/>
      <c r="D1680" s="67"/>
      <c r="E1680" s="67"/>
      <c r="F1680"/>
    </row>
    <row r="1681" spans="3:6" x14ac:dyDescent="0.25">
      <c r="C1681" s="67"/>
      <c r="D1681" s="67"/>
      <c r="E1681" s="67"/>
      <c r="F1681"/>
    </row>
    <row r="1682" spans="3:6" x14ac:dyDescent="0.25">
      <c r="C1682" s="67"/>
      <c r="D1682" s="67"/>
      <c r="E1682" s="67"/>
      <c r="F1682"/>
    </row>
    <row r="1683" spans="3:6" x14ac:dyDescent="0.25">
      <c r="C1683" s="67"/>
      <c r="D1683" s="67"/>
      <c r="E1683" s="67"/>
      <c r="F1683"/>
    </row>
    <row r="1684" spans="3:6" x14ac:dyDescent="0.25">
      <c r="C1684" s="67"/>
      <c r="D1684" s="67"/>
      <c r="E1684" s="67"/>
      <c r="F1684"/>
    </row>
    <row r="1685" spans="3:6" x14ac:dyDescent="0.25">
      <c r="C1685" s="67"/>
      <c r="D1685" s="67"/>
      <c r="E1685" s="67"/>
      <c r="F1685"/>
    </row>
    <row r="1686" spans="3:6" x14ac:dyDescent="0.25">
      <c r="C1686" s="67"/>
      <c r="D1686" s="67"/>
      <c r="E1686" s="67"/>
      <c r="F1686"/>
    </row>
    <row r="1687" spans="3:6" x14ac:dyDescent="0.25">
      <c r="C1687" s="67"/>
      <c r="D1687" s="67"/>
      <c r="E1687" s="67"/>
      <c r="F1687"/>
    </row>
    <row r="1688" spans="3:6" x14ac:dyDescent="0.25">
      <c r="C1688" s="67"/>
      <c r="D1688" s="67"/>
      <c r="E1688" s="67"/>
      <c r="F1688"/>
    </row>
    <row r="1689" spans="3:6" x14ac:dyDescent="0.25">
      <c r="C1689" s="67"/>
      <c r="D1689" s="67"/>
      <c r="E1689" s="67"/>
      <c r="F1689"/>
    </row>
    <row r="1690" spans="3:6" x14ac:dyDescent="0.25">
      <c r="C1690" s="67"/>
      <c r="D1690" s="67"/>
      <c r="E1690" s="67"/>
      <c r="F1690"/>
    </row>
    <row r="1691" spans="3:6" x14ac:dyDescent="0.25">
      <c r="C1691" s="67"/>
      <c r="D1691" s="67"/>
      <c r="E1691" s="67"/>
      <c r="F1691"/>
    </row>
    <row r="1692" spans="3:6" x14ac:dyDescent="0.25">
      <c r="C1692" s="67"/>
      <c r="D1692" s="67"/>
      <c r="E1692" s="67"/>
      <c r="F1692"/>
    </row>
    <row r="1693" spans="3:6" x14ac:dyDescent="0.25">
      <c r="C1693" s="67"/>
      <c r="D1693" s="67"/>
      <c r="E1693" s="67"/>
      <c r="F1693"/>
    </row>
    <row r="1694" spans="3:6" x14ac:dyDescent="0.25">
      <c r="C1694" s="67"/>
      <c r="D1694" s="67"/>
      <c r="E1694" s="67"/>
      <c r="F1694"/>
    </row>
    <row r="1695" spans="3:6" x14ac:dyDescent="0.25">
      <c r="C1695" s="67"/>
      <c r="D1695" s="67"/>
      <c r="E1695" s="67"/>
      <c r="F1695"/>
    </row>
    <row r="1696" spans="3:6" x14ac:dyDescent="0.25">
      <c r="C1696" s="67"/>
      <c r="D1696" s="67"/>
      <c r="E1696" s="67"/>
      <c r="F1696"/>
    </row>
    <row r="1697" spans="3:6" x14ac:dyDescent="0.25">
      <c r="C1697" s="67"/>
      <c r="D1697" s="67"/>
      <c r="E1697" s="67"/>
      <c r="F1697"/>
    </row>
    <row r="1698" spans="3:6" x14ac:dyDescent="0.25">
      <c r="C1698" s="67"/>
      <c r="D1698" s="67"/>
      <c r="E1698" s="67"/>
      <c r="F1698"/>
    </row>
    <row r="1699" spans="3:6" x14ac:dyDescent="0.25">
      <c r="C1699" s="67"/>
      <c r="D1699" s="67"/>
      <c r="E1699" s="67"/>
      <c r="F1699"/>
    </row>
    <row r="1700" spans="3:6" x14ac:dyDescent="0.25">
      <c r="C1700" s="67"/>
      <c r="D1700" s="67"/>
      <c r="E1700" s="67"/>
      <c r="F1700"/>
    </row>
    <row r="1701" spans="3:6" x14ac:dyDescent="0.25">
      <c r="C1701" s="67"/>
      <c r="D1701" s="67"/>
      <c r="E1701" s="67"/>
      <c r="F1701"/>
    </row>
    <row r="1702" spans="3:6" x14ac:dyDescent="0.25">
      <c r="C1702" s="67"/>
      <c r="D1702" s="67"/>
      <c r="E1702" s="67"/>
      <c r="F1702"/>
    </row>
    <row r="1703" spans="3:6" x14ac:dyDescent="0.25">
      <c r="C1703" s="67"/>
      <c r="D1703" s="67"/>
      <c r="E1703" s="67"/>
      <c r="F1703"/>
    </row>
    <row r="1704" spans="3:6" x14ac:dyDescent="0.25">
      <c r="C1704" s="67"/>
      <c r="D1704" s="67"/>
      <c r="E1704" s="67"/>
      <c r="F1704"/>
    </row>
    <row r="1705" spans="3:6" x14ac:dyDescent="0.25">
      <c r="C1705" s="67"/>
      <c r="D1705" s="67"/>
      <c r="E1705" s="67"/>
      <c r="F1705"/>
    </row>
    <row r="1706" spans="3:6" x14ac:dyDescent="0.25">
      <c r="C1706" s="67"/>
      <c r="D1706" s="67"/>
      <c r="E1706" s="67"/>
      <c r="F1706"/>
    </row>
    <row r="1707" spans="3:6" x14ac:dyDescent="0.25">
      <c r="C1707" s="67"/>
      <c r="D1707" s="67"/>
      <c r="E1707" s="67"/>
      <c r="F1707"/>
    </row>
    <row r="1708" spans="3:6" x14ac:dyDescent="0.25">
      <c r="C1708" s="67"/>
      <c r="D1708" s="67"/>
      <c r="E1708" s="67"/>
      <c r="F1708"/>
    </row>
    <row r="1709" spans="3:6" x14ac:dyDescent="0.25">
      <c r="C1709" s="67"/>
      <c r="D1709" s="67"/>
      <c r="E1709" s="67"/>
      <c r="F1709"/>
    </row>
    <row r="1710" spans="3:6" x14ac:dyDescent="0.25">
      <c r="C1710" s="67"/>
      <c r="D1710" s="67"/>
      <c r="E1710" s="67"/>
      <c r="F1710"/>
    </row>
    <row r="1711" spans="3:6" x14ac:dyDescent="0.25">
      <c r="C1711" s="67"/>
      <c r="D1711" s="67"/>
      <c r="E1711" s="67"/>
      <c r="F1711"/>
    </row>
    <row r="1712" spans="3:6" x14ac:dyDescent="0.25">
      <c r="C1712" s="67"/>
      <c r="D1712" s="67"/>
      <c r="E1712" s="67"/>
      <c r="F1712"/>
    </row>
    <row r="1713" spans="3:6" x14ac:dyDescent="0.25">
      <c r="C1713" s="67"/>
      <c r="D1713" s="67"/>
      <c r="E1713" s="67"/>
      <c r="F1713"/>
    </row>
    <row r="1714" spans="3:6" x14ac:dyDescent="0.25">
      <c r="C1714" s="67"/>
      <c r="D1714" s="67"/>
      <c r="E1714" s="67"/>
      <c r="F1714"/>
    </row>
    <row r="1715" spans="3:6" x14ac:dyDescent="0.25">
      <c r="C1715" s="67"/>
      <c r="D1715" s="67"/>
      <c r="E1715" s="67"/>
      <c r="F1715"/>
    </row>
    <row r="1716" spans="3:6" x14ac:dyDescent="0.25">
      <c r="C1716" s="67"/>
      <c r="D1716" s="67"/>
      <c r="E1716" s="67"/>
      <c r="F1716"/>
    </row>
    <row r="1717" spans="3:6" x14ac:dyDescent="0.25">
      <c r="C1717" s="67"/>
      <c r="D1717" s="67"/>
      <c r="E1717" s="67"/>
      <c r="F1717"/>
    </row>
    <row r="1718" spans="3:6" x14ac:dyDescent="0.25">
      <c r="C1718" s="67"/>
      <c r="D1718" s="67"/>
      <c r="E1718" s="67"/>
      <c r="F1718"/>
    </row>
    <row r="1719" spans="3:6" x14ac:dyDescent="0.25">
      <c r="C1719" s="67"/>
      <c r="D1719" s="67"/>
      <c r="E1719" s="67"/>
      <c r="F1719"/>
    </row>
    <row r="1720" spans="3:6" x14ac:dyDescent="0.25">
      <c r="C1720" s="67"/>
      <c r="D1720" s="67"/>
      <c r="E1720" s="67"/>
      <c r="F1720"/>
    </row>
    <row r="1721" spans="3:6" x14ac:dyDescent="0.25">
      <c r="C1721" s="67"/>
      <c r="D1721" s="67"/>
      <c r="E1721" s="67"/>
      <c r="F1721"/>
    </row>
    <row r="1722" spans="3:6" x14ac:dyDescent="0.25">
      <c r="C1722" s="67"/>
      <c r="D1722" s="67"/>
      <c r="E1722" s="67"/>
      <c r="F1722"/>
    </row>
    <row r="1723" spans="3:6" x14ac:dyDescent="0.25">
      <c r="C1723" s="67"/>
      <c r="D1723" s="67"/>
      <c r="E1723" s="67"/>
      <c r="F1723"/>
    </row>
    <row r="1724" spans="3:6" x14ac:dyDescent="0.25">
      <c r="C1724" s="67"/>
      <c r="D1724" s="67"/>
      <c r="E1724" s="67"/>
      <c r="F1724"/>
    </row>
    <row r="1725" spans="3:6" x14ac:dyDescent="0.25">
      <c r="C1725" s="67"/>
      <c r="D1725" s="67"/>
      <c r="E1725" s="67"/>
      <c r="F1725"/>
    </row>
    <row r="1726" spans="3:6" x14ac:dyDescent="0.25">
      <c r="C1726" s="67"/>
      <c r="D1726" s="67"/>
      <c r="E1726" s="67"/>
      <c r="F1726"/>
    </row>
    <row r="1727" spans="3:6" x14ac:dyDescent="0.25">
      <c r="C1727" s="67"/>
      <c r="D1727" s="67"/>
      <c r="E1727" s="67"/>
      <c r="F1727"/>
    </row>
    <row r="1728" spans="3:6" x14ac:dyDescent="0.25">
      <c r="C1728" s="67"/>
      <c r="D1728" s="67"/>
      <c r="E1728" s="67"/>
      <c r="F1728"/>
    </row>
    <row r="1729" spans="3:6" x14ac:dyDescent="0.25">
      <c r="C1729" s="67"/>
      <c r="D1729" s="67"/>
      <c r="E1729" s="67"/>
      <c r="F1729"/>
    </row>
    <row r="1730" spans="3:6" x14ac:dyDescent="0.25">
      <c r="C1730" s="67"/>
      <c r="D1730" s="67"/>
      <c r="E1730" s="67"/>
      <c r="F1730"/>
    </row>
    <row r="1731" spans="3:6" x14ac:dyDescent="0.25">
      <c r="C1731" s="67"/>
      <c r="D1731" s="67"/>
      <c r="E1731" s="67"/>
      <c r="F1731"/>
    </row>
    <row r="1732" spans="3:6" x14ac:dyDescent="0.25">
      <c r="C1732" s="67"/>
      <c r="D1732" s="67"/>
      <c r="E1732" s="67"/>
      <c r="F1732"/>
    </row>
    <row r="1733" spans="3:6" x14ac:dyDescent="0.25">
      <c r="C1733" s="67"/>
      <c r="D1733" s="67"/>
      <c r="E1733" s="67"/>
      <c r="F1733"/>
    </row>
    <row r="1734" spans="3:6" x14ac:dyDescent="0.25">
      <c r="C1734" s="67"/>
      <c r="D1734" s="67"/>
      <c r="E1734" s="67"/>
      <c r="F1734"/>
    </row>
    <row r="1735" spans="3:6" x14ac:dyDescent="0.25">
      <c r="C1735" s="67"/>
      <c r="D1735" s="67"/>
      <c r="E1735" s="67"/>
      <c r="F1735"/>
    </row>
    <row r="1736" spans="3:6" x14ac:dyDescent="0.25">
      <c r="C1736" s="67"/>
      <c r="D1736" s="67"/>
      <c r="E1736" s="67"/>
      <c r="F1736"/>
    </row>
    <row r="1737" spans="3:6" x14ac:dyDescent="0.25">
      <c r="C1737" s="67"/>
      <c r="D1737" s="67"/>
      <c r="E1737" s="67"/>
      <c r="F1737"/>
    </row>
    <row r="1738" spans="3:6" x14ac:dyDescent="0.25">
      <c r="C1738" s="67"/>
      <c r="D1738" s="67"/>
      <c r="E1738" s="67"/>
      <c r="F1738"/>
    </row>
    <row r="1739" spans="3:6" x14ac:dyDescent="0.25">
      <c r="C1739" s="67"/>
      <c r="D1739" s="67"/>
      <c r="E1739" s="67"/>
      <c r="F1739"/>
    </row>
    <row r="1740" spans="3:6" x14ac:dyDescent="0.25">
      <c r="C1740" s="67"/>
      <c r="D1740" s="67"/>
      <c r="E1740" s="67"/>
      <c r="F1740"/>
    </row>
    <row r="1741" spans="3:6" x14ac:dyDescent="0.25">
      <c r="C1741" s="67"/>
      <c r="D1741" s="67"/>
      <c r="E1741" s="67"/>
      <c r="F1741"/>
    </row>
    <row r="1742" spans="3:6" x14ac:dyDescent="0.25">
      <c r="C1742" s="67"/>
      <c r="D1742" s="67"/>
      <c r="E1742" s="67"/>
      <c r="F1742"/>
    </row>
    <row r="1743" spans="3:6" x14ac:dyDescent="0.25">
      <c r="C1743" s="67"/>
      <c r="D1743" s="67"/>
      <c r="E1743" s="67"/>
      <c r="F1743"/>
    </row>
    <row r="1744" spans="3:6" x14ac:dyDescent="0.25">
      <c r="C1744" s="67"/>
      <c r="D1744" s="67"/>
      <c r="E1744" s="67"/>
      <c r="F1744"/>
    </row>
    <row r="1745" spans="3:6" x14ac:dyDescent="0.25">
      <c r="C1745" s="67"/>
      <c r="D1745" s="67"/>
      <c r="E1745" s="67"/>
      <c r="F1745"/>
    </row>
    <row r="1746" spans="3:6" x14ac:dyDescent="0.25">
      <c r="C1746" s="67"/>
      <c r="D1746" s="67"/>
      <c r="E1746" s="67"/>
      <c r="F1746"/>
    </row>
    <row r="1747" spans="3:6" x14ac:dyDescent="0.25">
      <c r="C1747" s="67"/>
      <c r="D1747" s="67"/>
      <c r="E1747" s="67"/>
      <c r="F1747"/>
    </row>
    <row r="1748" spans="3:6" x14ac:dyDescent="0.25">
      <c r="C1748" s="67"/>
      <c r="D1748" s="67"/>
      <c r="E1748" s="67"/>
      <c r="F1748"/>
    </row>
    <row r="1749" spans="3:6" x14ac:dyDescent="0.25">
      <c r="C1749" s="67"/>
      <c r="D1749" s="67"/>
      <c r="E1749" s="67"/>
      <c r="F1749"/>
    </row>
    <row r="1750" spans="3:6" x14ac:dyDescent="0.25">
      <c r="C1750" s="67"/>
      <c r="D1750" s="67"/>
      <c r="E1750" s="67"/>
      <c r="F1750"/>
    </row>
    <row r="1751" spans="3:6" x14ac:dyDescent="0.25">
      <c r="C1751" s="67"/>
      <c r="D1751" s="67"/>
      <c r="E1751" s="67"/>
      <c r="F1751"/>
    </row>
    <row r="1752" spans="3:6" x14ac:dyDescent="0.25">
      <c r="C1752" s="67"/>
      <c r="D1752" s="67"/>
      <c r="E1752" s="67"/>
      <c r="F1752"/>
    </row>
    <row r="1753" spans="3:6" x14ac:dyDescent="0.25">
      <c r="C1753" s="67"/>
      <c r="D1753" s="67"/>
      <c r="E1753" s="67"/>
      <c r="F1753"/>
    </row>
    <row r="1754" spans="3:6" x14ac:dyDescent="0.25">
      <c r="C1754" s="67"/>
      <c r="D1754" s="67"/>
      <c r="E1754" s="67"/>
      <c r="F1754"/>
    </row>
    <row r="1755" spans="3:6" x14ac:dyDescent="0.25">
      <c r="C1755" s="67"/>
      <c r="D1755" s="67"/>
      <c r="E1755" s="67"/>
      <c r="F1755"/>
    </row>
    <row r="1756" spans="3:6" x14ac:dyDescent="0.25">
      <c r="C1756" s="67"/>
      <c r="D1756" s="67"/>
      <c r="E1756" s="67"/>
      <c r="F1756"/>
    </row>
    <row r="1757" spans="3:6" x14ac:dyDescent="0.25">
      <c r="C1757" s="67"/>
      <c r="D1757" s="67"/>
      <c r="E1757" s="67"/>
      <c r="F1757"/>
    </row>
    <row r="1758" spans="3:6" x14ac:dyDescent="0.25">
      <c r="C1758" s="67"/>
      <c r="D1758" s="67"/>
      <c r="E1758" s="67"/>
      <c r="F1758"/>
    </row>
    <row r="1759" spans="3:6" x14ac:dyDescent="0.25">
      <c r="C1759" s="67"/>
      <c r="D1759" s="67"/>
      <c r="E1759" s="67"/>
      <c r="F1759"/>
    </row>
    <row r="1760" spans="3:6" x14ac:dyDescent="0.25">
      <c r="C1760" s="67"/>
      <c r="D1760" s="67"/>
      <c r="E1760" s="67"/>
      <c r="F1760"/>
    </row>
    <row r="1761" spans="3:6" x14ac:dyDescent="0.25">
      <c r="C1761" s="67"/>
      <c r="D1761" s="67"/>
      <c r="E1761" s="67"/>
      <c r="F1761"/>
    </row>
    <row r="1762" spans="3:6" x14ac:dyDescent="0.25">
      <c r="C1762" s="67"/>
      <c r="D1762" s="67"/>
      <c r="E1762" s="67"/>
      <c r="F1762"/>
    </row>
    <row r="1763" spans="3:6" x14ac:dyDescent="0.25">
      <c r="C1763" s="67"/>
      <c r="D1763" s="67"/>
      <c r="E1763" s="67"/>
      <c r="F1763"/>
    </row>
    <row r="1764" spans="3:6" x14ac:dyDescent="0.25">
      <c r="C1764" s="67"/>
      <c r="D1764" s="67"/>
      <c r="E1764" s="67"/>
      <c r="F1764"/>
    </row>
    <row r="1765" spans="3:6" x14ac:dyDescent="0.25">
      <c r="C1765" s="67"/>
      <c r="D1765" s="67"/>
      <c r="E1765" s="67"/>
      <c r="F1765"/>
    </row>
    <row r="1766" spans="3:6" x14ac:dyDescent="0.25">
      <c r="C1766" s="67"/>
      <c r="D1766" s="67"/>
      <c r="E1766" s="67"/>
      <c r="F1766"/>
    </row>
    <row r="1767" spans="3:6" x14ac:dyDescent="0.25">
      <c r="C1767" s="67"/>
      <c r="D1767" s="67"/>
      <c r="E1767" s="67"/>
      <c r="F1767"/>
    </row>
    <row r="1768" spans="3:6" x14ac:dyDescent="0.25">
      <c r="C1768" s="67"/>
      <c r="D1768" s="67"/>
      <c r="E1768" s="67"/>
      <c r="F17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D1" workbookViewId="0">
      <selection activeCell="K8" sqref="K8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44.85546875" style="1" bestFit="1" customWidth="1"/>
    <col min="4" max="4" width="16.42578125" style="1" bestFit="1" customWidth="1"/>
    <col min="5" max="5" width="14.42578125" style="1" bestFit="1" customWidth="1"/>
    <col min="6" max="6" width="16.85546875" style="1" bestFit="1" customWidth="1"/>
    <col min="7" max="7" width="15.28515625" style="1" customWidth="1"/>
    <col min="8" max="8" width="40.42578125" style="1" bestFit="1" customWidth="1"/>
    <col min="9" max="9" width="15.28515625" style="1" customWidth="1"/>
    <col min="10" max="10" width="9.7109375" style="1" customWidth="1"/>
    <col min="11" max="11" width="15.7109375" style="1" customWidth="1"/>
    <col min="12" max="12" width="12" style="1" customWidth="1"/>
    <col min="13" max="14" width="12.140625" style="1" bestFit="1" customWidth="1"/>
    <col min="15" max="16384" width="9.140625" style="1"/>
  </cols>
  <sheetData>
    <row r="1" spans="2:17" ht="15.75" thickBot="1" x14ac:dyDescent="0.3">
      <c r="F1" s="1">
        <f>F3*F5*F7*F9*F11</f>
        <v>51.244800258161682</v>
      </c>
      <c r="K1" t="s">
        <v>201</v>
      </c>
      <c r="L1" t="s">
        <v>202</v>
      </c>
      <c r="M1" t="s">
        <v>23</v>
      </c>
      <c r="Q1" s="1">
        <v>16</v>
      </c>
    </row>
    <row r="2" spans="2:17" ht="15.75" thickBot="1" x14ac:dyDescent="0.3">
      <c r="C2" s="10" t="s">
        <v>0</v>
      </c>
      <c r="D2" s="5"/>
      <c r="E2" s="5" t="s">
        <v>1</v>
      </c>
      <c r="F2" s="5"/>
      <c r="G2" s="33" t="s">
        <v>2</v>
      </c>
      <c r="H2" s="26"/>
      <c r="K2">
        <v>55</v>
      </c>
      <c r="L2" s="7">
        <v>31</v>
      </c>
      <c r="M2" s="23">
        <v>28</v>
      </c>
    </row>
    <row r="3" spans="2:17" ht="15.75" thickBot="1" x14ac:dyDescent="0.3">
      <c r="B3" s="1" t="s">
        <v>3</v>
      </c>
      <c r="C3" s="1" t="s">
        <v>903</v>
      </c>
      <c r="D3" s="8" t="s">
        <v>4</v>
      </c>
      <c r="E3" s="41" t="s">
        <v>5</v>
      </c>
      <c r="F3" s="1">
        <f>'GG BEST'!H3</f>
        <v>2.1436666666666668</v>
      </c>
      <c r="G3" s="1">
        <v>6.6269284712482474E-2</v>
      </c>
      <c r="H3" s="10">
        <f>F3</f>
        <v>2.1436666666666668</v>
      </c>
      <c r="I3" s="11">
        <f>G3*H3</f>
        <v>0.1420592566619916</v>
      </c>
      <c r="J3" s="1">
        <f>IF(F3&gt;F8,F8,F3)</f>
        <v>1.8676666666666666</v>
      </c>
      <c r="K3">
        <v>50</v>
      </c>
      <c r="L3">
        <v>24</v>
      </c>
      <c r="M3">
        <v>40</v>
      </c>
    </row>
    <row r="4" spans="2:17" x14ac:dyDescent="0.25">
      <c r="B4" s="1" t="s">
        <v>6</v>
      </c>
      <c r="C4" s="1" t="s">
        <v>904</v>
      </c>
      <c r="D4" s="8" t="s">
        <v>4</v>
      </c>
      <c r="E4" s="41" t="s">
        <v>5</v>
      </c>
      <c r="F4" s="1">
        <f>'GG BEST'!H4</f>
        <v>1.8183333333333329</v>
      </c>
      <c r="G4" s="1">
        <v>7.3632538569424977E-2</v>
      </c>
      <c r="H4" s="1">
        <f t="shared" ref="H4:H12" si="0">H3+F4</f>
        <v>3.9619999999999997</v>
      </c>
      <c r="I4" s="12">
        <f t="shared" ref="I4:I12" si="1">G4*H4</f>
        <v>0.29173211781206176</v>
      </c>
      <c r="J4" s="1">
        <f>IF(F4&gt;F9,F9,F4)</f>
        <v>1.7303333333333335</v>
      </c>
      <c r="K4">
        <v>58</v>
      </c>
      <c r="L4">
        <v>23</v>
      </c>
      <c r="M4">
        <v>33</v>
      </c>
    </row>
    <row r="5" spans="2:17" x14ac:dyDescent="0.25">
      <c r="B5" s="1" t="s">
        <v>7</v>
      </c>
      <c r="C5" s="1" t="s">
        <v>905</v>
      </c>
      <c r="D5" s="8" t="s">
        <v>4</v>
      </c>
      <c r="E5" s="41" t="s">
        <v>5</v>
      </c>
      <c r="F5" s="1">
        <f>'GG BEST'!H5</f>
        <v>2.0673333333333335</v>
      </c>
      <c r="G5" s="1">
        <v>0.31661991584852739</v>
      </c>
      <c r="H5" s="1">
        <f t="shared" si="0"/>
        <v>6.0293333333333337</v>
      </c>
      <c r="I5" s="12">
        <f t="shared" si="1"/>
        <v>1.9090070126227212</v>
      </c>
      <c r="J5" s="1">
        <f>IF(F5&gt;F10,F10,F5)</f>
        <v>1.8203333333333334</v>
      </c>
      <c r="K5">
        <v>66</v>
      </c>
      <c r="L5">
        <v>17</v>
      </c>
      <c r="M5">
        <v>31</v>
      </c>
    </row>
    <row r="6" spans="2:17" x14ac:dyDescent="0.25">
      <c r="B6" s="1" t="s">
        <v>8</v>
      </c>
      <c r="C6" s="1" t="s">
        <v>183</v>
      </c>
      <c r="D6" s="8" t="s">
        <v>4</v>
      </c>
      <c r="E6" s="41" t="s">
        <v>5</v>
      </c>
      <c r="F6" s="1">
        <f>'GG BEST'!H6</f>
        <v>4.68</v>
      </c>
      <c r="G6" s="1">
        <v>7.3632538569424977E-2</v>
      </c>
      <c r="H6" s="1">
        <f t="shared" si="0"/>
        <v>10.709333333333333</v>
      </c>
      <c r="I6" s="12">
        <f t="shared" si="1"/>
        <v>0.78855539971949518</v>
      </c>
      <c r="J6" s="1">
        <f>IF(F6&gt;F11,F11,F6)</f>
        <v>3.5539999999999998</v>
      </c>
      <c r="K6">
        <v>59</v>
      </c>
      <c r="L6">
        <v>26</v>
      </c>
      <c r="M6">
        <v>26</v>
      </c>
    </row>
    <row r="7" spans="2:17" ht="15.75" thickBot="1" x14ac:dyDescent="0.3">
      <c r="B7" s="1" t="s">
        <v>9</v>
      </c>
      <c r="C7" s="1" t="s">
        <v>906</v>
      </c>
      <c r="D7" s="8" t="s">
        <v>4</v>
      </c>
      <c r="E7" s="41" t="s">
        <v>5</v>
      </c>
      <c r="F7" s="1">
        <f>'GG BEST'!H7</f>
        <v>1.8803333333333332</v>
      </c>
      <c r="G7" s="1">
        <v>0.20652173913043481</v>
      </c>
      <c r="H7" s="1">
        <f t="shared" si="0"/>
        <v>12.589666666666666</v>
      </c>
      <c r="I7" s="12">
        <f t="shared" si="1"/>
        <v>2.6000398550724642</v>
      </c>
      <c r="J7" s="1">
        <f>IF(F7&gt;F12,F12,F7)</f>
        <v>1.8803333333333332</v>
      </c>
      <c r="K7">
        <v>55</v>
      </c>
      <c r="L7">
        <v>31</v>
      </c>
      <c r="M7">
        <v>28</v>
      </c>
    </row>
    <row r="8" spans="2:17" ht="15.75" thickBot="1" x14ac:dyDescent="0.3">
      <c r="B8" s="1" t="s">
        <v>10</v>
      </c>
      <c r="C8" s="1" t="s">
        <v>891</v>
      </c>
      <c r="D8" s="8" t="s">
        <v>4</v>
      </c>
      <c r="E8" s="41" t="s">
        <v>11</v>
      </c>
      <c r="F8" s="1">
        <f>'GG BEST'!H8</f>
        <v>1.8676666666666666</v>
      </c>
      <c r="G8" s="1">
        <v>6.4866760168302964E-2</v>
      </c>
      <c r="H8" s="1">
        <f t="shared" si="0"/>
        <v>14.457333333333333</v>
      </c>
      <c r="I8" s="12">
        <f t="shared" si="1"/>
        <v>0.93780037400654537</v>
      </c>
      <c r="J8" s="11">
        <f>J3*J4*J5*J6*J7</f>
        <v>39.312651115789329</v>
      </c>
      <c r="K8">
        <v>53</v>
      </c>
      <c r="L8">
        <v>22</v>
      </c>
      <c r="M8">
        <v>39</v>
      </c>
    </row>
    <row r="9" spans="2:17" ht="15.75" thickBot="1" x14ac:dyDescent="0.3">
      <c r="B9" s="1" t="s">
        <v>12</v>
      </c>
      <c r="C9" s="1" t="s">
        <v>907</v>
      </c>
      <c r="D9" s="8" t="s">
        <v>4</v>
      </c>
      <c r="E9" s="41" t="s">
        <v>11</v>
      </c>
      <c r="F9" s="1">
        <f>'GG BEST'!H9</f>
        <v>1.7303333333333335</v>
      </c>
      <c r="G9" s="1">
        <v>5.9607293127629739E-2</v>
      </c>
      <c r="H9" s="1">
        <f t="shared" si="0"/>
        <v>16.187666666666665</v>
      </c>
      <c r="I9" s="12">
        <f t="shared" si="1"/>
        <v>0.96490299205236085</v>
      </c>
      <c r="J9" s="11" t="s">
        <v>13</v>
      </c>
      <c r="K9">
        <v>46</v>
      </c>
      <c r="L9">
        <v>32</v>
      </c>
      <c r="M9">
        <v>36</v>
      </c>
    </row>
    <row r="10" spans="2:17" x14ac:dyDescent="0.25">
      <c r="B10" s="1" t="s">
        <v>14</v>
      </c>
      <c r="C10" s="1" t="s">
        <v>909</v>
      </c>
      <c r="D10" s="8" t="s">
        <v>4</v>
      </c>
      <c r="E10" s="41" t="s">
        <v>11</v>
      </c>
      <c r="F10" s="1">
        <f>'GG BEST'!H10</f>
        <v>1.8203333333333334</v>
      </c>
      <c r="G10" s="1">
        <v>3.8218793828892011E-2</v>
      </c>
      <c r="H10" s="1">
        <f t="shared" si="0"/>
        <v>18.007999999999999</v>
      </c>
      <c r="I10" s="12">
        <f t="shared" si="1"/>
        <v>0.68824403927068734</v>
      </c>
      <c r="K10">
        <v>55</v>
      </c>
      <c r="L10">
        <v>21</v>
      </c>
      <c r="M10">
        <v>38</v>
      </c>
    </row>
    <row r="11" spans="2:17" ht="15.75" thickBot="1" x14ac:dyDescent="0.3">
      <c r="B11" s="1" t="s">
        <v>15</v>
      </c>
      <c r="C11" s="1" t="s">
        <v>908</v>
      </c>
      <c r="D11" s="8" t="s">
        <v>4</v>
      </c>
      <c r="E11" s="41" t="s">
        <v>11</v>
      </c>
      <c r="F11" s="1">
        <f>'GG BEST'!H11</f>
        <v>3.5539999999999998</v>
      </c>
      <c r="G11" s="1">
        <v>6.03085553997195E-2</v>
      </c>
      <c r="H11" s="1">
        <f t="shared" si="0"/>
        <v>21.561999999999998</v>
      </c>
      <c r="I11" s="12">
        <f t="shared" si="1"/>
        <v>1.3003730715287518</v>
      </c>
      <c r="K11">
        <v>44</v>
      </c>
      <c r="L11">
        <v>30</v>
      </c>
      <c r="M11">
        <v>39</v>
      </c>
    </row>
    <row r="12" spans="2:17" ht="15.75" thickBot="1" x14ac:dyDescent="0.3">
      <c r="B12" s="1" t="s">
        <v>16</v>
      </c>
      <c r="C12" s="1" t="s">
        <v>910</v>
      </c>
      <c r="D12" s="8" t="s">
        <v>4</v>
      </c>
      <c r="E12" s="41" t="s">
        <v>11</v>
      </c>
      <c r="F12" s="1">
        <f>'GG BEST'!H12</f>
        <v>2.1333333333333333</v>
      </c>
      <c r="G12" s="1">
        <v>4.0322580645161296E-2</v>
      </c>
      <c r="H12" s="10">
        <f t="shared" si="0"/>
        <v>23.69533333333333</v>
      </c>
      <c r="I12" s="11">
        <f t="shared" si="1"/>
        <v>0.95545698924731182</v>
      </c>
    </row>
    <row r="13" spans="2:17" ht="15.75" thickBot="1" x14ac:dyDescent="0.3">
      <c r="D13" s="8"/>
      <c r="F13" s="11">
        <f>SUM(F3:F12)</f>
        <v>23.69533333333333</v>
      </c>
      <c r="G13" s="10">
        <f>SUM(G3:G12)</f>
        <v>1</v>
      </c>
      <c r="H13" s="10"/>
    </row>
    <row r="14" spans="2:17" ht="15.75" thickBot="1" x14ac:dyDescent="0.3">
      <c r="D14" s="8"/>
      <c r="E14" s="1">
        <f>F14/F13^2*2.2</f>
        <v>12.39296441310869</v>
      </c>
      <c r="F14" s="11">
        <f>F3*F4*F5*F6*F7*F8*F9*F10*F11*F12</f>
        <v>3162.846876073665</v>
      </c>
      <c r="G14" s="14">
        <f>G13/3</f>
        <v>0.33333333333333331</v>
      </c>
      <c r="H14" s="11">
        <f>H3*H4*H5*H6*H7*H8*H9*H10*H11*H12</f>
        <v>14866457106.097639</v>
      </c>
    </row>
    <row r="15" spans="2:17" ht="15.75" thickBot="1" x14ac:dyDescent="0.3">
      <c r="D15" s="8"/>
      <c r="E15" s="1">
        <f>F14/F13^1.2</f>
        <v>70.873320390392408</v>
      </c>
      <c r="G15" s="18">
        <f>F14^0.5</f>
        <v>56.239193415923609</v>
      </c>
      <c r="I15" s="1" t="s">
        <v>17</v>
      </c>
      <c r="M15" s="11"/>
    </row>
    <row r="16" spans="2:17" ht="15.75" thickBot="1" x14ac:dyDescent="0.3">
      <c r="G16" s="30">
        <f>G14/5+G15+1</f>
        <v>57.305860082590279</v>
      </c>
    </row>
    <row r="17" spans="1:14" ht="15.75" thickBot="1" x14ac:dyDescent="0.3"/>
    <row r="18" spans="1:14" ht="15.75" thickBot="1" x14ac:dyDescent="0.3">
      <c r="A18" s="28"/>
      <c r="B18" s="22" t="str">
        <f>CONCATENATE(B3,B4,B5,B6,B7)</f>
        <v>R1R2R3R4R5</v>
      </c>
      <c r="C18" s="233"/>
      <c r="D18" s="22" t="s">
        <v>18</v>
      </c>
      <c r="E18" s="22">
        <v>1</v>
      </c>
      <c r="F18" s="26"/>
      <c r="G18" s="62" t="str">
        <f>CONCATENATE(B8,B9,B10,B11,B12)</f>
        <v>T1T2T3T4T5</v>
      </c>
      <c r="H18" s="76"/>
      <c r="I18" s="22" t="s">
        <v>18</v>
      </c>
      <c r="J18" s="22">
        <v>2</v>
      </c>
    </row>
    <row r="19" spans="1:14" x14ac:dyDescent="0.25">
      <c r="A19" s="28"/>
      <c r="B19" s="64" t="str">
        <f>B3</f>
        <v>R1</v>
      </c>
      <c r="C19" s="25" t="str">
        <f>CONCATENATE(C3,D3,E3)</f>
        <v>WESTHAM/ MAN CITY/GG</v>
      </c>
      <c r="D19" s="25">
        <f>F3</f>
        <v>2.1436666666666668</v>
      </c>
      <c r="E19" s="24"/>
      <c r="F19" s="25"/>
      <c r="G19" s="64" t="str">
        <f>B8</f>
        <v>T1</v>
      </c>
      <c r="H19" s="25" t="str">
        <f>CONCATENATE(C8,D8,E8)</f>
        <v>LEEDS WOLVES/NG</v>
      </c>
      <c r="I19" s="25">
        <f>F8</f>
        <v>1.8676666666666666</v>
      </c>
      <c r="J19" s="24"/>
    </row>
    <row r="20" spans="1:14" x14ac:dyDescent="0.25">
      <c r="A20" s="28"/>
      <c r="B20" s="64" t="str">
        <f>B4</f>
        <v>R2</v>
      </c>
      <c r="C20" s="25" t="str">
        <f>CONCATENATE(C4,D4,E4)</f>
        <v>LEICISTER/BRENTFORD/GG</v>
      </c>
      <c r="D20" s="25">
        <f>F4</f>
        <v>1.8183333333333329</v>
      </c>
      <c r="E20" s="24"/>
      <c r="F20" s="25"/>
      <c r="G20" s="64" t="str">
        <f>B9</f>
        <v>T2</v>
      </c>
      <c r="H20" s="25" t="str">
        <f>CONCATENATE(C9,D9,E9)</f>
        <v>NEWCASTLE/NOTHINHAM/NG</v>
      </c>
      <c r="I20" s="25">
        <f>F9</f>
        <v>1.7303333333333335</v>
      </c>
      <c r="J20" s="24"/>
    </row>
    <row r="21" spans="1:14" x14ac:dyDescent="0.25">
      <c r="A21" s="28"/>
      <c r="B21" s="64" t="str">
        <f>B5</f>
        <v>R3</v>
      </c>
      <c r="C21" s="25" t="str">
        <f>CONCATENATE(C5,D5,E5)</f>
        <v>MAN UNITED/BRIGHTON/GG</v>
      </c>
      <c r="D21" s="25">
        <f>F5</f>
        <v>2.0673333333333335</v>
      </c>
      <c r="E21" s="24"/>
      <c r="F21" s="25"/>
      <c r="G21" s="64" t="str">
        <f>B10</f>
        <v>T3</v>
      </c>
      <c r="H21" s="25" t="str">
        <f>CONCATENATE(C10,D10,E10)</f>
        <v>TOTEENHAM /SOUTHAMPTON/NG</v>
      </c>
      <c r="I21" s="25">
        <f>F10</f>
        <v>1.8203333333333334</v>
      </c>
      <c r="J21" s="24"/>
    </row>
    <row r="22" spans="1:14" ht="15.75" thickBot="1" x14ac:dyDescent="0.3">
      <c r="A22" s="28"/>
      <c r="B22" s="64" t="str">
        <f>B6</f>
        <v>R4</v>
      </c>
      <c r="C22" s="25" t="str">
        <f>CONCATENATE(C6,D6,E6)</f>
        <v>EVERTON/CHELSEA/GG</v>
      </c>
      <c r="D22" s="25">
        <f>F6</f>
        <v>4.68</v>
      </c>
      <c r="E22" s="24"/>
      <c r="F22" s="25"/>
      <c r="G22" s="64" t="str">
        <f>B11</f>
        <v>T4</v>
      </c>
      <c r="H22" s="25" t="str">
        <f>CONCATENATE(C11,D11,E11)</f>
        <v>FULHAM LIVERPOOL/NG</v>
      </c>
      <c r="I22" s="25">
        <f>F11</f>
        <v>3.5539999999999998</v>
      </c>
      <c r="J22" s="24"/>
      <c r="K22" s="26" t="s">
        <v>19</v>
      </c>
      <c r="L22" s="1" t="s">
        <v>20</v>
      </c>
      <c r="M22" s="1" t="s">
        <v>21</v>
      </c>
    </row>
    <row r="23" spans="1:14" ht="15.75" thickBot="1" x14ac:dyDescent="0.3">
      <c r="A23" s="28"/>
      <c r="B23" s="234" t="str">
        <f>B7</f>
        <v>R5</v>
      </c>
      <c r="C23" s="235" t="str">
        <f>CONCATENATE(C7,D7,E7)</f>
        <v>BURNE/ASTON VILLA/GG</v>
      </c>
      <c r="D23" s="235">
        <f>F7</f>
        <v>1.8803333333333332</v>
      </c>
      <c r="E23" s="22">
        <f>D19*D20*D21*D22*D23</f>
        <v>70.912363456573004</v>
      </c>
      <c r="F23" s="25"/>
      <c r="G23" s="64" t="str">
        <f>B12</f>
        <v>T5</v>
      </c>
      <c r="H23" s="235" t="str">
        <f>CONCATENATE(C12,D12,E12)</f>
        <v>CRYSTAL PALACE ARESENAL/NG</v>
      </c>
      <c r="I23" s="235">
        <f>F12</f>
        <v>2.1333333333333333</v>
      </c>
      <c r="J23" s="22">
        <f>I19*I20*I21*I22*I23</f>
        <v>44.60219236678811</v>
      </c>
      <c r="K23" s="26">
        <f>E30</f>
        <v>46.917584366233285</v>
      </c>
      <c r="L23" s="42">
        <f>SMALL(K23:K55,1)</f>
        <v>39.312651115789329</v>
      </c>
      <c r="M23" s="1">
        <f>L23</f>
        <v>39.312651115789329</v>
      </c>
      <c r="N23" s="1">
        <f t="shared" ref="N23:N54" si="2">K23*L23</f>
        <v>1844.4546253853409</v>
      </c>
    </row>
    <row r="24" spans="1:14" ht="15.75" thickBot="1" x14ac:dyDescent="0.3">
      <c r="A24" s="28"/>
      <c r="B24" s="63"/>
      <c r="D24" s="26"/>
      <c r="E24" s="20"/>
      <c r="F24" s="25"/>
      <c r="K24" s="26">
        <f>E37</f>
        <v>53.850970026636851</v>
      </c>
      <c r="L24" s="43">
        <f>SMALL(K23:K55,2)</f>
        <v>41.311984557239597</v>
      </c>
      <c r="M24" s="1">
        <f t="shared" ref="M24:M54" si="3">M23+L24</f>
        <v>80.624635673028934</v>
      </c>
      <c r="N24" s="1">
        <f t="shared" si="2"/>
        <v>2224.690442132794</v>
      </c>
    </row>
    <row r="25" spans="1:14" ht="15.75" thickBot="1" x14ac:dyDescent="0.3">
      <c r="A25" s="28"/>
      <c r="B25" s="22" t="str">
        <f>CONCATENATE(B8,B4,B5,B11,B7)</f>
        <v>T1R2R3T4R5</v>
      </c>
      <c r="C25" s="76"/>
      <c r="D25" s="22" t="s">
        <v>18</v>
      </c>
      <c r="E25" s="22">
        <v>3</v>
      </c>
      <c r="F25" s="25"/>
      <c r="G25" s="22" t="str">
        <f>CONCATENATE(B3,B9,B10,B6,B12)</f>
        <v>R1T2T3R4T5</v>
      </c>
      <c r="H25" s="76"/>
      <c r="I25" s="22" t="s">
        <v>18</v>
      </c>
      <c r="J25" s="22">
        <v>4</v>
      </c>
      <c r="K25" s="26">
        <f>E44</f>
        <v>44.646962501396338</v>
      </c>
      <c r="L25" s="12">
        <f>SMALL(K23:K55,3)</f>
        <v>44.60219236678811</v>
      </c>
      <c r="M25" s="1">
        <f t="shared" si="3"/>
        <v>125.22682803981704</v>
      </c>
      <c r="N25" s="1">
        <f t="shared" si="2"/>
        <v>1991.3524100800548</v>
      </c>
    </row>
    <row r="26" spans="1:14" x14ac:dyDescent="0.25">
      <c r="A26" s="28"/>
      <c r="B26" s="64" t="str">
        <f>G19</f>
        <v>T1</v>
      </c>
      <c r="C26" s="64" t="str">
        <f>H19</f>
        <v>LEEDS WOLVES/NG</v>
      </c>
      <c r="D26" s="64">
        <f>I19</f>
        <v>1.8676666666666666</v>
      </c>
      <c r="E26" s="24"/>
      <c r="F26" s="25"/>
      <c r="G26" s="64" t="str">
        <f>B19</f>
        <v>R1</v>
      </c>
      <c r="H26" s="64" t="str">
        <f>C19</f>
        <v>WESTHAM/ MAN CITY/GG</v>
      </c>
      <c r="I26" s="64">
        <f>D19</f>
        <v>2.1436666666666668</v>
      </c>
      <c r="J26" s="24"/>
      <c r="K26" s="41">
        <f>E52</f>
        <v>61.782300178382606</v>
      </c>
      <c r="L26" s="45">
        <f>SMALL(K23:K55,4)</f>
        <v>44.646962501396338</v>
      </c>
      <c r="M26" s="1">
        <f t="shared" si="3"/>
        <v>169.87379054121337</v>
      </c>
      <c r="N26" s="1">
        <f t="shared" si="2"/>
        <v>2758.3920393142603</v>
      </c>
    </row>
    <row r="27" spans="1:14" ht="15.75" thickBot="1" x14ac:dyDescent="0.3">
      <c r="A27" s="28"/>
      <c r="B27" s="64" t="str">
        <f t="shared" ref="B27:D28" si="4">B20</f>
        <v>R2</v>
      </c>
      <c r="C27" s="64" t="str">
        <f t="shared" si="4"/>
        <v>LEICISTER/BRENTFORD/GG</v>
      </c>
      <c r="D27" s="64">
        <f t="shared" si="4"/>
        <v>1.8183333333333329</v>
      </c>
      <c r="E27" s="24"/>
      <c r="F27" s="25"/>
      <c r="G27" s="64" t="str">
        <f t="shared" ref="G27:I28" si="5">G20</f>
        <v>T2</v>
      </c>
      <c r="H27" s="64" t="str">
        <f t="shared" si="5"/>
        <v>NEWCASTLE/NOTHINHAM/NG</v>
      </c>
      <c r="I27" s="64">
        <f t="shared" si="5"/>
        <v>1.7303333333333335</v>
      </c>
      <c r="J27" s="24"/>
      <c r="K27" s="1">
        <f>E23</f>
        <v>70.912363456573004</v>
      </c>
      <c r="L27" s="46">
        <f>SMALL(K23:K55,5)</f>
        <v>45.12219513218654</v>
      </c>
      <c r="M27" s="1">
        <f t="shared" si="3"/>
        <v>214.9959856733999</v>
      </c>
      <c r="N27" s="1">
        <f t="shared" si="2"/>
        <v>3199.7215011720209</v>
      </c>
    </row>
    <row r="28" spans="1:14" x14ac:dyDescent="0.25">
      <c r="A28" s="28"/>
      <c r="B28" s="64" t="str">
        <f t="shared" si="4"/>
        <v>R3</v>
      </c>
      <c r="C28" s="64" t="str">
        <f t="shared" si="4"/>
        <v>MAN UNITED/BRIGHTON/GG</v>
      </c>
      <c r="D28" s="64">
        <f t="shared" si="4"/>
        <v>2.0673333333333335</v>
      </c>
      <c r="E28" s="24"/>
      <c r="F28" s="25"/>
      <c r="G28" s="64" t="str">
        <f t="shared" si="5"/>
        <v>T3</v>
      </c>
      <c r="H28" s="64" t="str">
        <f t="shared" si="5"/>
        <v>TOTEENHAM /SOUTHAMPTON/NG</v>
      </c>
      <c r="I28" s="64">
        <f t="shared" si="5"/>
        <v>1.8203333333333334</v>
      </c>
      <c r="J28" s="24"/>
      <c r="K28" s="1">
        <f>E66</f>
        <v>53.230374037208477</v>
      </c>
      <c r="L28" s="12">
        <f>SMALL(K23:K55,6)</f>
        <v>46.870537345565225</v>
      </c>
      <c r="M28" s="1">
        <f t="shared" si="3"/>
        <v>261.86652301896515</v>
      </c>
      <c r="N28" s="1">
        <f t="shared" si="2"/>
        <v>2494.9362342293857</v>
      </c>
    </row>
    <row r="29" spans="1:14" ht="15.75" thickBot="1" x14ac:dyDescent="0.3">
      <c r="A29" s="28"/>
      <c r="B29" s="64" t="str">
        <f>G22</f>
        <v>T4</v>
      </c>
      <c r="C29" s="64" t="str">
        <f>H22</f>
        <v>FULHAM LIVERPOOL/NG</v>
      </c>
      <c r="D29" s="64">
        <f>I22</f>
        <v>3.5539999999999998</v>
      </c>
      <c r="E29" s="24"/>
      <c r="F29" s="25"/>
      <c r="G29" s="64" t="str">
        <f>B22</f>
        <v>R4</v>
      </c>
      <c r="H29" s="64" t="str">
        <f>C22</f>
        <v>EVERTON/CHELSEA/GG</v>
      </c>
      <c r="I29" s="64">
        <f>D22</f>
        <v>4.68</v>
      </c>
      <c r="J29" s="84"/>
      <c r="K29" s="1">
        <f>E73</f>
        <v>58.792286017595629</v>
      </c>
      <c r="L29" s="12">
        <f>SMALL(K23:K55,7)</f>
        <v>46.917584366233285</v>
      </c>
      <c r="M29" s="1">
        <f t="shared" si="3"/>
        <v>308.78410738519847</v>
      </c>
      <c r="N29" s="1">
        <f t="shared" si="2"/>
        <v>2758.3920393142603</v>
      </c>
    </row>
    <row r="30" spans="1:14" ht="15.75" thickBot="1" x14ac:dyDescent="0.3">
      <c r="A30" s="28"/>
      <c r="B30" s="234" t="str">
        <f>B23</f>
        <v>R5</v>
      </c>
      <c r="C30" s="234" t="str">
        <f>C23</f>
        <v>BURNE/ASTON VILLA/GG</v>
      </c>
      <c r="D30" s="234">
        <f>D23</f>
        <v>1.8803333333333332</v>
      </c>
      <c r="E30" s="52">
        <f>D26*D27*D28*D29*D30</f>
        <v>46.917584366233285</v>
      </c>
      <c r="F30" s="25"/>
      <c r="G30" s="234" t="str">
        <f>G23</f>
        <v>T5</v>
      </c>
      <c r="H30" s="234" t="str">
        <f>H23</f>
        <v>CRYSTAL PALACE ARESENAL/NG</v>
      </c>
      <c r="I30" s="234">
        <f>I23</f>
        <v>2.1333333333333333</v>
      </c>
      <c r="J30" s="53">
        <f>I26*I27*I28*I29*I30</f>
        <v>67.412824398307563</v>
      </c>
      <c r="K30" s="26">
        <f>E80</f>
        <v>41.311984557239597</v>
      </c>
      <c r="L30" s="12">
        <f>SMALL(K23:K55,8)</f>
        <v>47.416986023131869</v>
      </c>
      <c r="M30" s="1">
        <f t="shared" si="3"/>
        <v>356.20109340833034</v>
      </c>
      <c r="N30" s="1">
        <f t="shared" si="2"/>
        <v>1958.8897943384695</v>
      </c>
    </row>
    <row r="31" spans="1:14" ht="15.75" thickBot="1" x14ac:dyDescent="0.3">
      <c r="A31" s="28"/>
      <c r="B31" s="28"/>
      <c r="C31" s="28"/>
      <c r="D31" s="28"/>
      <c r="E31" s="28"/>
      <c r="F31" s="25"/>
      <c r="G31" s="28"/>
      <c r="H31" s="28"/>
      <c r="I31" s="28"/>
      <c r="J31" s="28"/>
      <c r="K31" s="1">
        <f>E87</f>
        <v>61.096650978634258</v>
      </c>
      <c r="L31" s="12">
        <f>SMALL(K23:K55,9)</f>
        <v>50.654238611759723</v>
      </c>
      <c r="M31" s="1">
        <f t="shared" si="3"/>
        <v>406.85533202009003</v>
      </c>
      <c r="N31" s="1">
        <f t="shared" si="2"/>
        <v>3094.8043370511427</v>
      </c>
    </row>
    <row r="32" spans="1:14" ht="15.75" thickBot="1" x14ac:dyDescent="0.3">
      <c r="A32" s="28"/>
      <c r="B32" s="22" t="str">
        <f>CONCATENATE(B3,B4,B5,B11,B7)</f>
        <v>R1R2R3T4R5</v>
      </c>
      <c r="C32" s="76"/>
      <c r="D32" s="22" t="s">
        <v>18</v>
      </c>
      <c r="E32" s="22">
        <v>5</v>
      </c>
      <c r="F32" s="25"/>
      <c r="G32" s="22" t="str">
        <f>CONCATENATE(B8,B9,B10,B6,B12)</f>
        <v>T1T2T3R4T5</v>
      </c>
      <c r="H32" s="76"/>
      <c r="I32" s="22" t="s">
        <v>18</v>
      </c>
      <c r="J32" s="22">
        <v>6</v>
      </c>
      <c r="K32" s="1">
        <f>E59</f>
        <v>67.480491054641732</v>
      </c>
      <c r="L32" s="12">
        <f>SMALL(K23:K55,10)</f>
        <v>51.193414083672025</v>
      </c>
      <c r="M32" s="1">
        <f t="shared" si="3"/>
        <v>458.04874610376203</v>
      </c>
      <c r="N32" s="1">
        <f t="shared" si="2"/>
        <v>3454.5567211298003</v>
      </c>
    </row>
    <row r="33" spans="1:14" x14ac:dyDescent="0.25">
      <c r="A33" s="28"/>
      <c r="B33" s="64" t="str">
        <f>B3</f>
        <v>R1</v>
      </c>
      <c r="C33" s="25" t="str">
        <f t="shared" ref="C33:D35" si="6">H118</f>
        <v>WESTHAM/ MAN CITY/GG</v>
      </c>
      <c r="D33" s="25">
        <f t="shared" si="6"/>
        <v>2.1436666666666668</v>
      </c>
      <c r="E33" s="24"/>
      <c r="F33" s="25"/>
      <c r="G33" s="64" t="str">
        <f t="shared" ref="G33:I35" si="7">G19</f>
        <v>T1</v>
      </c>
      <c r="H33" s="64" t="str">
        <f t="shared" si="7"/>
        <v>LEEDS WOLVES/NG</v>
      </c>
      <c r="I33" s="64">
        <f t="shared" si="7"/>
        <v>1.8676666666666666</v>
      </c>
      <c r="J33" s="24"/>
      <c r="K33" s="1">
        <f>E94</f>
        <v>51.244800258161682</v>
      </c>
      <c r="L33" s="48">
        <f>SMALL(K23:K55,11)</f>
        <v>51.244800258161682</v>
      </c>
      <c r="M33" s="1">
        <f t="shared" si="3"/>
        <v>509.29354636192369</v>
      </c>
      <c r="N33" s="1">
        <f t="shared" si="2"/>
        <v>2626.0295534988877</v>
      </c>
    </row>
    <row r="34" spans="1:14" x14ac:dyDescent="0.25">
      <c r="A34" s="28"/>
      <c r="B34" s="64" t="str">
        <f>B4</f>
        <v>R2</v>
      </c>
      <c r="C34" s="25" t="str">
        <f t="shared" si="6"/>
        <v>LEICISTER/BRENTFORD/GG</v>
      </c>
      <c r="D34" s="25">
        <f t="shared" si="6"/>
        <v>1.8183333333333329</v>
      </c>
      <c r="E34" s="24"/>
      <c r="F34" s="25"/>
      <c r="G34" s="64" t="str">
        <f t="shared" si="7"/>
        <v>T2</v>
      </c>
      <c r="H34" s="64" t="str">
        <f t="shared" si="7"/>
        <v>NEWCASTLE/NOTHINHAM/NG</v>
      </c>
      <c r="I34" s="64">
        <f t="shared" si="7"/>
        <v>1.7303333333333335</v>
      </c>
      <c r="J34" s="24"/>
      <c r="K34" s="1">
        <f>E101</f>
        <v>47.416986023131869</v>
      </c>
      <c r="L34" s="48">
        <f>SMALL(K23:K55,12)</f>
        <v>51.767925498563322</v>
      </c>
      <c r="M34" s="1">
        <f t="shared" si="3"/>
        <v>561.06147186048702</v>
      </c>
      <c r="N34" s="1">
        <f t="shared" si="2"/>
        <v>2454.6789998119089</v>
      </c>
    </row>
    <row r="35" spans="1:14" x14ac:dyDescent="0.25">
      <c r="A35" s="28"/>
      <c r="B35" s="64" t="str">
        <f>B5</f>
        <v>R3</v>
      </c>
      <c r="C35" s="25" t="str">
        <f t="shared" si="6"/>
        <v>MAN UNITED/BRIGHTON/GG</v>
      </c>
      <c r="D35" s="25">
        <f t="shared" si="6"/>
        <v>2.0673333333333335</v>
      </c>
      <c r="E35" s="24"/>
      <c r="F35" s="25"/>
      <c r="G35" s="64" t="str">
        <f t="shared" si="7"/>
        <v>T3</v>
      </c>
      <c r="H35" s="64" t="str">
        <f t="shared" si="7"/>
        <v>TOTEENHAM /SOUTHAMPTON/NG</v>
      </c>
      <c r="I35" s="64">
        <f t="shared" si="7"/>
        <v>1.8203333333333334</v>
      </c>
      <c r="J35" s="84"/>
      <c r="K35" s="1">
        <f>E108</f>
        <v>50.654238611759723</v>
      </c>
      <c r="L35" s="47">
        <f>SMALL(K23:K55,13)</f>
        <v>53.230374037208477</v>
      </c>
      <c r="M35" s="1">
        <f t="shared" si="3"/>
        <v>614.29184589769545</v>
      </c>
      <c r="N35" s="1">
        <f t="shared" si="2"/>
        <v>2696.344067873978</v>
      </c>
    </row>
    <row r="36" spans="1:14" ht="15.75" thickBot="1" x14ac:dyDescent="0.3">
      <c r="A36" s="28"/>
      <c r="B36" s="64" t="str">
        <f>G22</f>
        <v>T4</v>
      </c>
      <c r="C36" s="64" t="str">
        <f>H22</f>
        <v>FULHAM LIVERPOOL/NG</v>
      </c>
      <c r="D36" s="64">
        <f>I22</f>
        <v>3.5539999999999998</v>
      </c>
      <c r="E36" s="24"/>
      <c r="F36" s="25"/>
      <c r="G36" s="64" t="str">
        <f>B22</f>
        <v>R4</v>
      </c>
      <c r="H36" s="64" t="str">
        <f>C22</f>
        <v>EVERTON/CHELSEA/GG</v>
      </c>
      <c r="I36" s="64">
        <f>D22</f>
        <v>4.68</v>
      </c>
      <c r="J36" s="84"/>
      <c r="K36" s="1">
        <f>E115</f>
        <v>70.095146453048869</v>
      </c>
      <c r="L36" s="12">
        <f>SMALL(K23:K55,14)</f>
        <v>53.796970492473669</v>
      </c>
      <c r="M36" s="1">
        <f t="shared" si="3"/>
        <v>668.08881639016909</v>
      </c>
      <c r="N36" s="1">
        <f t="shared" si="2"/>
        <v>3770.9065254002903</v>
      </c>
    </row>
    <row r="37" spans="1:14" ht="15.75" thickBot="1" x14ac:dyDescent="0.3">
      <c r="A37" s="28"/>
      <c r="B37" s="234" t="str">
        <f>B7</f>
        <v>R5</v>
      </c>
      <c r="C37" s="235" t="str">
        <f>C23</f>
        <v>BURNE/ASTON VILLA/GG</v>
      </c>
      <c r="D37" s="235">
        <f>D23</f>
        <v>1.8803333333333332</v>
      </c>
      <c r="E37" s="22">
        <f>D33*D34*D35*D36*D37</f>
        <v>53.850970026636851</v>
      </c>
      <c r="F37" s="25"/>
      <c r="G37" s="234" t="str">
        <f>G23</f>
        <v>T5</v>
      </c>
      <c r="H37" s="234" t="str">
        <f>H23</f>
        <v>CRYSTAL PALACE ARESENAL/NG</v>
      </c>
      <c r="I37" s="234">
        <f>I23</f>
        <v>2.1333333333333333</v>
      </c>
      <c r="J37" s="22">
        <f>I33*I34*I35*I36*I37</f>
        <v>58.733331535331551</v>
      </c>
      <c r="K37" s="1">
        <f>E122</f>
        <v>39.312651115789329</v>
      </c>
      <c r="L37" s="45">
        <f>SMALL(K23:K55,15)</f>
        <v>53.850970026636851</v>
      </c>
      <c r="M37" s="1">
        <f t="shared" si="3"/>
        <v>721.93978641680599</v>
      </c>
      <c r="N37" s="1">
        <f t="shared" si="2"/>
        <v>2117.024396904003</v>
      </c>
    </row>
    <row r="38" spans="1:14" ht="15.75" thickBot="1" x14ac:dyDescent="0.3">
      <c r="A38" s="28"/>
      <c r="B38" s="64"/>
      <c r="C38" s="25"/>
      <c r="D38" s="25"/>
      <c r="E38" s="24"/>
      <c r="F38" s="25"/>
      <c r="G38" s="28"/>
      <c r="H38" s="28"/>
      <c r="I38" s="28"/>
      <c r="J38" s="28"/>
      <c r="K38" s="1">
        <f>E129</f>
        <v>54.400699979707731</v>
      </c>
      <c r="L38" s="46">
        <f>SMALL(K23:K55,16)</f>
        <v>54.400699979707731</v>
      </c>
      <c r="M38" s="1">
        <f t="shared" si="3"/>
        <v>776.34048639651371</v>
      </c>
      <c r="N38" s="1">
        <f t="shared" si="2"/>
        <v>2959.436158282173</v>
      </c>
    </row>
    <row r="39" spans="1:14" ht="15.75" thickBot="1" x14ac:dyDescent="0.3">
      <c r="A39" s="28"/>
      <c r="B39" s="22" t="str">
        <f>CONCATENATE(B8,B9,B5,B11,B7)</f>
        <v>T1T2R3T4R5</v>
      </c>
      <c r="C39" s="76"/>
      <c r="D39" s="22" t="s">
        <v>18</v>
      </c>
      <c r="E39" s="22">
        <v>7</v>
      </c>
      <c r="F39" s="25"/>
      <c r="G39" s="22" t="str">
        <f>CONCATENATE(B3,B4,B10,B6,B12)</f>
        <v>R1R2T3R4T5</v>
      </c>
      <c r="H39" s="233"/>
      <c r="I39" s="22" t="s">
        <v>18</v>
      </c>
      <c r="J39" s="22">
        <v>8</v>
      </c>
      <c r="K39" s="1">
        <f>J30</f>
        <v>67.412824398307563</v>
      </c>
      <c r="L39" s="12">
        <f>SMALL(K23:K55,17)</f>
        <v>58.13981947389378</v>
      </c>
      <c r="M39" s="1">
        <f t="shared" si="3"/>
        <v>834.48030587040751</v>
      </c>
      <c r="N39" s="1">
        <f t="shared" si="2"/>
        <v>3919.3694407429039</v>
      </c>
    </row>
    <row r="40" spans="1:14" x14ac:dyDescent="0.25">
      <c r="A40" s="28"/>
      <c r="B40" s="64" t="str">
        <f t="shared" ref="B40:D41" si="8">G19</f>
        <v>T1</v>
      </c>
      <c r="C40" s="64" t="str">
        <f t="shared" si="8"/>
        <v>LEEDS WOLVES/NG</v>
      </c>
      <c r="D40" s="64">
        <f t="shared" si="8"/>
        <v>1.8676666666666666</v>
      </c>
      <c r="E40" s="24"/>
      <c r="F40" s="25"/>
      <c r="G40" s="64" t="str">
        <f t="shared" ref="G40:I41" si="9">B19</f>
        <v>R1</v>
      </c>
      <c r="H40" s="64" t="str">
        <f t="shared" si="9"/>
        <v>WESTHAM/ MAN CITY/GG</v>
      </c>
      <c r="I40" s="64">
        <f t="shared" si="9"/>
        <v>2.1436666666666668</v>
      </c>
      <c r="J40" s="24"/>
      <c r="K40" s="1">
        <f>J37</f>
        <v>58.733331535331551</v>
      </c>
      <c r="L40" s="12">
        <f>SMALL(K23:K55,18)</f>
        <v>58.733331535331551</v>
      </c>
      <c r="M40" s="1">
        <f t="shared" si="3"/>
        <v>893.21363740573906</v>
      </c>
      <c r="N40" s="1">
        <f t="shared" si="2"/>
        <v>3449.6042332391717</v>
      </c>
    </row>
    <row r="41" spans="1:14" x14ac:dyDescent="0.25">
      <c r="A41" s="28"/>
      <c r="B41" s="64" t="str">
        <f t="shared" si="8"/>
        <v>T2</v>
      </c>
      <c r="C41" s="64" t="str">
        <f t="shared" si="8"/>
        <v>NEWCASTLE/NOTHINHAM/NG</v>
      </c>
      <c r="D41" s="64">
        <f t="shared" si="8"/>
        <v>1.7303333333333335</v>
      </c>
      <c r="E41" s="24"/>
      <c r="F41" s="25"/>
      <c r="G41" s="64" t="str">
        <f t="shared" si="9"/>
        <v>R2</v>
      </c>
      <c r="H41" s="64" t="str">
        <f t="shared" si="9"/>
        <v>LEICISTER/BRENTFORD/GG</v>
      </c>
      <c r="I41" s="64">
        <f t="shared" si="9"/>
        <v>1.8183333333333329</v>
      </c>
      <c r="J41" s="24"/>
      <c r="K41" s="1">
        <f>J44</f>
        <v>70.841255459982207</v>
      </c>
      <c r="L41" s="12">
        <f>SMALL(K23:K55,19)</f>
        <v>58.792286017595629</v>
      </c>
      <c r="M41" s="1">
        <f t="shared" si="3"/>
        <v>952.00592342333471</v>
      </c>
      <c r="N41" s="1">
        <f t="shared" si="2"/>
        <v>4164.9193528488322</v>
      </c>
    </row>
    <row r="42" spans="1:14" x14ac:dyDescent="0.25">
      <c r="A42" s="28"/>
      <c r="B42" s="64" t="str">
        <f>B21</f>
        <v>R3</v>
      </c>
      <c r="C42" s="64" t="str">
        <f>C21</f>
        <v>MAN UNITED/BRIGHTON/GG</v>
      </c>
      <c r="D42" s="64">
        <f>D21</f>
        <v>2.0673333333333335</v>
      </c>
      <c r="E42" s="24"/>
      <c r="F42" s="25"/>
      <c r="G42" s="64" t="str">
        <f>G21</f>
        <v>T3</v>
      </c>
      <c r="H42" s="64" t="str">
        <f>H21</f>
        <v>TOTEENHAM /SOUTHAMPTON/NG</v>
      </c>
      <c r="I42" s="64">
        <f>I21</f>
        <v>1.8203333333333334</v>
      </c>
      <c r="J42" s="24"/>
      <c r="K42" s="1">
        <f>J52</f>
        <v>51.193414083672025</v>
      </c>
      <c r="L42" s="12">
        <f>SMALL(K23:K55,20)</f>
        <v>59.418084754820775</v>
      </c>
      <c r="M42" s="1">
        <f t="shared" si="3"/>
        <v>1011.4240081781555</v>
      </c>
      <c r="N42" s="1">
        <f t="shared" si="2"/>
        <v>3041.8146169122597</v>
      </c>
    </row>
    <row r="43" spans="1:14" ht="15.75" thickBot="1" x14ac:dyDescent="0.3">
      <c r="A43" s="28"/>
      <c r="B43" s="64" t="str">
        <f>G22</f>
        <v>T4</v>
      </c>
      <c r="C43" s="64" t="str">
        <f>H22</f>
        <v>FULHAM LIVERPOOL/NG</v>
      </c>
      <c r="D43" s="64">
        <f>I22</f>
        <v>3.5539999999999998</v>
      </c>
      <c r="E43" s="24"/>
      <c r="F43" s="25"/>
      <c r="G43" s="64" t="str">
        <f>B22</f>
        <v>R4</v>
      </c>
      <c r="H43" s="64" t="str">
        <f>C22</f>
        <v>EVERTON/CHELSEA/GG</v>
      </c>
      <c r="I43" s="64">
        <f>D22</f>
        <v>4.68</v>
      </c>
      <c r="J43" s="24"/>
      <c r="K43" s="1">
        <f>J94</f>
        <v>61.720347433102205</v>
      </c>
      <c r="L43" s="12">
        <f>SMALL(K23:K55,21)</f>
        <v>61.096650978634258</v>
      </c>
      <c r="M43" s="1">
        <f t="shared" si="3"/>
        <v>1072.5206591567899</v>
      </c>
      <c r="N43" s="1">
        <f t="shared" si="2"/>
        <v>3770.9065254002903</v>
      </c>
    </row>
    <row r="44" spans="1:14" ht="15.75" thickBot="1" x14ac:dyDescent="0.3">
      <c r="A44" s="28"/>
      <c r="B44" s="234" t="str">
        <f>B23</f>
        <v>R5</v>
      </c>
      <c r="C44" s="234" t="str">
        <f>C23</f>
        <v>BURNE/ASTON VILLA/GG</v>
      </c>
      <c r="D44" s="234">
        <f>D23</f>
        <v>1.8803333333333332</v>
      </c>
      <c r="E44" s="53">
        <f>D40*D41*D42*D43*D44</f>
        <v>44.646962501396338</v>
      </c>
      <c r="F44" s="25"/>
      <c r="G44" s="234" t="str">
        <f>G23</f>
        <v>T5</v>
      </c>
      <c r="H44" s="234" t="str">
        <f>H23</f>
        <v>CRYSTAL PALACE ARESENAL/NG</v>
      </c>
      <c r="I44" s="234">
        <f>I23</f>
        <v>2.1333333333333333</v>
      </c>
      <c r="J44" s="52">
        <f>I40*I41*I42*I43*I44</f>
        <v>70.841255459982207</v>
      </c>
      <c r="K44" s="1">
        <f>J23</f>
        <v>44.60219236678811</v>
      </c>
      <c r="L44" s="12">
        <f>SMALL(K23:K55,22)</f>
        <v>61.720347433102205</v>
      </c>
      <c r="M44" s="1">
        <f t="shared" si="3"/>
        <v>1134.2410065898921</v>
      </c>
      <c r="N44" s="1">
        <f t="shared" si="2"/>
        <v>2752.8628091562214</v>
      </c>
    </row>
    <row r="45" spans="1:14" x14ac:dyDescent="0.25">
      <c r="A45" s="28"/>
      <c r="B45" s="64"/>
      <c r="C45" s="25"/>
      <c r="D45" s="25"/>
      <c r="E45" s="24"/>
      <c r="F45" s="25"/>
      <c r="G45" s="28"/>
      <c r="H45" s="28"/>
      <c r="I45" s="28"/>
      <c r="J45" s="28"/>
      <c r="K45" s="1">
        <f>J66</f>
        <v>59.418084754820775</v>
      </c>
      <c r="L45" s="12">
        <f>SMALL(K23:K55,23)</f>
        <v>61.782300178382606</v>
      </c>
      <c r="M45" s="1">
        <f t="shared" si="3"/>
        <v>1196.0233067682748</v>
      </c>
      <c r="N45" s="1">
        <f t="shared" si="2"/>
        <v>3670.9859483469163</v>
      </c>
    </row>
    <row r="46" spans="1:14" ht="15.75" thickBot="1" x14ac:dyDescent="0.3">
      <c r="A46" s="28"/>
      <c r="F46" s="25"/>
      <c r="K46" s="1">
        <f>J73</f>
        <v>53.796970492473669</v>
      </c>
      <c r="L46" s="12">
        <f>SMALL(K23:K55,24)</f>
        <v>62.439925320274938</v>
      </c>
      <c r="M46" s="1">
        <f t="shared" si="3"/>
        <v>1258.4632320885498</v>
      </c>
      <c r="N46" s="1">
        <f t="shared" si="2"/>
        <v>3359.0788200070901</v>
      </c>
    </row>
    <row r="47" spans="1:14" ht="15.75" thickBot="1" x14ac:dyDescent="0.3">
      <c r="A47" s="28"/>
      <c r="B47" s="22" t="str">
        <f>CONCATENATE(B8,B4,B5,B6,B7)</f>
        <v>T1R2R3R4R5</v>
      </c>
      <c r="C47" s="76"/>
      <c r="D47" s="22" t="s">
        <v>18</v>
      </c>
      <c r="E47" s="22">
        <v>9</v>
      </c>
      <c r="F47" s="25"/>
      <c r="G47" s="22" t="str">
        <f>CONCATENATE(B3,B9,B10,B11,B12)</f>
        <v>R1T2T3T4T5</v>
      </c>
      <c r="H47" s="76"/>
      <c r="I47" s="22" t="s">
        <v>18</v>
      </c>
      <c r="J47" s="22">
        <v>10</v>
      </c>
      <c r="K47" s="1">
        <f>J80</f>
        <v>76.560032396686239</v>
      </c>
      <c r="L47" s="12">
        <f>SMALL(K23:K55,25)</f>
        <v>66.702824058254222</v>
      </c>
      <c r="M47" s="1">
        <f t="shared" si="3"/>
        <v>1325.1660561468041</v>
      </c>
      <c r="N47" s="1">
        <f t="shared" si="2"/>
        <v>5106.7703708504059</v>
      </c>
    </row>
    <row r="48" spans="1:14" ht="15.75" thickBot="1" x14ac:dyDescent="0.3">
      <c r="A48" s="28"/>
      <c r="B48" s="64" t="str">
        <f>G19</f>
        <v>T1</v>
      </c>
      <c r="C48" s="64" t="str">
        <f>H19</f>
        <v>LEEDS WOLVES/NG</v>
      </c>
      <c r="D48" s="64">
        <f>I19</f>
        <v>1.8676666666666666</v>
      </c>
      <c r="E48" s="24"/>
      <c r="F48" s="25"/>
      <c r="G48" s="64" t="str">
        <f>B19</f>
        <v>R1</v>
      </c>
      <c r="H48" s="64" t="str">
        <f>C19</f>
        <v>WESTHAM/ MAN CITY/GG</v>
      </c>
      <c r="I48" s="64">
        <f>D19</f>
        <v>2.1436666666666668</v>
      </c>
      <c r="J48" s="24"/>
      <c r="K48" s="1">
        <f>J87</f>
        <v>51.767925498563322</v>
      </c>
      <c r="L48" s="44">
        <f>SMALL(K23:K55,26)</f>
        <v>67.412824398307563</v>
      </c>
      <c r="M48" s="1">
        <f t="shared" si="3"/>
        <v>1392.5788805451116</v>
      </c>
      <c r="N48" s="1">
        <f t="shared" si="2"/>
        <v>3489.8220710993178</v>
      </c>
    </row>
    <row r="49" spans="1:14" x14ac:dyDescent="0.25">
      <c r="A49" s="28"/>
      <c r="B49" s="64" t="str">
        <f t="shared" ref="B49:D52" si="10">B20</f>
        <v>R2</v>
      </c>
      <c r="C49" s="64" t="str">
        <f t="shared" si="10"/>
        <v>LEICISTER/BRENTFORD/GG</v>
      </c>
      <c r="D49" s="64">
        <f t="shared" si="10"/>
        <v>1.8183333333333329</v>
      </c>
      <c r="E49" s="24"/>
      <c r="F49" s="25"/>
      <c r="G49" s="64" t="str">
        <f t="shared" ref="G49:I52" si="11">G20</f>
        <v>T2</v>
      </c>
      <c r="H49" s="64" t="str">
        <f t="shared" si="11"/>
        <v>NEWCASTLE/NOTHINHAM/NG</v>
      </c>
      <c r="I49" s="64">
        <f t="shared" si="11"/>
        <v>1.7303333333333335</v>
      </c>
      <c r="J49" s="24"/>
      <c r="K49" s="1">
        <f>J59</f>
        <v>46.870537345565225</v>
      </c>
      <c r="L49" s="42">
        <f>SMALL(K23:K55,27)</f>
        <v>67.480491054641732</v>
      </c>
      <c r="M49" s="1">
        <f t="shared" si="3"/>
        <v>1460.0593715997534</v>
      </c>
      <c r="N49" s="1">
        <f t="shared" si="2"/>
        <v>3162.8468760736655</v>
      </c>
    </row>
    <row r="50" spans="1:14" x14ac:dyDescent="0.25">
      <c r="A50" s="28"/>
      <c r="B50" s="64" t="str">
        <f t="shared" si="10"/>
        <v>R3</v>
      </c>
      <c r="C50" s="64" t="str">
        <f t="shared" si="10"/>
        <v>MAN UNITED/BRIGHTON/GG</v>
      </c>
      <c r="D50" s="64">
        <f t="shared" si="10"/>
        <v>2.0673333333333335</v>
      </c>
      <c r="E50" s="24"/>
      <c r="F50" s="25"/>
      <c r="G50" s="64" t="str">
        <f t="shared" si="11"/>
        <v>T3</v>
      </c>
      <c r="H50" s="64" t="str">
        <f t="shared" si="11"/>
        <v>TOTEENHAM /SOUTHAMPTON/NG</v>
      </c>
      <c r="I50" s="64">
        <f t="shared" si="11"/>
        <v>1.8203333333333334</v>
      </c>
      <c r="J50" s="84"/>
      <c r="K50" s="1">
        <f>J101</f>
        <v>66.702824058254222</v>
      </c>
      <c r="L50" s="12">
        <f>SMALL(K23:K55,28)</f>
        <v>70.095146453048869</v>
      </c>
      <c r="M50" s="1">
        <f t="shared" si="3"/>
        <v>1530.1545180528024</v>
      </c>
      <c r="N50" s="1">
        <f t="shared" si="2"/>
        <v>4675.5442211952814</v>
      </c>
    </row>
    <row r="51" spans="1:14" ht="15.75" thickBot="1" x14ac:dyDescent="0.3">
      <c r="A51" s="28"/>
      <c r="B51" s="64" t="str">
        <f t="shared" si="10"/>
        <v>R4</v>
      </c>
      <c r="C51" s="64" t="str">
        <f t="shared" si="10"/>
        <v>EVERTON/CHELSEA/GG</v>
      </c>
      <c r="D51" s="64">
        <f t="shared" si="10"/>
        <v>4.68</v>
      </c>
      <c r="E51" s="24"/>
      <c r="F51" s="25"/>
      <c r="G51" s="64" t="str">
        <f t="shared" si="11"/>
        <v>T4</v>
      </c>
      <c r="H51" s="64" t="str">
        <f t="shared" si="11"/>
        <v>FULHAM LIVERPOOL/NG</v>
      </c>
      <c r="I51" s="64">
        <f t="shared" si="11"/>
        <v>3.5539999999999998</v>
      </c>
      <c r="J51" s="84"/>
      <c r="K51" s="1">
        <f>J108</f>
        <v>62.439925320274938</v>
      </c>
      <c r="L51" s="12">
        <f>SMALL(K23:K55,29)</f>
        <v>70.841255459982207</v>
      </c>
      <c r="M51" s="1">
        <f t="shared" si="3"/>
        <v>1600.9957735127846</v>
      </c>
      <c r="N51" s="1">
        <f t="shared" si="2"/>
        <v>4423.3227005158078</v>
      </c>
    </row>
    <row r="52" spans="1:14" ht="15.75" thickBot="1" x14ac:dyDescent="0.3">
      <c r="A52" s="28"/>
      <c r="B52" s="234" t="str">
        <f t="shared" si="10"/>
        <v>R5</v>
      </c>
      <c r="C52" s="234" t="str">
        <f t="shared" si="10"/>
        <v>BURNE/ASTON VILLA/GG</v>
      </c>
      <c r="D52" s="234">
        <f t="shared" si="10"/>
        <v>1.8803333333333332</v>
      </c>
      <c r="E52" s="22">
        <f>D48*D49*D50*D51*D52</f>
        <v>61.782300178382606</v>
      </c>
      <c r="F52" s="25"/>
      <c r="G52" s="234" t="str">
        <f t="shared" si="11"/>
        <v>T5</v>
      </c>
      <c r="H52" s="234" t="str">
        <f t="shared" si="11"/>
        <v>CRYSTAL PALACE ARESENAL/NG</v>
      </c>
      <c r="I52" s="234">
        <f t="shared" si="11"/>
        <v>2.1333333333333333</v>
      </c>
      <c r="J52" s="22">
        <f>I48*I49*I50*I51*I52</f>
        <v>51.193414083672025</v>
      </c>
      <c r="K52" s="1">
        <f>J115</f>
        <v>45.12219513218654</v>
      </c>
      <c r="L52" s="43">
        <f>SMALL(K23:K55,30)</f>
        <v>70.912363456573004</v>
      </c>
      <c r="M52" s="1">
        <f t="shared" si="3"/>
        <v>1671.9081369693577</v>
      </c>
      <c r="N52" s="1">
        <f t="shared" si="2"/>
        <v>3199.7215011720209</v>
      </c>
    </row>
    <row r="53" spans="1:14" ht="15.75" thickBot="1" x14ac:dyDescent="0.3">
      <c r="A53" s="28"/>
      <c r="B53" s="64"/>
      <c r="C53" s="25"/>
      <c r="D53" s="25"/>
      <c r="E53" s="24"/>
      <c r="F53" s="25"/>
      <c r="G53" s="28"/>
      <c r="H53" s="28"/>
      <c r="I53" s="28"/>
      <c r="J53" s="28"/>
      <c r="K53" s="1">
        <f>J122</f>
        <v>80.453665329208874</v>
      </c>
      <c r="L53" s="44">
        <f>SMALL(K23:K55,31)</f>
        <v>76.560032396686239</v>
      </c>
      <c r="M53" s="1">
        <f t="shared" si="3"/>
        <v>1748.4681693660439</v>
      </c>
      <c r="N53" s="1">
        <f t="shared" si="2"/>
        <v>6159.5352240363836</v>
      </c>
    </row>
    <row r="54" spans="1:14" ht="15.75" thickBot="1" x14ac:dyDescent="0.3">
      <c r="A54" s="28"/>
      <c r="B54" s="22" t="str">
        <f>CONCATENATE(B3,B9,B5,B6,B7)</f>
        <v>R1T2R3R4R5</v>
      </c>
      <c r="C54" s="76"/>
      <c r="D54" s="22" t="s">
        <v>18</v>
      </c>
      <c r="E54" s="22">
        <v>11</v>
      </c>
      <c r="F54" s="25"/>
      <c r="G54" s="22" t="str">
        <f>CONCATENATE(B8,B4,B10,B11,B12)</f>
        <v>T1R2T3T4T5</v>
      </c>
      <c r="H54" s="76"/>
      <c r="I54" s="22" t="s">
        <v>18</v>
      </c>
      <c r="J54" s="22">
        <v>12</v>
      </c>
      <c r="K54" s="1">
        <f>J129</f>
        <v>58.13981947389378</v>
      </c>
      <c r="L54" s="1">
        <f>SMALL(K23:K55,32)</f>
        <v>80.453665329208874</v>
      </c>
      <c r="M54" s="1">
        <f t="shared" si="3"/>
        <v>1828.9218346952528</v>
      </c>
      <c r="N54" s="1">
        <f t="shared" si="2"/>
        <v>4677.5615782532714</v>
      </c>
    </row>
    <row r="55" spans="1:14" ht="15.75" thickBot="1" x14ac:dyDescent="0.3">
      <c r="A55" s="28"/>
      <c r="B55" s="64" t="str">
        <f>B19</f>
        <v>R1</v>
      </c>
      <c r="C55" s="64" t="str">
        <f>C19</f>
        <v>WESTHAM/ MAN CITY/GG</v>
      </c>
      <c r="D55" s="64">
        <f>D19</f>
        <v>2.1436666666666668</v>
      </c>
      <c r="E55" s="24"/>
      <c r="F55" s="25"/>
      <c r="G55" s="64" t="str">
        <f>G19</f>
        <v>T1</v>
      </c>
      <c r="H55" s="64" t="str">
        <f>H19</f>
        <v>LEEDS WOLVES/NG</v>
      </c>
      <c r="I55" s="64">
        <f>I19</f>
        <v>1.8676666666666666</v>
      </c>
      <c r="J55" s="24"/>
      <c r="K55" s="10">
        <f>SUM(K23:K54)</f>
        <v>1828.9218346952521</v>
      </c>
      <c r="L55" s="33">
        <f>SUM(L23:L54)</f>
        <v>1828.9218346952528</v>
      </c>
      <c r="M55" s="33">
        <f>SUM(M23:M54)</f>
        <v>27183.430466672238</v>
      </c>
      <c r="N55" s="33">
        <f>SUM(N23:N54)</f>
        <v>105429.27613576864</v>
      </c>
    </row>
    <row r="56" spans="1:14" ht="15.75" thickBot="1" x14ac:dyDescent="0.3">
      <c r="A56" s="28"/>
      <c r="B56" s="64" t="str">
        <f>G20</f>
        <v>T2</v>
      </c>
      <c r="C56" s="64" t="str">
        <f>H20</f>
        <v>NEWCASTLE/NOTHINHAM/NG</v>
      </c>
      <c r="D56" s="64">
        <f>I20</f>
        <v>1.7303333333333335</v>
      </c>
      <c r="E56" s="24"/>
      <c r="F56" s="25"/>
      <c r="G56" s="64" t="str">
        <f>B20</f>
        <v>R2</v>
      </c>
      <c r="H56" s="64" t="str">
        <f>C20</f>
        <v>LEICISTER/BRENTFORD/GG</v>
      </c>
      <c r="I56" s="64">
        <f>D20</f>
        <v>1.8183333333333329</v>
      </c>
      <c r="J56" s="24"/>
      <c r="M56" s="51">
        <f>L54</f>
        <v>80.453665329208874</v>
      </c>
      <c r="N56" s="51">
        <f>L23</f>
        <v>39.312651115789329</v>
      </c>
    </row>
    <row r="57" spans="1:14" x14ac:dyDescent="0.25">
      <c r="A57" s="28"/>
      <c r="B57" s="64" t="str">
        <f t="shared" ref="B57:D59" si="12">B21</f>
        <v>R3</v>
      </c>
      <c r="C57" s="64" t="str">
        <f t="shared" si="12"/>
        <v>MAN UNITED/BRIGHTON/GG</v>
      </c>
      <c r="D57" s="64">
        <f t="shared" si="12"/>
        <v>2.0673333333333335</v>
      </c>
      <c r="E57" s="24"/>
      <c r="F57" s="25"/>
      <c r="G57" s="64" t="str">
        <f t="shared" ref="G57:I59" si="13">G21</f>
        <v>T3</v>
      </c>
      <c r="H57" s="64" t="str">
        <f t="shared" si="13"/>
        <v>TOTEENHAM /SOUTHAMPTON/NG</v>
      </c>
      <c r="I57" s="64">
        <f t="shared" si="13"/>
        <v>1.8203333333333334</v>
      </c>
      <c r="J57" s="84"/>
      <c r="M57" s="1">
        <f>(M56+N56)/2</f>
        <v>59.883158222499105</v>
      </c>
    </row>
    <row r="58" spans="1:14" ht="15.75" thickBot="1" x14ac:dyDescent="0.3">
      <c r="A58" s="28"/>
      <c r="B58" s="64" t="str">
        <f t="shared" si="12"/>
        <v>R4</v>
      </c>
      <c r="C58" s="64" t="str">
        <f t="shared" si="12"/>
        <v>EVERTON/CHELSEA/GG</v>
      </c>
      <c r="D58" s="64">
        <f t="shared" si="12"/>
        <v>4.68</v>
      </c>
      <c r="E58" s="24"/>
      <c r="F58" s="25"/>
      <c r="G58" s="64" t="str">
        <f t="shared" si="13"/>
        <v>T4</v>
      </c>
      <c r="H58" s="64" t="str">
        <f t="shared" si="13"/>
        <v>FULHAM LIVERPOOL/NG</v>
      </c>
      <c r="I58" s="64">
        <f t="shared" si="13"/>
        <v>3.5539999999999998</v>
      </c>
      <c r="J58" s="84"/>
      <c r="L58" s="26"/>
      <c r="M58" s="60"/>
      <c r="N58" s="238"/>
    </row>
    <row r="59" spans="1:14" ht="15.75" thickBot="1" x14ac:dyDescent="0.3">
      <c r="A59" s="28"/>
      <c r="B59" s="234" t="str">
        <f t="shared" si="12"/>
        <v>R5</v>
      </c>
      <c r="C59" s="234" t="str">
        <f t="shared" si="12"/>
        <v>BURNE/ASTON VILLA/GG</v>
      </c>
      <c r="D59" s="234">
        <f t="shared" si="12"/>
        <v>1.8803333333333332</v>
      </c>
      <c r="E59" s="22">
        <f>D55*D56*D57*D58*D59</f>
        <v>67.480491054641732</v>
      </c>
      <c r="F59" s="25"/>
      <c r="G59" s="234" t="str">
        <f t="shared" si="13"/>
        <v>T5</v>
      </c>
      <c r="H59" s="234" t="str">
        <f t="shared" si="13"/>
        <v>CRYSTAL PALACE ARESENAL/NG</v>
      </c>
      <c r="I59" s="234">
        <f t="shared" si="13"/>
        <v>2.1333333333333333</v>
      </c>
      <c r="J59" s="22">
        <f>I55*I56*I57*I58*I59</f>
        <v>46.870537345565225</v>
      </c>
      <c r="L59" s="25"/>
      <c r="M59" s="238"/>
      <c r="N59" s="60"/>
    </row>
    <row r="60" spans="1:14" ht="15.75" thickBot="1" x14ac:dyDescent="0.3">
      <c r="A60" s="28"/>
      <c r="B60" s="64"/>
      <c r="C60" s="25"/>
      <c r="D60" s="25"/>
      <c r="E60" s="24"/>
      <c r="F60" s="25"/>
      <c r="G60" s="28"/>
      <c r="H60" s="28"/>
      <c r="I60" s="28"/>
      <c r="J60" s="28"/>
      <c r="L60" s="26"/>
      <c r="M60" s="26"/>
      <c r="N60" s="26"/>
    </row>
    <row r="61" spans="1:14" ht="15.75" thickBot="1" x14ac:dyDescent="0.3">
      <c r="A61" s="28"/>
      <c r="B61" s="22" t="str">
        <f>CONCATENATE(B8,B4,B5,B11,B12)</f>
        <v>T1R2R3T4T5</v>
      </c>
      <c r="C61" s="76"/>
      <c r="D61" s="22" t="s">
        <v>18</v>
      </c>
      <c r="E61" s="22">
        <v>13</v>
      </c>
      <c r="F61" s="25"/>
      <c r="G61" s="22" t="str">
        <f>CONCATENATE(B3,B9,B10,B6,B7)</f>
        <v>R1T2T3R4R5</v>
      </c>
      <c r="H61" s="76"/>
      <c r="I61" s="22" t="s">
        <v>18</v>
      </c>
      <c r="J61" s="22">
        <v>14</v>
      </c>
      <c r="L61" s="26"/>
      <c r="M61" s="26"/>
      <c r="N61" s="26"/>
    </row>
    <row r="62" spans="1:14" x14ac:dyDescent="0.25">
      <c r="A62" s="28"/>
      <c r="B62" s="64" t="str">
        <f>G19</f>
        <v>T1</v>
      </c>
      <c r="C62" s="64" t="str">
        <f>H19</f>
        <v>LEEDS WOLVES/NG</v>
      </c>
      <c r="D62" s="64">
        <f>I19</f>
        <v>1.8676666666666666</v>
      </c>
      <c r="E62" s="24"/>
      <c r="F62" s="25"/>
      <c r="G62" s="64" t="str">
        <f>B19</f>
        <v>R1</v>
      </c>
      <c r="H62" s="64" t="str">
        <f>C19</f>
        <v>WESTHAM/ MAN CITY/GG</v>
      </c>
      <c r="I62" s="64">
        <f>D19</f>
        <v>2.1436666666666668</v>
      </c>
      <c r="J62" s="24"/>
      <c r="L62" s="26"/>
      <c r="M62" s="26"/>
      <c r="N62" s="26"/>
    </row>
    <row r="63" spans="1:14" x14ac:dyDescent="0.25">
      <c r="A63" s="28"/>
      <c r="B63" s="64" t="str">
        <f t="shared" ref="B63:D64" si="14">B20</f>
        <v>R2</v>
      </c>
      <c r="C63" s="64" t="str">
        <f t="shared" si="14"/>
        <v>LEICISTER/BRENTFORD/GG</v>
      </c>
      <c r="D63" s="64">
        <f t="shared" si="14"/>
        <v>1.8183333333333329</v>
      </c>
      <c r="E63" s="24"/>
      <c r="F63" s="25"/>
      <c r="G63" s="64" t="str">
        <f t="shared" ref="G63:I64" si="15">G20</f>
        <v>T2</v>
      </c>
      <c r="H63" s="64" t="str">
        <f t="shared" si="15"/>
        <v>NEWCASTLE/NOTHINHAM/NG</v>
      </c>
      <c r="I63" s="64">
        <f t="shared" si="15"/>
        <v>1.7303333333333335</v>
      </c>
      <c r="J63" s="24"/>
      <c r="L63" s="26"/>
      <c r="M63" s="26"/>
      <c r="N63" s="26"/>
    </row>
    <row r="64" spans="1:14" x14ac:dyDescent="0.25">
      <c r="A64" s="28"/>
      <c r="B64" s="64" t="str">
        <f t="shared" si="14"/>
        <v>R3</v>
      </c>
      <c r="C64" s="64" t="str">
        <f t="shared" si="14"/>
        <v>MAN UNITED/BRIGHTON/GG</v>
      </c>
      <c r="D64" s="64">
        <f t="shared" si="14"/>
        <v>2.0673333333333335</v>
      </c>
      <c r="E64" s="24"/>
      <c r="F64" s="25"/>
      <c r="G64" s="64" t="str">
        <f t="shared" si="15"/>
        <v>T3</v>
      </c>
      <c r="H64" s="64" t="str">
        <f t="shared" si="15"/>
        <v>TOTEENHAM /SOUTHAMPTON/NG</v>
      </c>
      <c r="I64" s="64">
        <f t="shared" si="15"/>
        <v>1.8203333333333334</v>
      </c>
      <c r="J64" s="24"/>
    </row>
    <row r="65" spans="1:13" ht="15.75" thickBot="1" x14ac:dyDescent="0.3">
      <c r="A65" s="28"/>
      <c r="B65" s="64" t="str">
        <f t="shared" ref="B65:D66" si="16">G22</f>
        <v>T4</v>
      </c>
      <c r="C65" s="64" t="str">
        <f t="shared" si="16"/>
        <v>FULHAM LIVERPOOL/NG</v>
      </c>
      <c r="D65" s="64">
        <f t="shared" si="16"/>
        <v>3.5539999999999998</v>
      </c>
      <c r="E65" s="24"/>
      <c r="F65" s="25"/>
      <c r="G65" s="64" t="str">
        <f t="shared" ref="G65:I66" si="17">B22</f>
        <v>R4</v>
      </c>
      <c r="H65" s="64" t="str">
        <f t="shared" si="17"/>
        <v>EVERTON/CHELSEA/GG</v>
      </c>
      <c r="I65" s="64">
        <f t="shared" si="17"/>
        <v>4.68</v>
      </c>
      <c r="J65" s="24"/>
    </row>
    <row r="66" spans="1:13" ht="15.75" thickBot="1" x14ac:dyDescent="0.3">
      <c r="A66" s="28"/>
      <c r="B66" s="234" t="str">
        <f t="shared" si="16"/>
        <v>T5</v>
      </c>
      <c r="C66" s="234" t="str">
        <f t="shared" si="16"/>
        <v>CRYSTAL PALACE ARESENAL/NG</v>
      </c>
      <c r="D66" s="234">
        <f t="shared" si="16"/>
        <v>2.1333333333333333</v>
      </c>
      <c r="E66" s="53">
        <f>D62*D63*D64*D65*D66</f>
        <v>53.230374037208477</v>
      </c>
      <c r="F66" s="25"/>
      <c r="G66" s="234" t="str">
        <f t="shared" si="17"/>
        <v>R5</v>
      </c>
      <c r="H66" s="234" t="str">
        <f t="shared" si="17"/>
        <v>BURNE/ASTON VILLA/GG</v>
      </c>
      <c r="I66" s="234">
        <f t="shared" si="17"/>
        <v>1.8803333333333332</v>
      </c>
      <c r="J66" s="52">
        <f>I62*I63*I64*I65*I66</f>
        <v>59.418084754820775</v>
      </c>
      <c r="M66" s="26"/>
    </row>
    <row r="67" spans="1:13" ht="15.75" thickBot="1" x14ac:dyDescent="0.3">
      <c r="A67" s="28"/>
      <c r="B67" s="64"/>
      <c r="C67" s="25"/>
      <c r="D67" s="25"/>
      <c r="E67" s="24"/>
      <c r="F67" s="25"/>
      <c r="G67" s="28"/>
      <c r="H67" s="28"/>
      <c r="I67" s="28"/>
      <c r="J67" s="28"/>
    </row>
    <row r="68" spans="1:13" ht="15.75" thickBot="1" x14ac:dyDescent="0.3">
      <c r="A68" s="28"/>
      <c r="B68" s="22" t="str">
        <f>CONCATENATE(B8,B9,B5,B6,B7)</f>
        <v>T1T2R3R4R5</v>
      </c>
      <c r="C68" s="76"/>
      <c r="D68" s="22" t="s">
        <v>18</v>
      </c>
      <c r="E68" s="22">
        <v>15</v>
      </c>
      <c r="F68" s="25"/>
      <c r="G68" s="22" t="str">
        <f>CONCATENATE(B3,B4,B10,B11,B12)</f>
        <v>R1R2T3T4T5</v>
      </c>
      <c r="H68" s="76"/>
      <c r="I68" s="22" t="s">
        <v>18</v>
      </c>
      <c r="J68" s="22">
        <v>16</v>
      </c>
    </row>
    <row r="69" spans="1:13" x14ac:dyDescent="0.25">
      <c r="A69" s="28"/>
      <c r="B69" s="64" t="str">
        <f t="shared" ref="B69:D70" si="18">G19</f>
        <v>T1</v>
      </c>
      <c r="C69" s="64" t="str">
        <f t="shared" si="18"/>
        <v>LEEDS WOLVES/NG</v>
      </c>
      <c r="D69" s="64">
        <f t="shared" si="18"/>
        <v>1.8676666666666666</v>
      </c>
      <c r="E69" s="24"/>
      <c r="F69" s="25"/>
      <c r="G69" s="64" t="str">
        <f t="shared" ref="G69:I70" si="19">B19</f>
        <v>R1</v>
      </c>
      <c r="H69" s="64" t="str">
        <f t="shared" si="19"/>
        <v>WESTHAM/ MAN CITY/GG</v>
      </c>
      <c r="I69" s="64">
        <f t="shared" si="19"/>
        <v>2.1436666666666668</v>
      </c>
      <c r="J69" s="24"/>
    </row>
    <row r="70" spans="1:13" x14ac:dyDescent="0.25">
      <c r="A70" s="28"/>
      <c r="B70" s="64" t="str">
        <f t="shared" si="18"/>
        <v>T2</v>
      </c>
      <c r="C70" s="64" t="str">
        <f t="shared" si="18"/>
        <v>NEWCASTLE/NOTHINHAM/NG</v>
      </c>
      <c r="D70" s="64">
        <f t="shared" si="18"/>
        <v>1.7303333333333335</v>
      </c>
      <c r="E70" s="24"/>
      <c r="F70" s="25"/>
      <c r="G70" s="64" t="str">
        <f t="shared" si="19"/>
        <v>R2</v>
      </c>
      <c r="H70" s="64" t="str">
        <f t="shared" si="19"/>
        <v>LEICISTER/BRENTFORD/GG</v>
      </c>
      <c r="I70" s="64">
        <f t="shared" si="19"/>
        <v>1.8183333333333329</v>
      </c>
      <c r="J70" s="24"/>
    </row>
    <row r="71" spans="1:13" x14ac:dyDescent="0.25">
      <c r="A71" s="28"/>
      <c r="B71" s="64" t="str">
        <f t="shared" ref="B71:D73" si="20">B21</f>
        <v>R3</v>
      </c>
      <c r="C71" s="64" t="str">
        <f t="shared" si="20"/>
        <v>MAN UNITED/BRIGHTON/GG</v>
      </c>
      <c r="D71" s="64">
        <f t="shared" si="20"/>
        <v>2.0673333333333335</v>
      </c>
      <c r="E71" s="24"/>
      <c r="F71" s="25"/>
      <c r="G71" s="64" t="str">
        <f t="shared" ref="G71:I73" si="21">G21</f>
        <v>T3</v>
      </c>
      <c r="H71" s="64" t="str">
        <f t="shared" si="21"/>
        <v>TOTEENHAM /SOUTHAMPTON/NG</v>
      </c>
      <c r="I71" s="64">
        <f t="shared" si="21"/>
        <v>1.8203333333333334</v>
      </c>
      <c r="J71" s="24"/>
    </row>
    <row r="72" spans="1:13" ht="15.75" thickBot="1" x14ac:dyDescent="0.3">
      <c r="A72" s="28"/>
      <c r="B72" s="64" t="str">
        <f t="shared" si="20"/>
        <v>R4</v>
      </c>
      <c r="C72" s="64" t="str">
        <f t="shared" si="20"/>
        <v>EVERTON/CHELSEA/GG</v>
      </c>
      <c r="D72" s="64">
        <f t="shared" si="20"/>
        <v>4.68</v>
      </c>
      <c r="E72" s="24"/>
      <c r="F72" s="25"/>
      <c r="G72" s="64" t="str">
        <f t="shared" si="21"/>
        <v>T4</v>
      </c>
      <c r="H72" s="64" t="str">
        <f t="shared" si="21"/>
        <v>FULHAM LIVERPOOL/NG</v>
      </c>
      <c r="I72" s="64">
        <f t="shared" si="21"/>
        <v>3.5539999999999998</v>
      </c>
      <c r="J72" s="84"/>
    </row>
    <row r="73" spans="1:13" ht="15.75" thickBot="1" x14ac:dyDescent="0.3">
      <c r="A73" s="28"/>
      <c r="B73" s="234" t="str">
        <f t="shared" si="20"/>
        <v>R5</v>
      </c>
      <c r="C73" s="234" t="str">
        <f t="shared" si="20"/>
        <v>BURNE/ASTON VILLA/GG</v>
      </c>
      <c r="D73" s="234">
        <f t="shared" si="20"/>
        <v>1.8803333333333332</v>
      </c>
      <c r="E73" s="52">
        <f>D69*D70*D71*D72*D73</f>
        <v>58.792286017595629</v>
      </c>
      <c r="F73" s="25"/>
      <c r="G73" s="234" t="str">
        <f t="shared" si="21"/>
        <v>T5</v>
      </c>
      <c r="H73" s="234" t="str">
        <f t="shared" si="21"/>
        <v>CRYSTAL PALACE ARESENAL/NG</v>
      </c>
      <c r="I73" s="234">
        <f t="shared" si="21"/>
        <v>2.1333333333333333</v>
      </c>
      <c r="J73" s="53">
        <f>I69*I70*I71*I72*I73</f>
        <v>53.796970492473669</v>
      </c>
      <c r="M73" s="26"/>
    </row>
    <row r="74" spans="1:13" ht="15.75" thickBot="1" x14ac:dyDescent="0.3">
      <c r="A74" s="28"/>
      <c r="B74" s="64"/>
      <c r="C74" s="25"/>
      <c r="D74" s="25"/>
      <c r="E74" s="24"/>
      <c r="F74" s="25"/>
      <c r="G74" s="28"/>
      <c r="H74" s="28"/>
      <c r="I74" s="28"/>
      <c r="J74" s="28"/>
    </row>
    <row r="75" spans="1:13" ht="15.75" thickBot="1" x14ac:dyDescent="0.3">
      <c r="A75" s="28"/>
      <c r="B75" s="22" t="str">
        <f>CONCATENATE(G19,B20,G21,G22,B23)</f>
        <v>T1R2T3T4R5</v>
      </c>
      <c r="C75" s="76"/>
      <c r="D75" s="22" t="s">
        <v>18</v>
      </c>
      <c r="E75" s="22">
        <v>17</v>
      </c>
      <c r="F75" s="25"/>
      <c r="G75" s="22" t="str">
        <f>CONCATENATE(B3,B9,B5,B6,B12)</f>
        <v>R1T2R3R4T5</v>
      </c>
      <c r="H75" s="76"/>
      <c r="I75" s="22" t="s">
        <v>18</v>
      </c>
      <c r="J75" s="22">
        <v>18</v>
      </c>
    </row>
    <row r="76" spans="1:13" x14ac:dyDescent="0.25">
      <c r="A76" s="28"/>
      <c r="B76" s="64" t="str">
        <f>G19</f>
        <v>T1</v>
      </c>
      <c r="C76" s="64" t="str">
        <f>H19</f>
        <v>LEEDS WOLVES/NG</v>
      </c>
      <c r="D76" s="64">
        <f>I19</f>
        <v>1.8676666666666666</v>
      </c>
      <c r="E76" s="24"/>
      <c r="F76" s="25"/>
      <c r="G76" s="64" t="str">
        <f>B19</f>
        <v>R1</v>
      </c>
      <c r="H76" s="64" t="str">
        <f>C19</f>
        <v>WESTHAM/ MAN CITY/GG</v>
      </c>
      <c r="I76" s="64">
        <f>D19</f>
        <v>2.1436666666666668</v>
      </c>
      <c r="J76" s="24"/>
    </row>
    <row r="77" spans="1:13" x14ac:dyDescent="0.25">
      <c r="A77" s="28"/>
      <c r="B77" s="64" t="str">
        <f>B20</f>
        <v>R2</v>
      </c>
      <c r="C77" s="64" t="str">
        <f>C20</f>
        <v>LEICISTER/BRENTFORD/GG</v>
      </c>
      <c r="D77" s="64">
        <f>D20</f>
        <v>1.8183333333333329</v>
      </c>
      <c r="E77" s="24"/>
      <c r="F77" s="25"/>
      <c r="G77" s="64" t="str">
        <f>G20</f>
        <v>T2</v>
      </c>
      <c r="H77" s="64" t="str">
        <f>H20</f>
        <v>NEWCASTLE/NOTHINHAM/NG</v>
      </c>
      <c r="I77" s="64">
        <f>I20</f>
        <v>1.7303333333333335</v>
      </c>
      <c r="J77" s="24"/>
    </row>
    <row r="78" spans="1:13" x14ac:dyDescent="0.25">
      <c r="A78" s="28"/>
      <c r="B78" s="64" t="str">
        <f t="shared" ref="B78:D79" si="22">G21</f>
        <v>T3</v>
      </c>
      <c r="C78" s="64" t="str">
        <f t="shared" si="22"/>
        <v>TOTEENHAM /SOUTHAMPTON/NG</v>
      </c>
      <c r="D78" s="64">
        <f t="shared" si="22"/>
        <v>1.8203333333333334</v>
      </c>
      <c r="E78" s="24"/>
      <c r="F78" s="25"/>
      <c r="G78" s="64" t="str">
        <f t="shared" ref="G78:I79" si="23">B21</f>
        <v>R3</v>
      </c>
      <c r="H78" s="64" t="str">
        <f t="shared" si="23"/>
        <v>MAN UNITED/BRIGHTON/GG</v>
      </c>
      <c r="I78" s="64">
        <f t="shared" si="23"/>
        <v>2.0673333333333335</v>
      </c>
      <c r="J78" s="24"/>
    </row>
    <row r="79" spans="1:13" ht="15.75" thickBot="1" x14ac:dyDescent="0.3">
      <c r="A79" s="28"/>
      <c r="B79" s="64" t="str">
        <f t="shared" si="22"/>
        <v>T4</v>
      </c>
      <c r="C79" s="64" t="str">
        <f t="shared" si="22"/>
        <v>FULHAM LIVERPOOL/NG</v>
      </c>
      <c r="D79" s="64">
        <f t="shared" si="22"/>
        <v>3.5539999999999998</v>
      </c>
      <c r="E79" s="24"/>
      <c r="F79" s="25"/>
      <c r="G79" s="64" t="str">
        <f t="shared" si="23"/>
        <v>R4</v>
      </c>
      <c r="H79" s="64" t="str">
        <f t="shared" si="23"/>
        <v>EVERTON/CHELSEA/GG</v>
      </c>
      <c r="I79" s="64">
        <f t="shared" si="23"/>
        <v>4.68</v>
      </c>
      <c r="J79" s="24"/>
    </row>
    <row r="80" spans="1:13" ht="15.75" thickBot="1" x14ac:dyDescent="0.3">
      <c r="A80" s="28"/>
      <c r="B80" s="234" t="str">
        <f>B23</f>
        <v>R5</v>
      </c>
      <c r="C80" s="234" t="str">
        <f>C23</f>
        <v>BURNE/ASTON VILLA/GG</v>
      </c>
      <c r="D80" s="234">
        <f>D23</f>
        <v>1.8803333333333332</v>
      </c>
      <c r="E80" s="53">
        <f>D76*D77*D78*D79*D80</f>
        <v>41.311984557239597</v>
      </c>
      <c r="F80" s="25"/>
      <c r="G80" s="234" t="str">
        <f>G23</f>
        <v>T5</v>
      </c>
      <c r="H80" s="234" t="str">
        <f>H23</f>
        <v>CRYSTAL PALACE ARESENAL/NG</v>
      </c>
      <c r="I80" s="234">
        <f>I23</f>
        <v>2.1333333333333333</v>
      </c>
      <c r="J80" s="52">
        <f>I76*I77*I78*I79*I80</f>
        <v>76.560032396686239</v>
      </c>
      <c r="M80" s="26"/>
    </row>
    <row r="81" spans="1:14" ht="15.75" thickBot="1" x14ac:dyDescent="0.3">
      <c r="A81" s="28"/>
      <c r="B81" s="28"/>
      <c r="C81" s="28"/>
      <c r="D81" s="28"/>
      <c r="E81" s="28"/>
      <c r="F81" s="25"/>
      <c r="G81" s="28"/>
      <c r="H81" s="28"/>
      <c r="I81" s="28"/>
      <c r="J81" s="28"/>
    </row>
    <row r="82" spans="1:14" ht="15.75" thickBot="1" x14ac:dyDescent="0.3">
      <c r="A82" s="28"/>
      <c r="B82" s="22" t="str">
        <f>CONCATENATE(B3,B4,B5,B11,B12)</f>
        <v>R1R2R3T4T5</v>
      </c>
      <c r="C82" s="76"/>
      <c r="D82" s="22" t="s">
        <v>18</v>
      </c>
      <c r="E82" s="22">
        <v>19</v>
      </c>
      <c r="F82" s="25"/>
      <c r="G82" s="22" t="str">
        <f>CONCATENATE(B8,B9,B10,B6,B7)</f>
        <v>T1T2T3R4R5</v>
      </c>
      <c r="H82" s="76"/>
      <c r="I82" s="22" t="s">
        <v>18</v>
      </c>
      <c r="J82" s="22">
        <v>20</v>
      </c>
    </row>
    <row r="83" spans="1:14" x14ac:dyDescent="0.25">
      <c r="A83" s="28"/>
      <c r="B83" s="64" t="str">
        <f t="shared" ref="B83:D85" si="24">B19</f>
        <v>R1</v>
      </c>
      <c r="C83" s="64" t="str">
        <f t="shared" si="24"/>
        <v>WESTHAM/ MAN CITY/GG</v>
      </c>
      <c r="D83" s="64">
        <f t="shared" si="24"/>
        <v>2.1436666666666668</v>
      </c>
      <c r="E83" s="24"/>
      <c r="F83" s="25"/>
      <c r="G83" s="64" t="str">
        <f t="shared" ref="G83:I85" si="25">G19</f>
        <v>T1</v>
      </c>
      <c r="H83" s="64" t="str">
        <f t="shared" si="25"/>
        <v>LEEDS WOLVES/NG</v>
      </c>
      <c r="I83" s="64">
        <f t="shared" si="25"/>
        <v>1.8676666666666666</v>
      </c>
      <c r="J83" s="24"/>
    </row>
    <row r="84" spans="1:14" x14ac:dyDescent="0.25">
      <c r="A84" s="28"/>
      <c r="B84" s="64" t="str">
        <f t="shared" si="24"/>
        <v>R2</v>
      </c>
      <c r="C84" s="64" t="str">
        <f t="shared" si="24"/>
        <v>LEICISTER/BRENTFORD/GG</v>
      </c>
      <c r="D84" s="64">
        <f t="shared" si="24"/>
        <v>1.8183333333333329</v>
      </c>
      <c r="E84" s="24"/>
      <c r="F84" s="25"/>
      <c r="G84" s="64" t="str">
        <f t="shared" si="25"/>
        <v>T2</v>
      </c>
      <c r="H84" s="64" t="str">
        <f t="shared" si="25"/>
        <v>NEWCASTLE/NOTHINHAM/NG</v>
      </c>
      <c r="I84" s="64">
        <f t="shared" si="25"/>
        <v>1.7303333333333335</v>
      </c>
      <c r="J84" s="24"/>
    </row>
    <row r="85" spans="1:14" x14ac:dyDescent="0.25">
      <c r="A85" s="28"/>
      <c r="B85" s="64" t="str">
        <f t="shared" si="24"/>
        <v>R3</v>
      </c>
      <c r="C85" s="64" t="str">
        <f t="shared" si="24"/>
        <v>MAN UNITED/BRIGHTON/GG</v>
      </c>
      <c r="D85" s="64">
        <f t="shared" si="24"/>
        <v>2.0673333333333335</v>
      </c>
      <c r="E85" s="24"/>
      <c r="F85" s="25"/>
      <c r="G85" s="64" t="str">
        <f t="shared" si="25"/>
        <v>T3</v>
      </c>
      <c r="H85" s="64" t="str">
        <f t="shared" si="25"/>
        <v>TOTEENHAM /SOUTHAMPTON/NG</v>
      </c>
      <c r="I85" s="64">
        <f t="shared" si="25"/>
        <v>1.8203333333333334</v>
      </c>
      <c r="J85" s="24"/>
    </row>
    <row r="86" spans="1:14" ht="15.75" thickBot="1" x14ac:dyDescent="0.3">
      <c r="A86" s="28"/>
      <c r="B86" s="64" t="str">
        <f t="shared" ref="B86:D87" si="26">G22</f>
        <v>T4</v>
      </c>
      <c r="C86" s="64" t="str">
        <f t="shared" si="26"/>
        <v>FULHAM LIVERPOOL/NG</v>
      </c>
      <c r="D86" s="64">
        <f t="shared" si="26"/>
        <v>3.5539999999999998</v>
      </c>
      <c r="E86" s="24"/>
      <c r="F86" s="25"/>
      <c r="G86" s="64" t="str">
        <f t="shared" ref="G86:I87" si="27">B22</f>
        <v>R4</v>
      </c>
      <c r="H86" s="64" t="str">
        <f t="shared" si="27"/>
        <v>EVERTON/CHELSEA/GG</v>
      </c>
      <c r="I86" s="64">
        <f t="shared" si="27"/>
        <v>4.68</v>
      </c>
      <c r="J86" s="24"/>
    </row>
    <row r="87" spans="1:14" ht="15.75" thickBot="1" x14ac:dyDescent="0.3">
      <c r="A87" s="28"/>
      <c r="B87" s="234" t="str">
        <f t="shared" si="26"/>
        <v>T5</v>
      </c>
      <c r="C87" s="234" t="str">
        <f t="shared" si="26"/>
        <v>CRYSTAL PALACE ARESENAL/NG</v>
      </c>
      <c r="D87" s="234">
        <f t="shared" si="26"/>
        <v>2.1333333333333333</v>
      </c>
      <c r="E87" s="52">
        <f>D83*D84*D85*D86*D87</f>
        <v>61.096650978634258</v>
      </c>
      <c r="F87" s="25"/>
      <c r="G87" s="234" t="str">
        <f t="shared" si="27"/>
        <v>R5</v>
      </c>
      <c r="H87" s="234" t="str">
        <f t="shared" si="27"/>
        <v>BURNE/ASTON VILLA/GG</v>
      </c>
      <c r="I87" s="234">
        <f t="shared" si="27"/>
        <v>1.8803333333333332</v>
      </c>
      <c r="J87" s="53">
        <f>I83*I84*I85*I86*I87</f>
        <v>51.767925498563322</v>
      </c>
      <c r="M87" s="26"/>
    </row>
    <row r="88" spans="1:14" ht="15.75" thickBot="1" x14ac:dyDescent="0.3">
      <c r="A88" s="28"/>
      <c r="B88" s="64"/>
      <c r="C88" s="25"/>
      <c r="D88" s="25"/>
      <c r="E88" s="24"/>
      <c r="F88" s="25"/>
      <c r="G88" s="28"/>
      <c r="H88" s="28"/>
      <c r="I88" s="28"/>
      <c r="J88" s="28"/>
    </row>
    <row r="89" spans="1:14" ht="15.75" thickBot="1" x14ac:dyDescent="0.3">
      <c r="A89" s="28"/>
      <c r="B89" s="22" t="str">
        <f>CONCATENATE(B3,B9,B5,B11,B7)</f>
        <v>R1T2R3T4R5</v>
      </c>
      <c r="C89" s="76"/>
      <c r="D89" s="22" t="s">
        <v>18</v>
      </c>
      <c r="E89" s="22">
        <v>21</v>
      </c>
      <c r="F89" s="25"/>
      <c r="G89" s="22" t="str">
        <f>CONCATENATE(B8,B4,B10,B6,B12)</f>
        <v>T1R2T3R4T5</v>
      </c>
      <c r="H89" s="76"/>
      <c r="I89" s="22" t="s">
        <v>18</v>
      </c>
      <c r="J89" s="22">
        <v>22</v>
      </c>
    </row>
    <row r="90" spans="1:14" x14ac:dyDescent="0.25">
      <c r="A90" s="28"/>
      <c r="B90" s="64" t="str">
        <f>B19</f>
        <v>R1</v>
      </c>
      <c r="C90" s="64" t="str">
        <f>C19</f>
        <v>WESTHAM/ MAN CITY/GG</v>
      </c>
      <c r="D90" s="64">
        <f>D19</f>
        <v>2.1436666666666668</v>
      </c>
      <c r="E90" s="24"/>
      <c r="F90" s="25"/>
      <c r="G90" s="64" t="str">
        <f>G19</f>
        <v>T1</v>
      </c>
      <c r="H90" s="64" t="str">
        <f>H19</f>
        <v>LEEDS WOLVES/NG</v>
      </c>
      <c r="I90" s="64">
        <f>I19</f>
        <v>1.8676666666666666</v>
      </c>
      <c r="J90" s="24"/>
    </row>
    <row r="91" spans="1:14" x14ac:dyDescent="0.25">
      <c r="A91" s="28"/>
      <c r="B91" s="64" t="str">
        <f>G20</f>
        <v>T2</v>
      </c>
      <c r="C91" s="64" t="str">
        <f>H20</f>
        <v>NEWCASTLE/NOTHINHAM/NG</v>
      </c>
      <c r="D91" s="64">
        <f>I20</f>
        <v>1.7303333333333335</v>
      </c>
      <c r="E91" s="24"/>
      <c r="F91" s="25"/>
      <c r="G91" s="64" t="str">
        <f>B20</f>
        <v>R2</v>
      </c>
      <c r="H91" s="64" t="str">
        <f>C20</f>
        <v>LEICISTER/BRENTFORD/GG</v>
      </c>
      <c r="I91" s="64">
        <f>D20</f>
        <v>1.8183333333333329</v>
      </c>
      <c r="J91" s="24"/>
    </row>
    <row r="92" spans="1:14" x14ac:dyDescent="0.25">
      <c r="A92" s="28"/>
      <c r="B92" s="64" t="str">
        <f>B21</f>
        <v>R3</v>
      </c>
      <c r="C92" s="64" t="str">
        <f>C21</f>
        <v>MAN UNITED/BRIGHTON/GG</v>
      </c>
      <c r="D92" s="64">
        <f>D21</f>
        <v>2.0673333333333335</v>
      </c>
      <c r="E92" s="24"/>
      <c r="F92" s="25"/>
      <c r="G92" s="64" t="str">
        <f>G21</f>
        <v>T3</v>
      </c>
      <c r="H92" s="64" t="str">
        <f>H21</f>
        <v>TOTEENHAM /SOUTHAMPTON/NG</v>
      </c>
      <c r="I92" s="64">
        <f>I21</f>
        <v>1.8203333333333334</v>
      </c>
      <c r="J92" s="24"/>
    </row>
    <row r="93" spans="1:14" ht="15.75" thickBot="1" x14ac:dyDescent="0.3">
      <c r="A93" s="28"/>
      <c r="B93" s="64" t="str">
        <f>G22</f>
        <v>T4</v>
      </c>
      <c r="C93" s="64" t="str">
        <f>H22</f>
        <v>FULHAM LIVERPOOL/NG</v>
      </c>
      <c r="D93" s="64">
        <f>I22</f>
        <v>3.5539999999999998</v>
      </c>
      <c r="E93" s="24"/>
      <c r="F93" s="25"/>
      <c r="G93" s="64" t="str">
        <f>B22</f>
        <v>R4</v>
      </c>
      <c r="H93" s="64" t="str">
        <f>C22</f>
        <v>EVERTON/CHELSEA/GG</v>
      </c>
      <c r="I93" s="64">
        <f>D22</f>
        <v>4.68</v>
      </c>
      <c r="J93" s="24"/>
    </row>
    <row r="94" spans="1:14" ht="15.75" thickBot="1" x14ac:dyDescent="0.3">
      <c r="A94" s="28"/>
      <c r="B94" s="234" t="str">
        <f>B23</f>
        <v>R5</v>
      </c>
      <c r="C94" s="234" t="str">
        <f>C23</f>
        <v>BURNE/ASTON VILLA/GG</v>
      </c>
      <c r="D94" s="234">
        <f>D23</f>
        <v>1.8803333333333332</v>
      </c>
      <c r="E94" s="52">
        <f>D90*D91*D92*D93*D94</f>
        <v>51.244800258161682</v>
      </c>
      <c r="F94" s="25"/>
      <c r="G94" s="234" t="str">
        <f>G23</f>
        <v>T5</v>
      </c>
      <c r="H94" s="234" t="str">
        <f>H23</f>
        <v>CRYSTAL PALACE ARESENAL/NG</v>
      </c>
      <c r="I94" s="234">
        <f>I23</f>
        <v>2.1333333333333333</v>
      </c>
      <c r="J94" s="53">
        <f>I90*I91*I92*I93*I94</f>
        <v>61.720347433102205</v>
      </c>
      <c r="M94" s="26"/>
      <c r="N94" s="20"/>
    </row>
    <row r="95" spans="1:14" ht="15.75" thickBot="1" x14ac:dyDescent="0.3">
      <c r="A95" s="28"/>
      <c r="B95" s="64"/>
      <c r="C95" s="25"/>
      <c r="D95" s="25"/>
      <c r="E95" s="24"/>
      <c r="F95" s="25"/>
      <c r="G95" s="64"/>
      <c r="H95" s="25"/>
      <c r="I95" s="25"/>
      <c r="J95" s="24"/>
    </row>
    <row r="96" spans="1:14" ht="15.75" thickBot="1" x14ac:dyDescent="0.3">
      <c r="A96" s="28"/>
      <c r="B96" s="22" t="str">
        <f>CONCATENATE(B3,B4,B10,B11,B7)</f>
        <v>R1R2T3T4R5</v>
      </c>
      <c r="C96" s="76"/>
      <c r="D96" s="22" t="s">
        <v>18</v>
      </c>
      <c r="E96" s="22">
        <v>23</v>
      </c>
      <c r="F96" s="25"/>
      <c r="G96" s="22" t="str">
        <f>CONCATENATE(B8,B9,B5,B6,B12)</f>
        <v>T1T2R3R4T5</v>
      </c>
      <c r="H96" s="22"/>
      <c r="I96" s="22" t="s">
        <v>18</v>
      </c>
      <c r="J96" s="22">
        <v>24</v>
      </c>
    </row>
    <row r="97" spans="1:14" x14ac:dyDescent="0.25">
      <c r="A97" s="28"/>
      <c r="B97" s="64" t="str">
        <f t="shared" ref="B97:D98" si="28">B19</f>
        <v>R1</v>
      </c>
      <c r="C97" s="64" t="str">
        <f t="shared" si="28"/>
        <v>WESTHAM/ MAN CITY/GG</v>
      </c>
      <c r="D97" s="64">
        <f t="shared" si="28"/>
        <v>2.1436666666666668</v>
      </c>
      <c r="E97" s="24"/>
      <c r="F97" s="25"/>
      <c r="G97" s="64" t="str">
        <f t="shared" ref="G97:I98" si="29">G19</f>
        <v>T1</v>
      </c>
      <c r="H97" s="64" t="str">
        <f t="shared" si="29"/>
        <v>LEEDS WOLVES/NG</v>
      </c>
      <c r="I97" s="64">
        <f t="shared" si="29"/>
        <v>1.8676666666666666</v>
      </c>
      <c r="J97" s="24"/>
    </row>
    <row r="98" spans="1:14" x14ac:dyDescent="0.25">
      <c r="A98" s="28"/>
      <c r="B98" s="64" t="str">
        <f t="shared" si="28"/>
        <v>R2</v>
      </c>
      <c r="C98" s="64" t="str">
        <f t="shared" si="28"/>
        <v>LEICISTER/BRENTFORD/GG</v>
      </c>
      <c r="D98" s="64">
        <f t="shared" si="28"/>
        <v>1.8183333333333329</v>
      </c>
      <c r="E98" s="24"/>
      <c r="F98" s="25"/>
      <c r="G98" s="64" t="str">
        <f t="shared" si="29"/>
        <v>T2</v>
      </c>
      <c r="H98" s="64" t="str">
        <f t="shared" si="29"/>
        <v>NEWCASTLE/NOTHINHAM/NG</v>
      </c>
      <c r="I98" s="64">
        <f t="shared" si="29"/>
        <v>1.7303333333333335</v>
      </c>
      <c r="J98" s="24"/>
    </row>
    <row r="99" spans="1:14" x14ac:dyDescent="0.25">
      <c r="A99" s="28"/>
      <c r="B99" s="64" t="str">
        <f t="shared" ref="B99:D100" si="30">G21</f>
        <v>T3</v>
      </c>
      <c r="C99" s="64" t="str">
        <f t="shared" si="30"/>
        <v>TOTEENHAM /SOUTHAMPTON/NG</v>
      </c>
      <c r="D99" s="64">
        <f t="shared" si="30"/>
        <v>1.8203333333333334</v>
      </c>
      <c r="E99" s="24"/>
      <c r="F99" s="25"/>
      <c r="G99" s="64" t="str">
        <f t="shared" ref="G99:I100" si="31">B21</f>
        <v>R3</v>
      </c>
      <c r="H99" s="64" t="str">
        <f t="shared" si="31"/>
        <v>MAN UNITED/BRIGHTON/GG</v>
      </c>
      <c r="I99" s="64">
        <f t="shared" si="31"/>
        <v>2.0673333333333335</v>
      </c>
      <c r="J99" s="24"/>
    </row>
    <row r="100" spans="1:14" ht="15.75" thickBot="1" x14ac:dyDescent="0.3">
      <c r="A100" s="28"/>
      <c r="B100" s="64" t="str">
        <f t="shared" si="30"/>
        <v>T4</v>
      </c>
      <c r="C100" s="64" t="str">
        <f t="shared" si="30"/>
        <v>FULHAM LIVERPOOL/NG</v>
      </c>
      <c r="D100" s="64">
        <f t="shared" si="30"/>
        <v>3.5539999999999998</v>
      </c>
      <c r="E100" s="24"/>
      <c r="F100" s="25"/>
      <c r="G100" s="64" t="str">
        <f t="shared" si="31"/>
        <v>R4</v>
      </c>
      <c r="H100" s="64" t="str">
        <f t="shared" si="31"/>
        <v>EVERTON/CHELSEA/GG</v>
      </c>
      <c r="I100" s="64">
        <f t="shared" si="31"/>
        <v>4.68</v>
      </c>
      <c r="J100" s="24"/>
    </row>
    <row r="101" spans="1:14" ht="15.75" thickBot="1" x14ac:dyDescent="0.3">
      <c r="A101" s="28"/>
      <c r="B101" s="234" t="str">
        <f>B23</f>
        <v>R5</v>
      </c>
      <c r="C101" s="234" t="str">
        <f>C23</f>
        <v>BURNE/ASTON VILLA/GG</v>
      </c>
      <c r="D101" s="234">
        <f>D23</f>
        <v>1.8803333333333332</v>
      </c>
      <c r="E101" s="52">
        <f>D97*D98*D99*D100*D101</f>
        <v>47.416986023131869</v>
      </c>
      <c r="F101" s="25"/>
      <c r="G101" s="234" t="str">
        <f>G23</f>
        <v>T5</v>
      </c>
      <c r="H101" s="234" t="str">
        <f>H23</f>
        <v>CRYSTAL PALACE ARESENAL/NG</v>
      </c>
      <c r="I101" s="234">
        <f>I23</f>
        <v>2.1333333333333333</v>
      </c>
      <c r="J101" s="53">
        <f>I97*I98*I99*I100*I101</f>
        <v>66.702824058254222</v>
      </c>
      <c r="M101" s="26"/>
      <c r="N101" s="20"/>
    </row>
    <row r="102" spans="1:14" ht="15.75" thickBot="1" x14ac:dyDescent="0.3">
      <c r="A102" s="28"/>
      <c r="B102" s="28"/>
      <c r="C102" s="28"/>
      <c r="D102" s="28"/>
      <c r="E102" s="28"/>
      <c r="F102" s="25"/>
      <c r="G102" s="28"/>
      <c r="H102" s="28"/>
      <c r="I102" s="28"/>
      <c r="J102" s="28"/>
    </row>
    <row r="103" spans="1:14" ht="15.75" thickBot="1" x14ac:dyDescent="0.3">
      <c r="A103" s="28"/>
      <c r="B103" s="22" t="str">
        <f>CONCATENATE(G19,G20,B21,G22,G23)</f>
        <v>T1T2R3T4T5</v>
      </c>
      <c r="C103" s="76"/>
      <c r="D103" s="22" t="s">
        <v>18</v>
      </c>
      <c r="E103" s="22">
        <v>25</v>
      </c>
      <c r="F103" s="25"/>
      <c r="G103" s="22" t="str">
        <f>CONCATENATE(B3,B4,B10, B6,B7)</f>
        <v>R1R2T3R4R5</v>
      </c>
      <c r="H103" s="233"/>
      <c r="I103" s="22" t="s">
        <v>18</v>
      </c>
      <c r="J103" s="22">
        <v>26</v>
      </c>
    </row>
    <row r="104" spans="1:14" x14ac:dyDescent="0.25">
      <c r="A104" s="28"/>
      <c r="B104" s="64" t="str">
        <f t="shared" ref="B104:D105" si="32">G19</f>
        <v>T1</v>
      </c>
      <c r="C104" s="64" t="str">
        <f t="shared" si="32"/>
        <v>LEEDS WOLVES/NG</v>
      </c>
      <c r="D104" s="64">
        <f t="shared" si="32"/>
        <v>1.8676666666666666</v>
      </c>
      <c r="E104" s="236"/>
      <c r="F104" s="25"/>
      <c r="G104" s="64" t="str">
        <f>B3</f>
        <v>R1</v>
      </c>
      <c r="H104" s="25" t="str">
        <f>C33</f>
        <v>WESTHAM/ MAN CITY/GG</v>
      </c>
      <c r="I104" s="25">
        <f>D33</f>
        <v>2.1436666666666668</v>
      </c>
      <c r="J104" s="24"/>
    </row>
    <row r="105" spans="1:14" x14ac:dyDescent="0.25">
      <c r="A105" s="28"/>
      <c r="B105" s="64" t="str">
        <f t="shared" si="32"/>
        <v>T2</v>
      </c>
      <c r="C105" s="64" t="str">
        <f t="shared" si="32"/>
        <v>NEWCASTLE/NOTHINHAM/NG</v>
      </c>
      <c r="D105" s="64">
        <f t="shared" si="32"/>
        <v>1.7303333333333335</v>
      </c>
      <c r="E105" s="84"/>
      <c r="F105" s="25"/>
      <c r="G105" s="64" t="str">
        <f>B4</f>
        <v>R2</v>
      </c>
      <c r="H105" s="25" t="str">
        <f>C34</f>
        <v>LEICISTER/BRENTFORD/GG</v>
      </c>
      <c r="I105" s="25">
        <f>D34</f>
        <v>1.8183333333333329</v>
      </c>
      <c r="J105" s="24"/>
    </row>
    <row r="106" spans="1:14" x14ac:dyDescent="0.25">
      <c r="A106" s="28"/>
      <c r="B106" s="64" t="str">
        <f>B21</f>
        <v>R3</v>
      </c>
      <c r="C106" s="64" t="str">
        <f>C21</f>
        <v>MAN UNITED/BRIGHTON/GG</v>
      </c>
      <c r="D106" s="64">
        <f>D21</f>
        <v>2.0673333333333335</v>
      </c>
      <c r="E106" s="84"/>
      <c r="F106" s="25"/>
      <c r="G106" s="64" t="str">
        <f>G21</f>
        <v>T3</v>
      </c>
      <c r="H106" s="64" t="str">
        <f>H21</f>
        <v>TOTEENHAM /SOUTHAMPTON/NG</v>
      </c>
      <c r="I106" s="64">
        <f>I21</f>
        <v>1.8203333333333334</v>
      </c>
      <c r="J106" s="24"/>
    </row>
    <row r="107" spans="1:14" ht="15.75" thickBot="1" x14ac:dyDescent="0.3">
      <c r="A107" s="28"/>
      <c r="B107" s="64" t="str">
        <f t="shared" ref="B107:D108" si="33">G22</f>
        <v>T4</v>
      </c>
      <c r="C107" s="64" t="str">
        <f t="shared" si="33"/>
        <v>FULHAM LIVERPOOL/NG</v>
      </c>
      <c r="D107" s="64">
        <f t="shared" si="33"/>
        <v>3.5539999999999998</v>
      </c>
      <c r="E107" s="50"/>
      <c r="F107" s="25"/>
      <c r="G107" s="64" t="str">
        <f t="shared" ref="G107:I108" si="34">B22</f>
        <v>R4</v>
      </c>
      <c r="H107" s="64" t="str">
        <f t="shared" si="34"/>
        <v>EVERTON/CHELSEA/GG</v>
      </c>
      <c r="I107" s="64">
        <f t="shared" si="34"/>
        <v>4.68</v>
      </c>
      <c r="J107" s="24"/>
    </row>
    <row r="108" spans="1:14" ht="15.75" thickBot="1" x14ac:dyDescent="0.3">
      <c r="A108" s="28"/>
      <c r="B108" s="64" t="str">
        <f t="shared" si="33"/>
        <v>T5</v>
      </c>
      <c r="C108" s="64" t="str">
        <f t="shared" si="33"/>
        <v>CRYSTAL PALACE ARESENAL/NG</v>
      </c>
      <c r="D108" s="64">
        <f t="shared" si="33"/>
        <v>2.1333333333333333</v>
      </c>
      <c r="E108" s="22">
        <f>D104*D105*D106*D107*D108</f>
        <v>50.654238611759723</v>
      </c>
      <c r="F108" s="25"/>
      <c r="G108" s="234" t="str">
        <f t="shared" si="34"/>
        <v>R5</v>
      </c>
      <c r="H108" s="234" t="str">
        <f t="shared" si="34"/>
        <v>BURNE/ASTON VILLA/GG</v>
      </c>
      <c r="I108" s="234">
        <f t="shared" si="34"/>
        <v>1.8803333333333332</v>
      </c>
      <c r="J108" s="22">
        <f>I104*I105*I106*I107*I108</f>
        <v>62.439925320274938</v>
      </c>
      <c r="M108" s="26"/>
      <c r="N108" s="20"/>
    </row>
    <row r="109" spans="1:14" ht="15.75" thickBot="1" x14ac:dyDescent="0.3">
      <c r="A109" s="28"/>
      <c r="B109" s="64"/>
      <c r="C109" s="25"/>
      <c r="D109" s="25"/>
      <c r="E109" s="24"/>
      <c r="F109" s="25"/>
      <c r="G109" s="28"/>
      <c r="H109" s="28"/>
      <c r="I109" s="28"/>
      <c r="J109" s="28"/>
    </row>
    <row r="110" spans="1:14" ht="15.75" thickBot="1" x14ac:dyDescent="0.3">
      <c r="A110" s="28"/>
      <c r="B110" s="22" t="str">
        <f>CONCATENATE(B8,B4,B5,B6,B12)</f>
        <v>T1R2R3R4T5</v>
      </c>
      <c r="C110" s="76"/>
      <c r="D110" s="22" t="s">
        <v>18</v>
      </c>
      <c r="E110" s="22">
        <v>27</v>
      </c>
      <c r="F110" s="28"/>
      <c r="G110" s="22" t="str">
        <f>CONCATENATE(B3,B9,B10,B11,B7)</f>
        <v>R1T2T3T4R5</v>
      </c>
      <c r="H110" s="76"/>
      <c r="I110" s="22" t="s">
        <v>18</v>
      </c>
      <c r="J110" s="22">
        <v>28</v>
      </c>
    </row>
    <row r="111" spans="1:14" x14ac:dyDescent="0.25">
      <c r="A111" s="28"/>
      <c r="B111" s="64" t="str">
        <f>G19</f>
        <v>T1</v>
      </c>
      <c r="C111" s="64" t="str">
        <f>H19</f>
        <v>LEEDS WOLVES/NG</v>
      </c>
      <c r="D111" s="64">
        <f>I19</f>
        <v>1.8676666666666666</v>
      </c>
      <c r="E111" s="24"/>
      <c r="F111" s="25" t="s">
        <v>22</v>
      </c>
      <c r="G111" s="64" t="str">
        <f>B19</f>
        <v>R1</v>
      </c>
      <c r="H111" s="64" t="str">
        <f>C19</f>
        <v>WESTHAM/ MAN CITY/GG</v>
      </c>
      <c r="I111" s="64">
        <f>D19</f>
        <v>2.1436666666666668</v>
      </c>
      <c r="J111" s="24"/>
    </row>
    <row r="112" spans="1:14" x14ac:dyDescent="0.25">
      <c r="A112" s="28"/>
      <c r="B112" s="64" t="str">
        <f t="shared" ref="B112:D114" si="35">B20</f>
        <v>R2</v>
      </c>
      <c r="C112" s="64" t="str">
        <f t="shared" si="35"/>
        <v>LEICISTER/BRENTFORD/GG</v>
      </c>
      <c r="D112" s="64">
        <f t="shared" si="35"/>
        <v>1.8183333333333329</v>
      </c>
      <c r="E112" s="24"/>
      <c r="F112" s="25"/>
      <c r="G112" s="64" t="str">
        <f t="shared" ref="G112:I114" si="36">G20</f>
        <v>T2</v>
      </c>
      <c r="H112" s="64" t="str">
        <f t="shared" si="36"/>
        <v>NEWCASTLE/NOTHINHAM/NG</v>
      </c>
      <c r="I112" s="64">
        <f t="shared" si="36"/>
        <v>1.7303333333333335</v>
      </c>
      <c r="J112" s="24"/>
    </row>
    <row r="113" spans="1:14" x14ac:dyDescent="0.25">
      <c r="A113" s="28"/>
      <c r="B113" s="64" t="str">
        <f t="shared" si="35"/>
        <v>R3</v>
      </c>
      <c r="C113" s="64" t="str">
        <f t="shared" si="35"/>
        <v>MAN UNITED/BRIGHTON/GG</v>
      </c>
      <c r="D113" s="64">
        <f t="shared" si="35"/>
        <v>2.0673333333333335</v>
      </c>
      <c r="E113" s="24"/>
      <c r="F113" s="25"/>
      <c r="G113" s="64" t="str">
        <f t="shared" si="36"/>
        <v>T3</v>
      </c>
      <c r="H113" s="64" t="str">
        <f t="shared" si="36"/>
        <v>TOTEENHAM /SOUTHAMPTON/NG</v>
      </c>
      <c r="I113" s="64">
        <f t="shared" si="36"/>
        <v>1.8203333333333334</v>
      </c>
      <c r="J113" s="24"/>
    </row>
    <row r="114" spans="1:14" ht="15.75" thickBot="1" x14ac:dyDescent="0.3">
      <c r="A114" s="28"/>
      <c r="B114" s="64" t="str">
        <f t="shared" si="35"/>
        <v>R4</v>
      </c>
      <c r="C114" s="64" t="str">
        <f t="shared" si="35"/>
        <v>EVERTON/CHELSEA/GG</v>
      </c>
      <c r="D114" s="64">
        <f t="shared" si="35"/>
        <v>4.68</v>
      </c>
      <c r="E114" s="24"/>
      <c r="F114" s="25"/>
      <c r="G114" s="64" t="str">
        <f t="shared" si="36"/>
        <v>T4</v>
      </c>
      <c r="H114" s="64" t="str">
        <f t="shared" si="36"/>
        <v>FULHAM LIVERPOOL/NG</v>
      </c>
      <c r="I114" s="64">
        <f t="shared" si="36"/>
        <v>3.5539999999999998</v>
      </c>
      <c r="J114" s="84"/>
    </row>
    <row r="115" spans="1:14" ht="15.75" thickBot="1" x14ac:dyDescent="0.3">
      <c r="A115" s="28"/>
      <c r="B115" s="234" t="str">
        <f>G23</f>
        <v>T5</v>
      </c>
      <c r="C115" s="234" t="str">
        <f>H23</f>
        <v>CRYSTAL PALACE ARESENAL/NG</v>
      </c>
      <c r="D115" s="234">
        <f>I23</f>
        <v>2.1333333333333333</v>
      </c>
      <c r="E115" s="52">
        <f>D111*D112*D113*D114*D115</f>
        <v>70.095146453048869</v>
      </c>
      <c r="F115" s="25"/>
      <c r="G115" s="234" t="str">
        <f>B23</f>
        <v>R5</v>
      </c>
      <c r="H115" s="234" t="str">
        <f>C23</f>
        <v>BURNE/ASTON VILLA/GG</v>
      </c>
      <c r="I115" s="234">
        <f>D23</f>
        <v>1.8803333333333332</v>
      </c>
      <c r="J115" s="53">
        <f>I111*I112*I113*I114*I115</f>
        <v>45.12219513218654</v>
      </c>
      <c r="M115" s="26"/>
      <c r="N115" s="20"/>
    </row>
    <row r="116" spans="1:14" ht="15.75" thickBot="1" x14ac:dyDescent="0.3">
      <c r="A116" s="28"/>
      <c r="B116" s="28"/>
      <c r="C116" s="28"/>
      <c r="D116" s="28"/>
      <c r="E116" s="28"/>
      <c r="F116" s="25"/>
      <c r="G116" s="28"/>
      <c r="H116" s="28"/>
      <c r="I116" s="28"/>
      <c r="J116" s="28"/>
    </row>
    <row r="117" spans="1:14" ht="15.75" thickBot="1" x14ac:dyDescent="0.3">
      <c r="A117" s="28"/>
      <c r="B117" s="22" t="str">
        <f>CONCATENATE(B8,B9,B10,B11,B7)</f>
        <v>T1T2T3T4R5</v>
      </c>
      <c r="C117" s="76"/>
      <c r="D117" s="22" t="s">
        <v>18</v>
      </c>
      <c r="E117" s="22">
        <v>29</v>
      </c>
      <c r="F117" s="25"/>
      <c r="G117" s="22" t="str">
        <f>CONCATENATE(B3,B4,B5,B6,B12)</f>
        <v>R1R2R3R4T5</v>
      </c>
      <c r="H117" s="76"/>
      <c r="I117" s="22" t="s">
        <v>18</v>
      </c>
      <c r="J117" s="22">
        <v>30</v>
      </c>
    </row>
    <row r="118" spans="1:14" x14ac:dyDescent="0.25">
      <c r="A118" s="28"/>
      <c r="B118" s="64" t="str">
        <f t="shared" ref="B118:D121" si="37">G19</f>
        <v>T1</v>
      </c>
      <c r="C118" s="64" t="str">
        <f t="shared" si="37"/>
        <v>LEEDS WOLVES/NG</v>
      </c>
      <c r="D118" s="64">
        <f t="shared" si="37"/>
        <v>1.8676666666666666</v>
      </c>
      <c r="E118" s="24"/>
      <c r="F118" s="25"/>
      <c r="G118" s="64" t="str">
        <f t="shared" ref="G118:I121" si="38">B19</f>
        <v>R1</v>
      </c>
      <c r="H118" s="64" t="str">
        <f t="shared" si="38"/>
        <v>WESTHAM/ MAN CITY/GG</v>
      </c>
      <c r="I118" s="64">
        <f t="shared" si="38"/>
        <v>2.1436666666666668</v>
      </c>
      <c r="J118" s="24"/>
    </row>
    <row r="119" spans="1:14" x14ac:dyDescent="0.25">
      <c r="A119" s="28"/>
      <c r="B119" s="64" t="str">
        <f t="shared" si="37"/>
        <v>T2</v>
      </c>
      <c r="C119" s="64" t="str">
        <f t="shared" si="37"/>
        <v>NEWCASTLE/NOTHINHAM/NG</v>
      </c>
      <c r="D119" s="64">
        <f t="shared" si="37"/>
        <v>1.7303333333333335</v>
      </c>
      <c r="E119" s="24"/>
      <c r="F119" s="25"/>
      <c r="G119" s="64" t="str">
        <f t="shared" si="38"/>
        <v>R2</v>
      </c>
      <c r="H119" s="64" t="str">
        <f t="shared" si="38"/>
        <v>LEICISTER/BRENTFORD/GG</v>
      </c>
      <c r="I119" s="64">
        <f t="shared" si="38"/>
        <v>1.8183333333333329</v>
      </c>
      <c r="J119" s="24"/>
    </row>
    <row r="120" spans="1:14" x14ac:dyDescent="0.25">
      <c r="A120" s="28"/>
      <c r="B120" s="64" t="str">
        <f t="shared" si="37"/>
        <v>T3</v>
      </c>
      <c r="C120" s="64" t="str">
        <f t="shared" si="37"/>
        <v>TOTEENHAM /SOUTHAMPTON/NG</v>
      </c>
      <c r="D120" s="64">
        <f t="shared" si="37"/>
        <v>1.8203333333333334</v>
      </c>
      <c r="E120" s="84"/>
      <c r="F120" s="25"/>
      <c r="G120" s="64" t="str">
        <f t="shared" si="38"/>
        <v>R3</v>
      </c>
      <c r="H120" s="64" t="str">
        <f t="shared" si="38"/>
        <v>MAN UNITED/BRIGHTON/GG</v>
      </c>
      <c r="I120" s="64">
        <f t="shared" si="38"/>
        <v>2.0673333333333335</v>
      </c>
      <c r="J120" s="24"/>
    </row>
    <row r="121" spans="1:14" ht="15.75" thickBot="1" x14ac:dyDescent="0.3">
      <c r="A121" s="28"/>
      <c r="B121" s="64" t="str">
        <f t="shared" si="37"/>
        <v>T4</v>
      </c>
      <c r="C121" s="64" t="str">
        <f t="shared" si="37"/>
        <v>FULHAM LIVERPOOL/NG</v>
      </c>
      <c r="D121" s="64">
        <f t="shared" si="37"/>
        <v>3.5539999999999998</v>
      </c>
      <c r="E121" s="84"/>
      <c r="F121" s="25"/>
      <c r="G121" s="64" t="str">
        <f t="shared" si="38"/>
        <v>R4</v>
      </c>
      <c r="H121" s="64" t="str">
        <f t="shared" si="38"/>
        <v>EVERTON/CHELSEA/GG</v>
      </c>
      <c r="I121" s="64">
        <f t="shared" si="38"/>
        <v>4.68</v>
      </c>
      <c r="J121" s="24"/>
    </row>
    <row r="122" spans="1:14" ht="15.75" thickBot="1" x14ac:dyDescent="0.3">
      <c r="A122" s="28"/>
      <c r="B122" s="234" t="str">
        <f>B23</f>
        <v>R5</v>
      </c>
      <c r="C122" s="234" t="str">
        <f>C23</f>
        <v>BURNE/ASTON VILLA/GG</v>
      </c>
      <c r="D122" s="234">
        <f>D23</f>
        <v>1.8803333333333332</v>
      </c>
      <c r="E122" s="22">
        <f>D118*D119*D120*D121*D122</f>
        <v>39.312651115789329</v>
      </c>
      <c r="F122" s="25"/>
      <c r="G122" s="234" t="str">
        <f>G23</f>
        <v>T5</v>
      </c>
      <c r="H122" s="234" t="str">
        <f>H23</f>
        <v>CRYSTAL PALACE ARESENAL/NG</v>
      </c>
      <c r="I122" s="234">
        <f>I23</f>
        <v>2.1333333333333333</v>
      </c>
      <c r="J122" s="22">
        <f>I118*I119*I120*I121*I122</f>
        <v>80.453665329208874</v>
      </c>
      <c r="M122" s="26"/>
      <c r="N122" s="20"/>
    </row>
    <row r="123" spans="1:14" ht="15.75" thickBot="1" x14ac:dyDescent="0.3">
      <c r="A123" s="28"/>
      <c r="B123" s="28"/>
      <c r="C123" s="28"/>
      <c r="D123" s="28"/>
      <c r="E123" s="28"/>
      <c r="F123" s="25"/>
      <c r="G123" s="28"/>
      <c r="H123" s="28"/>
      <c r="I123" s="28"/>
      <c r="J123" s="28"/>
    </row>
    <row r="124" spans="1:14" ht="15.75" thickBot="1" x14ac:dyDescent="0.3">
      <c r="A124" s="28"/>
      <c r="B124" s="62" t="str">
        <f>CONCATENATE(B8,B4,B10,B6,B7)</f>
        <v>T1R2T3R4R5</v>
      </c>
      <c r="C124" s="76"/>
      <c r="D124" s="22" t="s">
        <v>18</v>
      </c>
      <c r="E124" s="22">
        <v>31</v>
      </c>
      <c r="F124" s="25"/>
      <c r="G124" s="22" t="str">
        <f>CONCATENATE(B19,G20,B21,G22,G23)</f>
        <v>R1T2R3T4T5</v>
      </c>
      <c r="H124" s="76"/>
      <c r="I124" s="22" t="s">
        <v>18</v>
      </c>
      <c r="J124" s="22">
        <v>32</v>
      </c>
    </row>
    <row r="125" spans="1:14" x14ac:dyDescent="0.25">
      <c r="A125" s="28"/>
      <c r="B125" s="64" t="str">
        <f>G19</f>
        <v>T1</v>
      </c>
      <c r="C125" s="64" t="str">
        <f>H19</f>
        <v>LEEDS WOLVES/NG</v>
      </c>
      <c r="D125" s="64">
        <f>I19</f>
        <v>1.8676666666666666</v>
      </c>
      <c r="E125" s="24"/>
      <c r="F125" s="25"/>
      <c r="G125" s="64" t="str">
        <f>B19</f>
        <v>R1</v>
      </c>
      <c r="H125" s="64" t="str">
        <f>C19</f>
        <v>WESTHAM/ MAN CITY/GG</v>
      </c>
      <c r="I125" s="64">
        <f>D19</f>
        <v>2.1436666666666668</v>
      </c>
      <c r="J125" s="24"/>
    </row>
    <row r="126" spans="1:14" x14ac:dyDescent="0.25">
      <c r="A126" s="28"/>
      <c r="B126" s="64" t="str">
        <f>B20</f>
        <v>R2</v>
      </c>
      <c r="C126" s="64" t="str">
        <f>C20</f>
        <v>LEICISTER/BRENTFORD/GG</v>
      </c>
      <c r="D126" s="64">
        <f>D20</f>
        <v>1.8183333333333329</v>
      </c>
      <c r="E126" s="24"/>
      <c r="F126" s="25"/>
      <c r="G126" s="64" t="str">
        <f>G20</f>
        <v>T2</v>
      </c>
      <c r="H126" s="64" t="str">
        <f>H20</f>
        <v>NEWCASTLE/NOTHINHAM/NG</v>
      </c>
      <c r="I126" s="64">
        <f>I20</f>
        <v>1.7303333333333335</v>
      </c>
      <c r="J126" s="24"/>
    </row>
    <row r="127" spans="1:14" x14ac:dyDescent="0.25">
      <c r="A127" s="28"/>
      <c r="B127" s="64" t="str">
        <f>G21</f>
        <v>T3</v>
      </c>
      <c r="C127" s="64" t="str">
        <f>H21</f>
        <v>TOTEENHAM /SOUTHAMPTON/NG</v>
      </c>
      <c r="D127" s="64">
        <f>I21</f>
        <v>1.8203333333333334</v>
      </c>
      <c r="E127" s="24"/>
      <c r="F127" s="25"/>
      <c r="G127" s="64" t="str">
        <f>B21</f>
        <v>R3</v>
      </c>
      <c r="H127" s="64" t="str">
        <f>C21</f>
        <v>MAN UNITED/BRIGHTON/GG</v>
      </c>
      <c r="I127" s="64">
        <f>D21</f>
        <v>2.0673333333333335</v>
      </c>
      <c r="J127" s="24"/>
    </row>
    <row r="128" spans="1:14" ht="15.75" thickBot="1" x14ac:dyDescent="0.3">
      <c r="A128" s="28"/>
      <c r="B128" s="64" t="str">
        <f t="shared" ref="B128:D129" si="39">B22</f>
        <v>R4</v>
      </c>
      <c r="C128" s="64" t="str">
        <f t="shared" si="39"/>
        <v>EVERTON/CHELSEA/GG</v>
      </c>
      <c r="D128" s="64">
        <f t="shared" si="39"/>
        <v>4.68</v>
      </c>
      <c r="E128" s="24"/>
      <c r="F128" s="25"/>
      <c r="G128" s="64" t="str">
        <f t="shared" ref="G128:I129" si="40">G22</f>
        <v>T4</v>
      </c>
      <c r="H128" s="64" t="str">
        <f t="shared" si="40"/>
        <v>FULHAM LIVERPOOL/NG</v>
      </c>
      <c r="I128" s="64">
        <f t="shared" si="40"/>
        <v>3.5539999999999998</v>
      </c>
      <c r="J128" s="84"/>
    </row>
    <row r="129" spans="1:14" ht="15.75" thickBot="1" x14ac:dyDescent="0.3">
      <c r="A129" s="28"/>
      <c r="B129" s="234" t="str">
        <f t="shared" si="39"/>
        <v>R5</v>
      </c>
      <c r="C129" s="234" t="str">
        <f t="shared" si="39"/>
        <v>BURNE/ASTON VILLA/GG</v>
      </c>
      <c r="D129" s="234">
        <f t="shared" si="39"/>
        <v>1.8803333333333332</v>
      </c>
      <c r="E129" s="52">
        <f>D125*D126*D127*D128*D129</f>
        <v>54.400699979707731</v>
      </c>
      <c r="F129" s="25"/>
      <c r="G129" s="234" t="str">
        <f t="shared" si="40"/>
        <v>T5</v>
      </c>
      <c r="H129" s="234" t="str">
        <f t="shared" si="40"/>
        <v>CRYSTAL PALACE ARESENAL/NG</v>
      </c>
      <c r="I129" s="234">
        <f t="shared" si="40"/>
        <v>2.1333333333333333</v>
      </c>
      <c r="J129" s="53">
        <f>I125*I126*I127*I128*I129</f>
        <v>58.13981947389378</v>
      </c>
      <c r="M129" s="26"/>
      <c r="N129" s="20"/>
    </row>
    <row r="130" spans="1:14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M130" s="26"/>
      <c r="N13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TRIALS</vt:lpstr>
      <vt:lpstr>new2</vt:lpstr>
      <vt:lpstr>TEST</vt:lpstr>
      <vt:lpstr>ADD SOFTWARE</vt:lpstr>
      <vt:lpstr>20172018</vt:lpstr>
      <vt:lpstr>SOFTWARE GENERAL</vt:lpstr>
      <vt:lpstr>corect score</vt:lpstr>
      <vt:lpstr>2016 2017 DATA</vt:lpstr>
      <vt:lpstr>best</vt:lpstr>
      <vt:lpstr>FINAL MODEL</vt:lpstr>
      <vt:lpstr>GG BEST</vt:lpstr>
      <vt:lpstr>20182019</vt:lpstr>
      <vt:lpstr>GG HH DD</vt:lpstr>
      <vt:lpstr>2018 RESULT LETTERS</vt:lpstr>
      <vt:lpstr>THREE YEAR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ayuba</dc:creator>
  <cp:lastModifiedBy>ayuba</cp:lastModifiedBy>
  <cp:lastPrinted>2022-08-11T17:45:43Z</cp:lastPrinted>
  <dcterms:created xsi:type="dcterms:W3CDTF">2022-06-09T16:32:52Z</dcterms:created>
  <dcterms:modified xsi:type="dcterms:W3CDTF">2022-08-20T07:15:09Z</dcterms:modified>
</cp:coreProperties>
</file>