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98b7c5f5ae801/Projects/R Projects/Post Acquisition/Spreadsheets/Same Store/"/>
    </mc:Choice>
  </mc:AlternateContent>
  <xr:revisionPtr revIDLastSave="1" documentId="13_ncr:1_{FC3B1E4D-0A7F-4295-9450-5D16F1C5A429}" xr6:coauthVersionLast="45" xr6:coauthVersionMax="45" xr10:uidLastSave="{7FC1DFE7-90D4-474E-8AD4-6B8F056B1180}"/>
  <bookViews>
    <workbookView xWindow="-120" yWindow="-120" windowWidth="29040" windowHeight="15840" xr2:uid="{E136B077-9C4B-42AA-8387-166BF0DB9396}"/>
  </bookViews>
  <sheets>
    <sheet name="income_statement" sheetId="2" r:id="rId1"/>
    <sheet name="trend_is" sheetId="3" state="hidden" r:id="rId2"/>
    <sheet name="trend_adj" sheetId="4" state="hidden" r:id="rId3"/>
    <sheet name="trend_ubox_adj" sheetId="5" state="hidden" r:id="rId4"/>
    <sheet name="pc_list" sheetId="1" state="hidden" r:id="rId5"/>
    <sheet name="Excluded Profit Centers" sheetId="7" state="hidden" r:id="rId6"/>
  </sheets>
  <definedNames>
    <definedName name="_xlnm._FilterDatabase" localSheetId="4" hidden="1">pc_list!$A$1:$C$541</definedName>
    <definedName name="_xlnm._FilterDatabase" localSheetId="2" hidden="1">trend_adj!$A$1:$C$292</definedName>
    <definedName name="_xlnm._FilterDatabase" localSheetId="1" hidden="1">trend_is!$A$1:$C$1354</definedName>
    <definedName name="_xlnm._FilterDatabase" localSheetId="3" hidden="1">trend_ubox_adj!$A$1:$C$121</definedName>
    <definedName name="adj_date">trend_adj!$A:$A</definedName>
    <definedName name="adj_lineitem">trend_adj!$B:$B</definedName>
    <definedName name="adj_value">trend_adj!$C:$C</definedName>
    <definedName name="_xlnm.Print_Area" localSheetId="0">income_statement!$B$1:$AM$71</definedName>
    <definedName name="trend_date">trend_is!$A:$A</definedName>
    <definedName name="trend_lineitem">trend_is!$B:$B</definedName>
    <definedName name="trend_value">trend_is!$C:$C</definedName>
    <definedName name="ubox_date">trend_ubox_adj!$A:$A</definedName>
    <definedName name="ubox_lineitem">trend_ubox_adj!$B:$B</definedName>
    <definedName name="ubox_value">trend_ubox_adj!$C:$C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9" i="2" l="1"/>
  <c r="AL8" i="2"/>
  <c r="AK43" i="2"/>
  <c r="AG59" i="2"/>
  <c r="AH59" i="2"/>
  <c r="AI59" i="2"/>
  <c r="AG60" i="2"/>
  <c r="AH60" i="2"/>
  <c r="AI60" i="2"/>
  <c r="AG61" i="2"/>
  <c r="AH61" i="2"/>
  <c r="AI61" i="2"/>
  <c r="AG62" i="2"/>
  <c r="AH62" i="2"/>
  <c r="AI62" i="2"/>
  <c r="AI64" i="2" s="1"/>
  <c r="AG63" i="2"/>
  <c r="AH63" i="2"/>
  <c r="AI63" i="2"/>
  <c r="AG64" i="2"/>
  <c r="AH64" i="2"/>
  <c r="AG52" i="2"/>
  <c r="AG54" i="2" s="1"/>
  <c r="AH52" i="2"/>
  <c r="AH54" i="2" s="1"/>
  <c r="AI52" i="2"/>
  <c r="AI54" i="2" s="1"/>
  <c r="AG53" i="2"/>
  <c r="AH53" i="2"/>
  <c r="AI53" i="2"/>
  <c r="AG45" i="2"/>
  <c r="AH45" i="2"/>
  <c r="AI45" i="2"/>
  <c r="AG46" i="2"/>
  <c r="AH46" i="2"/>
  <c r="AI46" i="2"/>
  <c r="AI47" i="2" l="1"/>
  <c r="AH47" i="2"/>
  <c r="AH12" i="2" s="1"/>
  <c r="AG47" i="2"/>
  <c r="AG12" i="2" s="1"/>
  <c r="AI65" i="2"/>
  <c r="AI11" i="2" s="1"/>
  <c r="AH65" i="2"/>
  <c r="AH11" i="2" s="1"/>
  <c r="AG65" i="2"/>
  <c r="AG11" i="2" s="1"/>
  <c r="AG18" i="2"/>
  <c r="AH18" i="2"/>
  <c r="AI18" i="2"/>
  <c r="AG19" i="2"/>
  <c r="AH19" i="2"/>
  <c r="AI19" i="2"/>
  <c r="AG20" i="2"/>
  <c r="AH20" i="2"/>
  <c r="AI20" i="2"/>
  <c r="AG21" i="2"/>
  <c r="AH21" i="2"/>
  <c r="AI21" i="2"/>
  <c r="AI29" i="2" s="1"/>
  <c r="AG22" i="2"/>
  <c r="AG29" i="2" s="1"/>
  <c r="AH22" i="2"/>
  <c r="AH29" i="2" s="1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8" i="2"/>
  <c r="AH8" i="2"/>
  <c r="AI8" i="2"/>
  <c r="AG9" i="2"/>
  <c r="AH9" i="2"/>
  <c r="AI9" i="2"/>
  <c r="AG10" i="2"/>
  <c r="AH10" i="2"/>
  <c r="AI10" i="2"/>
  <c r="AI12" i="2"/>
  <c r="AG13" i="2"/>
  <c r="AH13" i="2"/>
  <c r="AI13" i="2"/>
  <c r="AG14" i="2"/>
  <c r="AH14" i="2"/>
  <c r="AI14" i="2"/>
  <c r="AI15" i="2" l="1"/>
  <c r="AI31" i="2" s="1"/>
  <c r="AH15" i="2"/>
  <c r="AH31" i="2" s="1"/>
  <c r="AG15" i="2"/>
  <c r="AG31" i="2" s="1"/>
  <c r="AM71" i="2"/>
  <c r="AL5" i="2" l="1"/>
  <c r="AD18" i="2"/>
  <c r="AE18" i="2"/>
  <c r="AF18" i="2"/>
  <c r="AD19" i="2"/>
  <c r="AE19" i="2"/>
  <c r="AF19" i="2"/>
  <c r="AD20" i="2"/>
  <c r="AE20" i="2"/>
  <c r="AF20" i="2"/>
  <c r="AD21" i="2"/>
  <c r="AE21" i="2"/>
  <c r="AF21" i="2"/>
  <c r="AD22" i="2"/>
  <c r="AE22" i="2"/>
  <c r="AF22" i="2"/>
  <c r="AD23" i="2"/>
  <c r="AE23" i="2"/>
  <c r="AF23" i="2"/>
  <c r="AD24" i="2"/>
  <c r="AE24" i="2"/>
  <c r="AF24" i="2"/>
  <c r="AD25" i="2"/>
  <c r="AE25" i="2"/>
  <c r="AF25" i="2"/>
  <c r="AD26" i="2"/>
  <c r="AE26" i="2"/>
  <c r="AF26" i="2"/>
  <c r="AD27" i="2"/>
  <c r="AE27" i="2"/>
  <c r="AF27" i="2"/>
  <c r="AD28" i="2"/>
  <c r="AE28" i="2"/>
  <c r="AF28" i="2"/>
  <c r="AD8" i="2"/>
  <c r="AE8" i="2"/>
  <c r="AF8" i="2"/>
  <c r="AD10" i="2"/>
  <c r="AE10" i="2"/>
  <c r="AF10" i="2"/>
  <c r="AD13" i="2"/>
  <c r="AE13" i="2"/>
  <c r="AF13" i="2"/>
  <c r="AD14" i="2"/>
  <c r="AE14" i="2"/>
  <c r="AF14" i="2"/>
  <c r="AD59" i="2"/>
  <c r="AE59" i="2"/>
  <c r="AF59" i="2"/>
  <c r="AD60" i="2"/>
  <c r="AE60" i="2"/>
  <c r="AF60" i="2"/>
  <c r="AD61" i="2"/>
  <c r="AE61" i="2"/>
  <c r="AF61" i="2"/>
  <c r="AD62" i="2"/>
  <c r="AD64" i="2" s="1"/>
  <c r="AE62" i="2"/>
  <c r="AE64" i="2" s="1"/>
  <c r="AF62" i="2"/>
  <c r="AF64" i="2" s="1"/>
  <c r="AD63" i="2"/>
  <c r="AE63" i="2"/>
  <c r="AF63" i="2"/>
  <c r="AD52" i="2"/>
  <c r="AE52" i="2"/>
  <c r="AF52" i="2"/>
  <c r="AD53" i="2"/>
  <c r="AE53" i="2"/>
  <c r="AF53" i="2"/>
  <c r="AD45" i="2"/>
  <c r="AE45" i="2"/>
  <c r="AF45" i="2"/>
  <c r="AD46" i="2"/>
  <c r="AE46" i="2"/>
  <c r="AF46" i="2"/>
  <c r="AD54" i="2" l="1"/>
  <c r="AD9" i="2" s="1"/>
  <c r="AD65" i="2"/>
  <c r="AD11" i="2" s="1"/>
  <c r="AD29" i="2"/>
  <c r="AD47" i="2"/>
  <c r="AD12" i="2" s="1"/>
  <c r="AF54" i="2"/>
  <c r="AF9" i="2" s="1"/>
  <c r="AF29" i="2"/>
  <c r="AE29" i="2"/>
  <c r="AE54" i="2"/>
  <c r="AE9" i="2" s="1"/>
  <c r="AE47" i="2"/>
  <c r="AE12" i="2" s="1"/>
  <c r="AF47" i="2"/>
  <c r="AF12" i="2" s="1"/>
  <c r="AF65" i="2"/>
  <c r="AF11" i="2" s="1"/>
  <c r="AE65" i="2"/>
  <c r="AE11" i="2" s="1"/>
  <c r="AD15" i="2" l="1"/>
  <c r="AD31" i="2" s="1"/>
  <c r="AE15" i="2"/>
  <c r="AE31" i="2" s="1"/>
  <c r="AF15" i="2"/>
  <c r="AF31" i="2" s="1"/>
  <c r="AD3" i="2"/>
  <c r="AK46" i="2"/>
  <c r="AA59" i="2"/>
  <c r="AB59" i="2"/>
  <c r="AC59" i="2"/>
  <c r="AA60" i="2"/>
  <c r="AB60" i="2"/>
  <c r="AC60" i="2"/>
  <c r="AA61" i="2"/>
  <c r="AB61" i="2"/>
  <c r="AC61" i="2"/>
  <c r="AA62" i="2"/>
  <c r="AA64" i="2" s="1"/>
  <c r="AB62" i="2"/>
  <c r="AB64" i="2" s="1"/>
  <c r="AC62" i="2"/>
  <c r="AC64" i="2" s="1"/>
  <c r="AA63" i="2"/>
  <c r="AB63" i="2"/>
  <c r="AC63" i="2"/>
  <c r="AA52" i="2"/>
  <c r="AB52" i="2"/>
  <c r="AC52" i="2"/>
  <c r="AA53" i="2"/>
  <c r="AB53" i="2"/>
  <c r="AC53" i="2"/>
  <c r="AA45" i="2"/>
  <c r="AB45" i="2"/>
  <c r="AC45" i="2"/>
  <c r="AA46" i="2"/>
  <c r="AB46" i="2"/>
  <c r="AC46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8" i="2"/>
  <c r="AB8" i="2"/>
  <c r="AC8" i="2"/>
  <c r="AA10" i="2"/>
  <c r="AB10" i="2"/>
  <c r="AC10" i="2"/>
  <c r="AA13" i="2"/>
  <c r="AB13" i="2"/>
  <c r="AC13" i="2"/>
  <c r="AA14" i="2"/>
  <c r="AB14" i="2"/>
  <c r="AC14" i="2"/>
  <c r="AB29" i="2" l="1"/>
  <c r="AA29" i="2"/>
  <c r="AC54" i="2"/>
  <c r="AC9" i="2" s="1"/>
  <c r="AB47" i="2"/>
  <c r="AB12" i="2" s="1"/>
  <c r="AA47" i="2"/>
  <c r="AA12" i="2" s="1"/>
  <c r="AC29" i="2"/>
  <c r="AB54" i="2"/>
  <c r="AB9" i="2" s="1"/>
  <c r="AA54" i="2"/>
  <c r="AA9" i="2" s="1"/>
  <c r="AC47" i="2"/>
  <c r="AC12" i="2" s="1"/>
  <c r="AC65" i="2"/>
  <c r="AC11" i="2" s="1"/>
  <c r="AB65" i="2"/>
  <c r="AB11" i="2" s="1"/>
  <c r="AA65" i="2"/>
  <c r="AA11" i="2" s="1"/>
  <c r="AC15" i="2" l="1"/>
  <c r="AC31" i="2" s="1"/>
  <c r="AB15" i="2"/>
  <c r="AB31" i="2" s="1"/>
  <c r="AA15" i="2"/>
  <c r="AA31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N14" i="2"/>
  <c r="M14" i="2"/>
  <c r="L14" i="2"/>
  <c r="K14" i="2"/>
  <c r="J14" i="2"/>
  <c r="I14" i="2"/>
  <c r="H14" i="2"/>
  <c r="G14" i="2"/>
  <c r="F14" i="2"/>
  <c r="E14" i="2"/>
  <c r="D14" i="2"/>
  <c r="C14" i="2"/>
  <c r="N13" i="2"/>
  <c r="M13" i="2"/>
  <c r="L13" i="2"/>
  <c r="K13" i="2"/>
  <c r="J13" i="2"/>
  <c r="I13" i="2"/>
  <c r="H13" i="2"/>
  <c r="G13" i="2"/>
  <c r="F13" i="2"/>
  <c r="E13" i="2"/>
  <c r="D13" i="2"/>
  <c r="C13" i="2"/>
  <c r="N10" i="2"/>
  <c r="M10" i="2"/>
  <c r="L10" i="2"/>
  <c r="K10" i="2"/>
  <c r="J10" i="2"/>
  <c r="I10" i="2"/>
  <c r="H10" i="2"/>
  <c r="G10" i="2"/>
  <c r="F10" i="2"/>
  <c r="E10" i="2"/>
  <c r="D10" i="2"/>
  <c r="C10" i="2"/>
  <c r="N8" i="2"/>
  <c r="M8" i="2"/>
  <c r="L8" i="2"/>
  <c r="K8" i="2"/>
  <c r="J8" i="2"/>
  <c r="I8" i="2"/>
  <c r="H8" i="2"/>
  <c r="G8" i="2"/>
  <c r="F8" i="2"/>
  <c r="E8" i="2"/>
  <c r="D8" i="2"/>
  <c r="C8" i="2"/>
  <c r="N63" i="2"/>
  <c r="M63" i="2"/>
  <c r="L63" i="2"/>
  <c r="K63" i="2"/>
  <c r="J63" i="2"/>
  <c r="I63" i="2"/>
  <c r="H63" i="2"/>
  <c r="G63" i="2"/>
  <c r="F63" i="2"/>
  <c r="E63" i="2"/>
  <c r="D63" i="2"/>
  <c r="C63" i="2"/>
  <c r="N62" i="2"/>
  <c r="N64" i="2" s="1"/>
  <c r="M62" i="2"/>
  <c r="M64" i="2" s="1"/>
  <c r="L62" i="2"/>
  <c r="L64" i="2" s="1"/>
  <c r="K62" i="2"/>
  <c r="K64" i="2" s="1"/>
  <c r="J62" i="2"/>
  <c r="J64" i="2" s="1"/>
  <c r="I62" i="2"/>
  <c r="I64" i="2" s="1"/>
  <c r="H62" i="2"/>
  <c r="H64" i="2" s="1"/>
  <c r="G62" i="2"/>
  <c r="G64" i="2" s="1"/>
  <c r="F62" i="2"/>
  <c r="F64" i="2" s="1"/>
  <c r="E62" i="2"/>
  <c r="E64" i="2" s="1"/>
  <c r="D62" i="2"/>
  <c r="D64" i="2" s="1"/>
  <c r="C62" i="2"/>
  <c r="C64" i="2" s="1"/>
  <c r="N61" i="2"/>
  <c r="M61" i="2"/>
  <c r="L61" i="2"/>
  <c r="K61" i="2"/>
  <c r="J61" i="2"/>
  <c r="I61" i="2"/>
  <c r="H61" i="2"/>
  <c r="G61" i="2"/>
  <c r="F61" i="2"/>
  <c r="E61" i="2"/>
  <c r="D61" i="2"/>
  <c r="C61" i="2"/>
  <c r="N60" i="2"/>
  <c r="M60" i="2"/>
  <c r="L60" i="2"/>
  <c r="K60" i="2"/>
  <c r="J60" i="2"/>
  <c r="I60" i="2"/>
  <c r="H60" i="2"/>
  <c r="G60" i="2"/>
  <c r="F60" i="2"/>
  <c r="E60" i="2"/>
  <c r="D60" i="2"/>
  <c r="C60" i="2"/>
  <c r="N59" i="2"/>
  <c r="M59" i="2"/>
  <c r="L59" i="2"/>
  <c r="K59" i="2"/>
  <c r="J59" i="2"/>
  <c r="I59" i="2"/>
  <c r="H59" i="2"/>
  <c r="G59" i="2"/>
  <c r="F59" i="2"/>
  <c r="E59" i="2"/>
  <c r="D59" i="2"/>
  <c r="C59" i="2"/>
  <c r="N53" i="2"/>
  <c r="M53" i="2"/>
  <c r="L53" i="2"/>
  <c r="K53" i="2"/>
  <c r="J53" i="2"/>
  <c r="I53" i="2"/>
  <c r="H53" i="2"/>
  <c r="G53" i="2"/>
  <c r="F53" i="2"/>
  <c r="E53" i="2"/>
  <c r="D53" i="2"/>
  <c r="C53" i="2"/>
  <c r="N52" i="2"/>
  <c r="N54" i="2" s="1"/>
  <c r="N9" i="2" s="1"/>
  <c r="M52" i="2"/>
  <c r="M54" i="2" s="1"/>
  <c r="M9" i="2" s="1"/>
  <c r="L52" i="2"/>
  <c r="K52" i="2"/>
  <c r="K54" i="2" s="1"/>
  <c r="K9" i="2" s="1"/>
  <c r="J52" i="2"/>
  <c r="I52" i="2"/>
  <c r="H52" i="2"/>
  <c r="G52" i="2"/>
  <c r="F52" i="2"/>
  <c r="E52" i="2"/>
  <c r="E54" i="2" s="1"/>
  <c r="E9" i="2" s="1"/>
  <c r="D52" i="2"/>
  <c r="D54" i="2" s="1"/>
  <c r="D9" i="2" s="1"/>
  <c r="C52" i="2"/>
  <c r="C54" i="2" s="1"/>
  <c r="N46" i="2"/>
  <c r="M46" i="2"/>
  <c r="L46" i="2"/>
  <c r="K46" i="2"/>
  <c r="J46" i="2"/>
  <c r="I46" i="2"/>
  <c r="H46" i="2"/>
  <c r="G46" i="2"/>
  <c r="F46" i="2"/>
  <c r="E46" i="2"/>
  <c r="D46" i="2"/>
  <c r="C46" i="2"/>
  <c r="N45" i="2"/>
  <c r="N47" i="2" s="1"/>
  <c r="N12" i="2" s="1"/>
  <c r="M45" i="2"/>
  <c r="M47" i="2" s="1"/>
  <c r="M12" i="2" s="1"/>
  <c r="L45" i="2"/>
  <c r="K45" i="2"/>
  <c r="K47" i="2" s="1"/>
  <c r="K12" i="2" s="1"/>
  <c r="J45" i="2"/>
  <c r="J47" i="2" s="1"/>
  <c r="J12" i="2" s="1"/>
  <c r="I45" i="2"/>
  <c r="H45" i="2"/>
  <c r="G45" i="2"/>
  <c r="F45" i="2"/>
  <c r="E45" i="2"/>
  <c r="E47" i="2" s="1"/>
  <c r="E12" i="2" s="1"/>
  <c r="D45" i="2"/>
  <c r="C45" i="2"/>
  <c r="C47" i="2" s="1"/>
  <c r="C12" i="2" s="1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D29" i="2" s="1"/>
  <c r="E28" i="2"/>
  <c r="E29" i="2" s="1"/>
  <c r="F28" i="2"/>
  <c r="G28" i="2"/>
  <c r="H28" i="2"/>
  <c r="I28" i="2"/>
  <c r="J28" i="2"/>
  <c r="J29" i="2" s="1"/>
  <c r="K28" i="2"/>
  <c r="L28" i="2"/>
  <c r="M28" i="2"/>
  <c r="N28" i="2"/>
  <c r="AK28" i="2"/>
  <c r="AL28" i="2" s="1"/>
  <c r="AK27" i="2"/>
  <c r="AL27" i="2" s="1"/>
  <c r="AK26" i="2"/>
  <c r="AL26" i="2" s="1"/>
  <c r="AK25" i="2"/>
  <c r="AL25" i="2" s="1"/>
  <c r="AK24" i="2"/>
  <c r="AL24" i="2" s="1"/>
  <c r="AK23" i="2"/>
  <c r="AL23" i="2" s="1"/>
  <c r="AK22" i="2"/>
  <c r="AL22" i="2" s="1"/>
  <c r="AK21" i="2"/>
  <c r="AL21" i="2" s="1"/>
  <c r="AK20" i="2"/>
  <c r="AL20" i="2" s="1"/>
  <c r="AK19" i="2"/>
  <c r="AL19" i="2" s="1"/>
  <c r="AK18" i="2"/>
  <c r="AL18" i="2" s="1"/>
  <c r="AK63" i="2"/>
  <c r="AK62" i="2"/>
  <c r="AK64" i="2" s="1"/>
  <c r="AK61" i="2"/>
  <c r="AK60" i="2"/>
  <c r="AK59" i="2"/>
  <c r="AK53" i="2"/>
  <c r="AK52" i="2"/>
  <c r="AK45" i="2"/>
  <c r="AK14" i="2"/>
  <c r="AL14" i="2" s="1"/>
  <c r="AK13" i="2"/>
  <c r="AL13" i="2" s="1"/>
  <c r="AK10" i="2"/>
  <c r="AL10" i="2" s="1"/>
  <c r="AK8" i="2"/>
  <c r="L54" i="2" l="1"/>
  <c r="L9" i="2" s="1"/>
  <c r="K29" i="2"/>
  <c r="H47" i="2"/>
  <c r="H12" i="2" s="1"/>
  <c r="J54" i="2"/>
  <c r="J9" i="2" s="1"/>
  <c r="I47" i="2"/>
  <c r="I12" i="2" s="1"/>
  <c r="G54" i="2"/>
  <c r="G9" i="2" s="1"/>
  <c r="H65" i="2"/>
  <c r="H11" i="2" s="1"/>
  <c r="G47" i="2"/>
  <c r="G12" i="2" s="1"/>
  <c r="I29" i="2"/>
  <c r="H54" i="2"/>
  <c r="H9" i="2" s="1"/>
  <c r="F47" i="2"/>
  <c r="F12" i="2" s="1"/>
  <c r="I54" i="2"/>
  <c r="I9" i="2" s="1"/>
  <c r="L47" i="2"/>
  <c r="L12" i="2" s="1"/>
  <c r="F54" i="2"/>
  <c r="F9" i="2" s="1"/>
  <c r="M29" i="2"/>
  <c r="D47" i="2"/>
  <c r="D12" i="2" s="1"/>
  <c r="L29" i="2"/>
  <c r="I65" i="2"/>
  <c r="I11" i="2" s="1"/>
  <c r="D65" i="2"/>
  <c r="D11" i="2" s="1"/>
  <c r="M65" i="2"/>
  <c r="M11" i="2" s="1"/>
  <c r="M15" i="2" s="1"/>
  <c r="C29" i="2"/>
  <c r="C65" i="2"/>
  <c r="C11" i="2" s="1"/>
  <c r="J65" i="2"/>
  <c r="J11" i="2" s="1"/>
  <c r="L65" i="2"/>
  <c r="L11" i="2" s="1"/>
  <c r="K65" i="2"/>
  <c r="K11" i="2" s="1"/>
  <c r="K15" i="2" s="1"/>
  <c r="C9" i="2"/>
  <c r="N29" i="2"/>
  <c r="H29" i="2"/>
  <c r="G29" i="2"/>
  <c r="F29" i="2"/>
  <c r="E65" i="2"/>
  <c r="E11" i="2" s="1"/>
  <c r="N65" i="2"/>
  <c r="N11" i="2" s="1"/>
  <c r="N15" i="2" s="1"/>
  <c r="F65" i="2"/>
  <c r="F11" i="2" s="1"/>
  <c r="G65" i="2"/>
  <c r="G11" i="2" s="1"/>
  <c r="AK47" i="2"/>
  <c r="AK12" i="2" s="1"/>
  <c r="AL12" i="2" s="1"/>
  <c r="AK29" i="2"/>
  <c r="AK54" i="2"/>
  <c r="AK9" i="2" s="1"/>
  <c r="AK65" i="2"/>
  <c r="AK11" i="2" s="1"/>
  <c r="AL11" i="2" s="1"/>
  <c r="AL9" i="2" l="1"/>
  <c r="AK15" i="2"/>
  <c r="AL15" i="2" s="1"/>
  <c r="K31" i="2"/>
  <c r="J15" i="2"/>
  <c r="J31" i="2" s="1"/>
  <c r="G15" i="2"/>
  <c r="G31" i="2" s="1"/>
  <c r="D15" i="2"/>
  <c r="D31" i="2" s="1"/>
  <c r="H15" i="2"/>
  <c r="H31" i="2" s="1"/>
  <c r="M31" i="2"/>
  <c r="L15" i="2"/>
  <c r="L31" i="2" s="1"/>
  <c r="I15" i="2"/>
  <c r="I31" i="2" s="1"/>
  <c r="F15" i="2"/>
  <c r="F31" i="2" s="1"/>
  <c r="N31" i="2"/>
  <c r="C15" i="2"/>
  <c r="C31" i="2" s="1"/>
  <c r="E15" i="2"/>
  <c r="E31" i="2" s="1"/>
  <c r="AK31" i="2" l="1"/>
  <c r="AL31" i="2" s="1"/>
  <c r="X8" i="2"/>
  <c r="W8" i="2"/>
  <c r="Y19" i="2"/>
  <c r="U19" i="2"/>
  <c r="O19" i="2" l="1"/>
  <c r="P19" i="2"/>
  <c r="Q19" i="2"/>
  <c r="R19" i="2"/>
  <c r="S19" i="2"/>
  <c r="T19" i="2"/>
  <c r="V19" i="2"/>
  <c r="W19" i="2"/>
  <c r="X19" i="2"/>
  <c r="Z19" i="2"/>
  <c r="AJ19" i="2" l="1"/>
  <c r="AM19" i="2" s="1"/>
  <c r="Z61" i="2"/>
  <c r="Z62" i="2"/>
  <c r="Z64" i="2" s="1"/>
  <c r="P62" i="2"/>
  <c r="P64" i="2" s="1"/>
  <c r="Q62" i="2"/>
  <c r="Q64" i="2" s="1"/>
  <c r="R62" i="2"/>
  <c r="S62" i="2"/>
  <c r="S64" i="2" s="1"/>
  <c r="T62" i="2"/>
  <c r="T64" i="2" s="1"/>
  <c r="U62" i="2"/>
  <c r="V62" i="2"/>
  <c r="V64" i="2" s="1"/>
  <c r="W62" i="2"/>
  <c r="W64" i="2" s="1"/>
  <c r="X62" i="2"/>
  <c r="X64" i="2" s="1"/>
  <c r="Y62" i="2"/>
  <c r="Y64" i="2" s="1"/>
  <c r="O63" i="2"/>
  <c r="O61" i="2"/>
  <c r="O62" i="2"/>
  <c r="P61" i="2"/>
  <c r="Q61" i="2"/>
  <c r="R61" i="2"/>
  <c r="S61" i="2"/>
  <c r="T61" i="2"/>
  <c r="U61" i="2"/>
  <c r="V61" i="2"/>
  <c r="W61" i="2"/>
  <c r="X61" i="2"/>
  <c r="Y61" i="2"/>
  <c r="O8" i="2"/>
  <c r="P8" i="2"/>
  <c r="Q8" i="2"/>
  <c r="R8" i="2"/>
  <c r="P59" i="2"/>
  <c r="Q59" i="2"/>
  <c r="R59" i="2"/>
  <c r="S59" i="2"/>
  <c r="T59" i="2"/>
  <c r="U59" i="2"/>
  <c r="V59" i="2"/>
  <c r="W59" i="2"/>
  <c r="X59" i="2"/>
  <c r="Y59" i="2"/>
  <c r="Z59" i="2"/>
  <c r="P60" i="2"/>
  <c r="Q60" i="2"/>
  <c r="R60" i="2"/>
  <c r="S60" i="2"/>
  <c r="T60" i="2"/>
  <c r="U60" i="2"/>
  <c r="V60" i="2"/>
  <c r="W60" i="2"/>
  <c r="X60" i="2"/>
  <c r="Y60" i="2"/>
  <c r="Z60" i="2"/>
  <c r="P63" i="2"/>
  <c r="Q63" i="2"/>
  <c r="R63" i="2"/>
  <c r="S63" i="2"/>
  <c r="T63" i="2"/>
  <c r="U63" i="2"/>
  <c r="V63" i="2"/>
  <c r="W63" i="2"/>
  <c r="X63" i="2"/>
  <c r="Y63" i="2"/>
  <c r="Z63" i="2"/>
  <c r="O60" i="2"/>
  <c r="O59" i="2"/>
  <c r="P52" i="2"/>
  <c r="Q52" i="2"/>
  <c r="R52" i="2"/>
  <c r="S52" i="2"/>
  <c r="T52" i="2"/>
  <c r="U52" i="2"/>
  <c r="V52" i="2"/>
  <c r="W52" i="2"/>
  <c r="X52" i="2"/>
  <c r="Y52" i="2"/>
  <c r="Z52" i="2"/>
  <c r="P53" i="2"/>
  <c r="Q53" i="2"/>
  <c r="R53" i="2"/>
  <c r="S53" i="2"/>
  <c r="T53" i="2"/>
  <c r="U53" i="2"/>
  <c r="V53" i="2"/>
  <c r="W53" i="2"/>
  <c r="X53" i="2"/>
  <c r="Y53" i="2"/>
  <c r="Z53" i="2"/>
  <c r="O53" i="2"/>
  <c r="O52" i="2"/>
  <c r="Z45" i="2"/>
  <c r="Z46" i="2"/>
  <c r="P45" i="2"/>
  <c r="Q45" i="2"/>
  <c r="R45" i="2"/>
  <c r="S45" i="2"/>
  <c r="T45" i="2"/>
  <c r="U45" i="2"/>
  <c r="V45" i="2"/>
  <c r="W45" i="2"/>
  <c r="X45" i="2"/>
  <c r="Y45" i="2"/>
  <c r="P46" i="2"/>
  <c r="Q46" i="2"/>
  <c r="R46" i="2"/>
  <c r="S46" i="2"/>
  <c r="T46" i="2"/>
  <c r="U46" i="2"/>
  <c r="V46" i="2"/>
  <c r="W46" i="2"/>
  <c r="X46" i="2"/>
  <c r="Y46" i="2"/>
  <c r="O46" i="2"/>
  <c r="O45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P18" i="2"/>
  <c r="Q18" i="2"/>
  <c r="R18" i="2"/>
  <c r="S18" i="2"/>
  <c r="T18" i="2"/>
  <c r="U18" i="2"/>
  <c r="V18" i="2"/>
  <c r="W18" i="2"/>
  <c r="X18" i="2"/>
  <c r="Y18" i="2"/>
  <c r="Z18" i="2"/>
  <c r="O18" i="2"/>
  <c r="O10" i="2"/>
  <c r="P10" i="2"/>
  <c r="Q10" i="2"/>
  <c r="R10" i="2"/>
  <c r="S10" i="2"/>
  <c r="T10" i="2"/>
  <c r="U10" i="2"/>
  <c r="V10" i="2"/>
  <c r="W10" i="2"/>
  <c r="X10" i="2"/>
  <c r="Y10" i="2"/>
  <c r="Z10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S8" i="2"/>
  <c r="T8" i="2"/>
  <c r="U8" i="2"/>
  <c r="V8" i="2"/>
  <c r="Y8" i="2"/>
  <c r="Z8" i="2"/>
  <c r="AJ8" i="2" l="1"/>
  <c r="AJ14" i="2"/>
  <c r="AM14" i="2" s="1"/>
  <c r="AJ13" i="2"/>
  <c r="AM13" i="2" s="1"/>
  <c r="AJ10" i="2"/>
  <c r="AM10" i="2" s="1"/>
  <c r="AJ28" i="2"/>
  <c r="AM28" i="2" s="1"/>
  <c r="AJ27" i="2"/>
  <c r="AM27" i="2" s="1"/>
  <c r="AJ26" i="2"/>
  <c r="AM26" i="2" s="1"/>
  <c r="AJ25" i="2"/>
  <c r="AM25" i="2" s="1"/>
  <c r="AJ24" i="2"/>
  <c r="AM24" i="2" s="1"/>
  <c r="AJ23" i="2"/>
  <c r="AM23" i="2" s="1"/>
  <c r="AJ22" i="2"/>
  <c r="AM22" i="2" s="1"/>
  <c r="AJ21" i="2"/>
  <c r="AM21" i="2" s="1"/>
  <c r="AJ20" i="2"/>
  <c r="AM20" i="2" s="1"/>
  <c r="AJ59" i="2"/>
  <c r="AJ18" i="2"/>
  <c r="AM18" i="2" s="1"/>
  <c r="AJ46" i="2"/>
  <c r="AJ52" i="2"/>
  <c r="AJ60" i="2"/>
  <c r="AJ53" i="2"/>
  <c r="AJ63" i="2"/>
  <c r="AJ61" i="2"/>
  <c r="U64" i="2"/>
  <c r="AJ64" i="2" s="1"/>
  <c r="AJ62" i="2"/>
  <c r="AJ45" i="2"/>
  <c r="R64" i="2"/>
  <c r="Z65" i="2"/>
  <c r="Z11" i="2" s="1"/>
  <c r="O64" i="2"/>
  <c r="O29" i="2"/>
  <c r="Q54" i="2"/>
  <c r="Q9" i="2" s="1"/>
  <c r="Y29" i="2"/>
  <c r="V29" i="2"/>
  <c r="U29" i="2"/>
  <c r="R29" i="2"/>
  <c r="R54" i="2"/>
  <c r="R9" i="2" s="1"/>
  <c r="Z29" i="2"/>
  <c r="S29" i="2"/>
  <c r="W29" i="2"/>
  <c r="V54" i="2"/>
  <c r="V9" i="2" s="1"/>
  <c r="S54" i="2"/>
  <c r="S9" i="2" s="1"/>
  <c r="Q29" i="2"/>
  <c r="P29" i="2"/>
  <c r="P54" i="2"/>
  <c r="P9" i="2" s="1"/>
  <c r="O54" i="2"/>
  <c r="Z54" i="2"/>
  <c r="Z9" i="2" s="1"/>
  <c r="Y54" i="2"/>
  <c r="Y9" i="2" s="1"/>
  <c r="X29" i="2"/>
  <c r="X54" i="2"/>
  <c r="X9" i="2" s="1"/>
  <c r="W54" i="2"/>
  <c r="W9" i="2" s="1"/>
  <c r="U54" i="2"/>
  <c r="U9" i="2" s="1"/>
  <c r="T29" i="2"/>
  <c r="T54" i="2"/>
  <c r="T9" i="2" s="1"/>
  <c r="Q65" i="2"/>
  <c r="Q11" i="2" s="1"/>
  <c r="P65" i="2"/>
  <c r="P11" i="2" s="1"/>
  <c r="Y65" i="2"/>
  <c r="Y11" i="2" s="1"/>
  <c r="X65" i="2"/>
  <c r="X11" i="2" s="1"/>
  <c r="W65" i="2"/>
  <c r="W11" i="2" s="1"/>
  <c r="V65" i="2"/>
  <c r="V11" i="2" s="1"/>
  <c r="T65" i="2"/>
  <c r="T11" i="2" s="1"/>
  <c r="S65" i="2"/>
  <c r="S11" i="2" s="1"/>
  <c r="O47" i="2"/>
  <c r="V47" i="2"/>
  <c r="V12" i="2" s="1"/>
  <c r="X47" i="2"/>
  <c r="X12" i="2" s="1"/>
  <c r="Y47" i="2"/>
  <c r="Y12" i="2" s="1"/>
  <c r="R47" i="2"/>
  <c r="R12" i="2" s="1"/>
  <c r="W47" i="2"/>
  <c r="W12" i="2" s="1"/>
  <c r="U47" i="2"/>
  <c r="U12" i="2" s="1"/>
  <c r="T47" i="2"/>
  <c r="T12" i="2" s="1"/>
  <c r="S47" i="2"/>
  <c r="S12" i="2" s="1"/>
  <c r="Q47" i="2"/>
  <c r="Q12" i="2" s="1"/>
  <c r="P47" i="2"/>
  <c r="P12" i="2" s="1"/>
  <c r="Z47" i="2"/>
  <c r="Z12" i="2" s="1"/>
  <c r="U65" i="2" l="1"/>
  <c r="U11" i="2" s="1"/>
  <c r="U15" i="2" s="1"/>
  <c r="U31" i="2" s="1"/>
  <c r="AM8" i="2"/>
  <c r="AJ9" i="2"/>
  <c r="AJ11" i="2"/>
  <c r="AJ12" i="2"/>
  <c r="AJ47" i="2"/>
  <c r="R65" i="2"/>
  <c r="R11" i="2" s="1"/>
  <c r="R15" i="2" s="1"/>
  <c r="O9" i="2"/>
  <c r="AJ54" i="2"/>
  <c r="O65" i="2"/>
  <c r="O11" i="2" s="1"/>
  <c r="AJ65" i="2"/>
  <c r="O12" i="2"/>
  <c r="Y15" i="2"/>
  <c r="Y31" i="2" s="1"/>
  <c r="X15" i="2"/>
  <c r="X31" i="2" s="1"/>
  <c r="P15" i="2"/>
  <c r="P31" i="2" s="1"/>
  <c r="S15" i="2"/>
  <c r="S31" i="2" s="1"/>
  <c r="W15" i="2"/>
  <c r="W31" i="2" s="1"/>
  <c r="T15" i="2"/>
  <c r="T31" i="2" s="1"/>
  <c r="Z15" i="2"/>
  <c r="AJ29" i="2"/>
  <c r="AM29" i="2" s="1"/>
  <c r="V15" i="2"/>
  <c r="V31" i="2" s="1"/>
  <c r="Q15" i="2"/>
  <c r="Q31" i="2" s="1"/>
  <c r="AM9" i="2" l="1"/>
  <c r="AM12" i="2"/>
  <c r="AM11" i="2"/>
  <c r="AJ15" i="2"/>
  <c r="R31" i="2"/>
  <c r="O15" i="2"/>
  <c r="O31" i="2" s="1"/>
  <c r="Z31" i="2"/>
  <c r="AJ31" i="2" l="1"/>
  <c r="AJ34" i="2" s="1"/>
  <c r="AM15" i="2"/>
  <c r="AM31" i="2" s="1"/>
</calcChain>
</file>

<file path=xl/sharedStrings.xml><?xml version="1.0" encoding="utf-8"?>
<sst xmlns="http://schemas.openxmlformats.org/spreadsheetml/2006/main" count="2174" uniqueCount="82">
  <si>
    <t>TTM</t>
  </si>
  <si>
    <t>INCOME</t>
  </si>
  <si>
    <t>STORAGE INCOME</t>
  </si>
  <si>
    <t>NET SALES</t>
  </si>
  <si>
    <t>MISCELLANEOUS INCOME</t>
  </si>
  <si>
    <t>U-BOX INCOME</t>
  </si>
  <si>
    <t>U-MOVE NET COMMISSION</t>
  </si>
  <si>
    <t>INTRACOMPANY Rent</t>
  </si>
  <si>
    <t>THIRD PARTY LEASE NET</t>
  </si>
  <si>
    <t xml:space="preserve">        TOTAL INCOME</t>
  </si>
  <si>
    <t>EXPENSES</t>
  </si>
  <si>
    <t>UTILITIES</t>
  </si>
  <si>
    <t>TELEPHONE</t>
  </si>
  <si>
    <t>ADVERTISING</t>
  </si>
  <si>
    <t>SUPPLIES</t>
  </si>
  <si>
    <t>RENT-EQUIPMENT/LAND AND BLDGS</t>
  </si>
  <si>
    <t>LIABILITY INSURANCE</t>
  </si>
  <si>
    <t>PROPERTY TAX</t>
  </si>
  <si>
    <t>BAD DEBT EXPENSE</t>
  </si>
  <si>
    <t>OTHER OPERATING EXPENSE</t>
  </si>
  <si>
    <t xml:space="preserve">        TOTAL OPERATING EXPENSES</t>
  </si>
  <si>
    <t>EBITDA</t>
  </si>
  <si>
    <t>U-MOVE GROSS INCOME</t>
  </si>
  <si>
    <r>
      <rPr>
        <b/>
        <u/>
        <sz val="10"/>
        <rFont val="Arial"/>
        <family val="2"/>
      </rPr>
      <t>NOTES:</t>
    </r>
    <r>
      <rPr>
        <b/>
        <u/>
        <sz val="10"/>
        <color rgb="FFFF0000"/>
        <rFont val="Arial"/>
        <family val="2"/>
      </rPr>
      <t xml:space="preserve"> </t>
    </r>
    <r>
      <rPr>
        <b/>
        <u/>
        <sz val="10"/>
        <color theme="0"/>
        <rFont val="Arial"/>
        <family val="2"/>
      </rPr>
      <t>THIS IS DRAFT FORM AND REQUIRES ADDITIONAL ADJUSTMENTS TO NORMILAIZE THE TRENDS</t>
    </r>
  </si>
  <si>
    <t>Value @ 6.5 CAP</t>
  </si>
  <si>
    <t>- Centers are added and closed on a monthly bases This reflects the current centers reporting, it will not tie to historical trends</t>
  </si>
  <si>
    <r>
      <t xml:space="preserve">- U-Box One-Way Delivery Revenue is adjusted </t>
    </r>
    <r>
      <rPr>
        <b/>
        <u/>
        <sz val="10"/>
        <color rgb="FF000000"/>
        <rFont val="Arial"/>
        <family val="2"/>
      </rPr>
      <t>for 55% Delivery Fees Expense</t>
    </r>
    <r>
      <rPr>
        <sz val="10"/>
        <color indexed="8"/>
        <rFont val="Arial"/>
        <family val="2"/>
      </rPr>
      <t xml:space="preserve"> Starting March 2017; 70% was used up until this time</t>
    </r>
  </si>
  <si>
    <r>
      <t xml:space="preserve">- </t>
    </r>
    <r>
      <rPr>
        <b/>
        <u/>
        <sz val="10"/>
        <color indexed="8"/>
        <rFont val="Arial"/>
        <family val="2"/>
      </rPr>
      <t>Includes every wholly owned AREC Property with Income Statement activity</t>
    </r>
  </si>
  <si>
    <r>
      <t xml:space="preserve">- Generally, </t>
    </r>
    <r>
      <rPr>
        <u/>
        <sz val="10"/>
        <color indexed="8"/>
        <rFont val="Arial"/>
        <family val="2"/>
      </rPr>
      <t>Properties with Land Leases are Not Included</t>
    </r>
  </si>
  <si>
    <r>
      <t>- The expense line "REPAIRS AND MAINTENANCE/GENERAL" has been adjusted to remove non operating expenses.</t>
    </r>
    <r>
      <rPr>
        <sz val="10"/>
        <color theme="0"/>
        <rFont val="Arial"/>
        <family val="2"/>
      </rPr>
      <t xml:space="preserve"> Historically, only AREC 1-13, 20, 21, Some Unencumbered, UHI FLA 905, AREC RW; starting June 2016 all centers are being adjusted</t>
    </r>
    <r>
      <rPr>
        <sz val="10"/>
        <color indexed="8"/>
        <rFont val="Arial"/>
        <family val="2"/>
      </rPr>
      <t>.</t>
    </r>
  </si>
  <si>
    <t>- Monthly Property Tax line has been normalized to reflect the annual expenses.</t>
  </si>
  <si>
    <t>- Intercompany Leases are excluded</t>
  </si>
  <si>
    <t>- THESE TRENDS WILL NOT TIE TO THE LENDER REPORTING - LENDER REPORTING INCLUDES ALL ONE WAY U-BOX DELIVERY REVENUE AND SELECTED INTERCOMPANY RENT</t>
  </si>
  <si>
    <t>- Feb-2018 Trend was restated which resulted in a EBITDA change of -0.04% ($140K net reduction)</t>
  </si>
  <si>
    <t>U-MOVE COMMISSION EXPENSE</t>
  </si>
  <si>
    <t>SALES</t>
  </si>
  <si>
    <t>COST OF SALES</t>
  </si>
  <si>
    <t>U-BOX STORAGE INCOME</t>
  </si>
  <si>
    <t>U-BOX OTHER INCOME</t>
  </si>
  <si>
    <t>U-BOX LOCAL DELIVERY INCOME</t>
  </si>
  <si>
    <t>U-BOX ONE-WAY DELIVERY INCOME</t>
  </si>
  <si>
    <t>U-BOX LOCAL DELIVERY EXPENSES</t>
  </si>
  <si>
    <t>U-BOX ONE WAY DELIVERY EXPENSES</t>
  </si>
  <si>
    <t>U-BOX NET INCOME</t>
  </si>
  <si>
    <t>Date used for Fee Calculations</t>
  </si>
  <si>
    <t>Date</t>
  </si>
  <si>
    <t>value</t>
  </si>
  <si>
    <t>INTERCOMPANY RENT</t>
  </si>
  <si>
    <t>PERSONNEL</t>
  </si>
  <si>
    <t>REPAIRS AND MAINTENANCE/GENERAL</t>
  </si>
  <si>
    <t>U-BOX DELIVERY INCOME</t>
  </si>
  <si>
    <t>Account_Description</t>
  </si>
  <si>
    <t>total_adjustment</t>
  </si>
  <si>
    <t>Line_Item</t>
  </si>
  <si>
    <t>DEPRECIATION</t>
  </si>
  <si>
    <t>INTEREST EXPENSE</t>
  </si>
  <si>
    <t>MANAGEMENT STORAGE FEE</t>
  </si>
  <si>
    <t>MANAGEMENT STORAGE INCOME</t>
  </si>
  <si>
    <t>NOT USED FOR LENDER REPORTING</t>
  </si>
  <si>
    <t>Life Storage Same Store</t>
  </si>
  <si>
    <t xml:space="preserve">$ TTM Y/Y </t>
  </si>
  <si>
    <t>SAP_Number</t>
  </si>
  <si>
    <t>Entity</t>
  </si>
  <si>
    <t>Name</t>
  </si>
  <si>
    <t>City</t>
  </si>
  <si>
    <t>Zip</t>
  </si>
  <si>
    <t>State</t>
  </si>
  <si>
    <t>CA</t>
  </si>
  <si>
    <t>Mentity</t>
  </si>
  <si>
    <t>M0000000991</t>
  </si>
  <si>
    <t>U-Haul Moving &amp; Storage at St Claude Ave</t>
  </si>
  <si>
    <t>New Orleans</t>
  </si>
  <si>
    <t>LA</t>
  </si>
  <si>
    <t>M0000000864</t>
  </si>
  <si>
    <t>U-Haul Moving &amp; Storage of Point Loma</t>
  </si>
  <si>
    <t>San Diego</t>
  </si>
  <si>
    <t>M0000000789</t>
  </si>
  <si>
    <t>U-Haul Moving &amp; Storage of Honolulu</t>
  </si>
  <si>
    <t>Honolulu</t>
  </si>
  <si>
    <t>HI</t>
  </si>
  <si>
    <t>profit_center</t>
  </si>
  <si>
    <t>Prepared by U-Haul 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</si>
</sst>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0%"/>
    <numFmt numFmtId="167" formatCode="_(* #,##0.00_);_(* \(#,##0.0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u/>
      <sz val="10"/>
      <color rgb="FFFF0000"/>
      <name val="Arial"/>
      <family val="2"/>
    </font>
    <font>
      <b/>
      <u/>
      <sz val="10"/>
      <name val="Arial"/>
      <family val="2"/>
    </font>
    <font>
      <b/>
      <u/>
      <sz val="10"/>
      <color theme="0"/>
      <name val="Arial"/>
      <family val="2"/>
    </font>
    <font>
      <sz val="10"/>
      <color indexed="8"/>
      <name val="Arial"/>
      <family val="2"/>
    </font>
    <font>
      <b/>
      <u/>
      <sz val="10"/>
      <color rgb="FF000000"/>
      <name val="Arial"/>
      <family val="2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>
      <alignment horizontal="left" wrapText="1"/>
    </xf>
  </cellStyleXfs>
  <cellXfs count="132">
    <xf numFmtId="0" fontId="0" fillId="0" borderId="0" xfId="0"/>
    <xf numFmtId="0" fontId="5" fillId="0" borderId="0" xfId="3"/>
    <xf numFmtId="0" fontId="10" fillId="0" borderId="0" xfId="6" applyFont="1" applyAlignment="1" applyProtection="1">
      <alignment horizontal="center" vertical="center"/>
      <protection locked="0"/>
    </xf>
    <xf numFmtId="17" fontId="11" fillId="0" borderId="1" xfId="6" applyNumberFormat="1" applyFont="1" applyBorder="1" applyAlignment="1">
      <alignment horizontal="center" vertical="center"/>
    </xf>
    <xf numFmtId="17" fontId="11" fillId="0" borderId="2" xfId="6" applyNumberFormat="1" applyFont="1" applyBorder="1" applyAlignment="1">
      <alignment horizontal="center" vertical="center"/>
    </xf>
    <xf numFmtId="164" fontId="11" fillId="0" borderId="1" xfId="6" applyNumberFormat="1" applyFont="1" applyBorder="1" applyAlignment="1">
      <alignment horizontal="center" vertical="center"/>
    </xf>
    <xf numFmtId="0" fontId="10" fillId="0" borderId="0" xfId="6" applyFont="1" applyProtection="1">
      <protection locked="0"/>
    </xf>
    <xf numFmtId="17" fontId="10" fillId="0" borderId="0" xfId="6" applyNumberFormat="1" applyFont="1" applyBorder="1" applyAlignment="1">
      <alignment horizontal="right"/>
    </xf>
    <xf numFmtId="0" fontId="8" fillId="0" borderId="3" xfId="6" applyFont="1" applyBorder="1"/>
    <xf numFmtId="0" fontId="12" fillId="0" borderId="0" xfId="7" applyFont="1" applyAlignment="1" applyProtection="1">
      <protection hidden="1"/>
    </xf>
    <xf numFmtId="0" fontId="10" fillId="0" borderId="0" xfId="6" applyFont="1" applyProtection="1">
      <protection hidden="1"/>
    </xf>
    <xf numFmtId="0" fontId="8" fillId="0" borderId="0" xfId="6" applyFont="1" applyBorder="1"/>
    <xf numFmtId="0" fontId="13" fillId="0" borderId="0" xfId="7" applyFont="1" applyAlignment="1"/>
    <xf numFmtId="165" fontId="2" fillId="0" borderId="0" xfId="4" applyNumberFormat="1" applyFont="1" applyProtection="1">
      <protection hidden="1"/>
    </xf>
    <xf numFmtId="165" fontId="2" fillId="0" borderId="3" xfId="4" applyNumberFormat="1" applyFont="1" applyBorder="1" applyProtection="1">
      <protection hidden="1"/>
    </xf>
    <xf numFmtId="41" fontId="2" fillId="0" borderId="0" xfId="6" applyNumberFormat="1" applyFont="1" applyProtection="1">
      <protection hidden="1"/>
    </xf>
    <xf numFmtId="41" fontId="2" fillId="0" borderId="3" xfId="6" applyNumberFormat="1" applyFont="1" applyBorder="1" applyProtection="1">
      <protection hidden="1"/>
    </xf>
    <xf numFmtId="0" fontId="8" fillId="0" borderId="4" xfId="7" applyFont="1" applyFill="1" applyBorder="1" applyAlignment="1"/>
    <xf numFmtId="41" fontId="2" fillId="0" borderId="5" xfId="6" applyNumberFormat="1" applyFont="1" applyBorder="1" applyProtection="1">
      <protection hidden="1"/>
    </xf>
    <xf numFmtId="0" fontId="8" fillId="0" borderId="0" xfId="7" applyFont="1" applyAlignment="1" applyProtection="1">
      <protection hidden="1"/>
    </xf>
    <xf numFmtId="41" fontId="11" fillId="0" borderId="0" xfId="6" applyNumberFormat="1" applyFont="1" applyProtection="1">
      <protection hidden="1"/>
    </xf>
    <xf numFmtId="41" fontId="11" fillId="0" borderId="3" xfId="6" applyNumberFormat="1" applyFont="1" applyBorder="1" applyProtection="1">
      <protection hidden="1"/>
    </xf>
    <xf numFmtId="0" fontId="13" fillId="0" borderId="4" xfId="7" applyFont="1" applyBorder="1" applyAlignment="1"/>
    <xf numFmtId="0" fontId="14" fillId="0" borderId="0" xfId="7" applyFont="1" applyAlignment="1" applyProtection="1">
      <protection hidden="1"/>
    </xf>
    <xf numFmtId="42" fontId="14" fillId="0" borderId="6" xfId="7" applyNumberFormat="1" applyFont="1" applyBorder="1" applyAlignment="1" applyProtection="1">
      <protection hidden="1"/>
    </xf>
    <xf numFmtId="165" fontId="11" fillId="0" borderId="6" xfId="4" applyNumberFormat="1" applyFont="1" applyBorder="1" applyProtection="1">
      <protection hidden="1"/>
    </xf>
    <xf numFmtId="165" fontId="11" fillId="0" borderId="7" xfId="4" applyNumberFormat="1" applyFont="1" applyBorder="1" applyProtection="1">
      <protection hidden="1"/>
    </xf>
    <xf numFmtId="14" fontId="0" fillId="0" borderId="0" xfId="0" applyNumberFormat="1"/>
    <xf numFmtId="0" fontId="0" fillId="0" borderId="0" xfId="0" applyAlignment="1">
      <alignment horizontal="left"/>
    </xf>
    <xf numFmtId="0" fontId="5" fillId="0" borderId="0" xfId="3"/>
    <xf numFmtId="0" fontId="13" fillId="0" borderId="0" xfId="7" applyFont="1" applyAlignment="1"/>
    <xf numFmtId="165" fontId="2" fillId="0" borderId="0" xfId="4" applyNumberFormat="1" applyFont="1" applyProtection="1">
      <protection hidden="1"/>
    </xf>
    <xf numFmtId="41" fontId="2" fillId="0" borderId="0" xfId="6" applyNumberFormat="1" applyFont="1" applyProtection="1">
      <protection hidden="1"/>
    </xf>
    <xf numFmtId="41" fontId="2" fillId="0" borderId="4" xfId="6" applyNumberFormat="1" applyFont="1" applyBorder="1" applyProtection="1">
      <protection hidden="1"/>
    </xf>
    <xf numFmtId="41" fontId="11" fillId="0" borderId="0" xfId="6" applyNumberFormat="1" applyFont="1" applyProtection="1">
      <protection hidden="1"/>
    </xf>
    <xf numFmtId="0" fontId="13" fillId="0" borderId="4" xfId="7" applyFont="1" applyBorder="1" applyAlignment="1"/>
    <xf numFmtId="165" fontId="11" fillId="0" borderId="6" xfId="4" applyNumberFormat="1" applyFont="1" applyBorder="1" applyProtection="1">
      <protection hidden="1"/>
    </xf>
    <xf numFmtId="9" fontId="2" fillId="0" borderId="8" xfId="5" applyFont="1" applyBorder="1"/>
    <xf numFmtId="43" fontId="2" fillId="0" borderId="8" xfId="4" applyFont="1" applyBorder="1"/>
    <xf numFmtId="41" fontId="2" fillId="0" borderId="8" xfId="6" applyNumberFormat="1" applyFont="1" applyBorder="1" applyProtection="1">
      <protection hidden="1"/>
    </xf>
    <xf numFmtId="0" fontId="6" fillId="0" borderId="0" xfId="7" applyFont="1" applyBorder="1" applyAlignment="1">
      <alignment horizontal="center" vertical="center"/>
    </xf>
    <xf numFmtId="41" fontId="6" fillId="0" borderId="0" xfId="5" applyNumberFormat="1" applyFont="1" applyBorder="1" applyAlignment="1">
      <alignment horizontal="center" vertical="center"/>
    </xf>
    <xf numFmtId="41" fontId="7" fillId="0" borderId="0" xfId="6" applyNumberFormat="1" applyFont="1" applyBorder="1" applyAlignment="1" applyProtection="1">
      <alignment vertical="center"/>
      <protection hidden="1"/>
    </xf>
    <xf numFmtId="0" fontId="15" fillId="0" borderId="0" xfId="7" applyFont="1" applyAlignment="1"/>
    <xf numFmtId="0" fontId="2" fillId="0" borderId="0" xfId="7" applyAlignment="1"/>
    <xf numFmtId="0" fontId="2" fillId="0" borderId="0" xfId="7" applyAlignment="1">
      <alignment horizontal="center"/>
    </xf>
    <xf numFmtId="10" fontId="2" fillId="0" borderId="0" xfId="5" applyNumberFormat="1" applyFont="1" applyFill="1" applyAlignment="1"/>
    <xf numFmtId="0" fontId="11" fillId="0" borderId="0" xfId="7" quotePrefix="1" applyFont="1" applyAlignment="1"/>
    <xf numFmtId="0" fontId="18" fillId="0" borderId="0" xfId="7" quotePrefix="1" applyFont="1" applyAlignment="1"/>
    <xf numFmtId="165" fontId="2" fillId="0" borderId="0" xfId="4" applyNumberFormat="1" applyFill="1" applyAlignment="1"/>
    <xf numFmtId="165" fontId="2" fillId="0" borderId="0" xfId="4" applyNumberFormat="1" applyFont="1" applyFill="1" applyAlignment="1"/>
    <xf numFmtId="0" fontId="2" fillId="0" borderId="0" xfId="7" quotePrefix="1" applyFont="1" applyAlignment="1"/>
    <xf numFmtId="0" fontId="9" fillId="0" borderId="0" xfId="7" quotePrefix="1" applyFont="1" applyAlignment="1"/>
    <xf numFmtId="41" fontId="8" fillId="0" borderId="0" xfId="6" applyNumberFormat="1" applyFont="1"/>
    <xf numFmtId="0" fontId="7" fillId="0" borderId="0" xfId="7" quotePrefix="1" applyFont="1" applyAlignment="1"/>
    <xf numFmtId="0" fontId="11" fillId="0" borderId="0" xfId="7" applyFont="1" applyAlignment="1"/>
    <xf numFmtId="41" fontId="2" fillId="0" borderId="0" xfId="7" applyNumberFormat="1" applyAlignment="1">
      <alignment horizontal="center"/>
    </xf>
    <xf numFmtId="41" fontId="10" fillId="0" borderId="0" xfId="7" applyNumberFormat="1" applyFont="1" applyAlignment="1">
      <alignment horizontal="center"/>
    </xf>
    <xf numFmtId="9" fontId="2" fillId="0" borderId="0" xfId="5" applyAlignment="1">
      <alignment horizontal="center"/>
    </xf>
    <xf numFmtId="41" fontId="2" fillId="0" borderId="0" xfId="7" applyNumberFormat="1" applyBorder="1" applyAlignment="1">
      <alignment horizontal="center"/>
    </xf>
    <xf numFmtId="0" fontId="2" fillId="0" borderId="9" xfId="7" applyFont="1" applyBorder="1" applyAlignment="1"/>
    <xf numFmtId="14" fontId="2" fillId="0" borderId="10" xfId="7" applyNumberFormat="1" applyBorder="1" applyAlignment="1"/>
    <xf numFmtId="14" fontId="2" fillId="0" borderId="11" xfId="7" applyNumberFormat="1" applyBorder="1" applyAlignment="1"/>
    <xf numFmtId="165" fontId="0" fillId="0" borderId="0" xfId="1" applyNumberFormat="1" applyFont="1"/>
    <xf numFmtId="165" fontId="2" fillId="0" borderId="4" xfId="4" applyNumberFormat="1" applyFont="1" applyBorder="1" applyProtection="1">
      <protection hidden="1"/>
    </xf>
    <xf numFmtId="41" fontId="2" fillId="2" borderId="0" xfId="7" applyNumberFormat="1" applyFill="1" applyAlignment="1">
      <alignment horizontal="center"/>
    </xf>
    <xf numFmtId="41" fontId="2" fillId="2" borderId="4" xfId="7" applyNumberFormat="1" applyFill="1" applyBorder="1" applyAlignment="1">
      <alignment horizontal="center"/>
    </xf>
    <xf numFmtId="41" fontId="10" fillId="3" borderId="0" xfId="7" applyNumberFormat="1" applyFont="1" applyFill="1" applyAlignment="1">
      <alignment horizontal="center"/>
    </xf>
    <xf numFmtId="41" fontId="10" fillId="3" borderId="4" xfId="7" applyNumberFormat="1" applyFont="1" applyFill="1" applyBorder="1" applyAlignment="1">
      <alignment horizontal="center"/>
    </xf>
    <xf numFmtId="41" fontId="0" fillId="0" borderId="0" xfId="0" applyNumberFormat="1"/>
    <xf numFmtId="0" fontId="10" fillId="0" borderId="14" xfId="6" applyFont="1" applyBorder="1" applyAlignment="1">
      <alignment horizontal="right"/>
    </xf>
    <xf numFmtId="0" fontId="10" fillId="0" borderId="14" xfId="6" applyFont="1" applyBorder="1" applyProtection="1">
      <protection hidden="1"/>
    </xf>
    <xf numFmtId="41" fontId="11" fillId="0" borderId="14" xfId="6" applyNumberFormat="1" applyFont="1" applyBorder="1" applyProtection="1">
      <protection hidden="1"/>
    </xf>
    <xf numFmtId="41" fontId="2" fillId="0" borderId="14" xfId="6" applyNumberFormat="1" applyFont="1" applyBorder="1" applyProtection="1">
      <protection hidden="1"/>
    </xf>
    <xf numFmtId="41" fontId="2" fillId="0" borderId="15" xfId="6" applyNumberFormat="1" applyFont="1" applyBorder="1" applyProtection="1">
      <protection hidden="1"/>
    </xf>
    <xf numFmtId="165" fontId="11" fillId="0" borderId="13" xfId="4" applyNumberFormat="1" applyFont="1" applyBorder="1" applyProtection="1">
      <protection hidden="1"/>
    </xf>
    <xf numFmtId="0" fontId="2" fillId="0" borderId="0" xfId="7" applyFill="1" applyBorder="1" applyAlignment="1"/>
    <xf numFmtId="0" fontId="0" fillId="0" borderId="0" xfId="0" applyFill="1" applyBorder="1"/>
    <xf numFmtId="41" fontId="2" fillId="0" borderId="0" xfId="7" applyNumberFormat="1" applyFill="1" applyBorder="1" applyAlignment="1">
      <alignment horizontal="center"/>
    </xf>
    <xf numFmtId="14" fontId="2" fillId="0" borderId="0" xfId="7" applyNumberFormat="1" applyFill="1" applyBorder="1" applyAlignment="1"/>
    <xf numFmtId="165" fontId="2" fillId="0" borderId="14" xfId="4" applyNumberFormat="1" applyFont="1" applyBorder="1" applyProtection="1">
      <protection hidden="1"/>
    </xf>
    <xf numFmtId="166" fontId="2" fillId="0" borderId="14" xfId="2" applyNumberFormat="1" applyFont="1" applyBorder="1" applyProtection="1">
      <protection hidden="1"/>
    </xf>
    <xf numFmtId="0" fontId="2" fillId="0" borderId="10" xfId="7" applyFont="1" applyBorder="1" applyAlignment="1"/>
    <xf numFmtId="41" fontId="2" fillId="5" borderId="0" xfId="7" applyNumberFormat="1" applyFill="1" applyAlignment="1">
      <alignment horizontal="center"/>
    </xf>
    <xf numFmtId="41" fontId="2" fillId="5" borderId="4" xfId="7" applyNumberFormat="1" applyFill="1" applyBorder="1" applyAlignment="1">
      <alignment horizontal="center"/>
    </xf>
    <xf numFmtId="0" fontId="11" fillId="2" borderId="12" xfId="6" applyFont="1" applyFill="1" applyBorder="1" applyAlignment="1">
      <alignment horizontal="center" vertical="center"/>
    </xf>
    <xf numFmtId="165" fontId="2" fillId="0" borderId="5" xfId="4" applyNumberFormat="1" applyFont="1" applyBorder="1" applyProtection="1">
      <protection hidden="1"/>
    </xf>
    <xf numFmtId="0" fontId="0" fillId="0" borderId="0" xfId="0" applyAlignment="1">
      <alignment horizontal="center"/>
    </xf>
    <xf numFmtId="41" fontId="11" fillId="0" borderId="6" xfId="6" applyNumberFormat="1" applyFont="1" applyBorder="1" applyProtection="1">
      <protection hidden="1"/>
    </xf>
    <xf numFmtId="3" fontId="4" fillId="2" borderId="17" xfId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7" applyFont="1" applyFill="1" applyBorder="1" applyAlignment="1">
      <alignment horizontal="right"/>
    </xf>
    <xf numFmtId="165" fontId="11" fillId="0" borderId="0" xfId="4" applyNumberFormat="1" applyFont="1" applyFill="1" applyBorder="1" applyProtection="1">
      <protection hidden="1"/>
    </xf>
    <xf numFmtId="0" fontId="2" fillId="0" borderId="0" xfId="7" applyFill="1" applyAlignment="1"/>
    <xf numFmtId="43" fontId="2" fillId="0" borderId="0" xfId="7" applyNumberFormat="1" applyFill="1" applyAlignment="1"/>
    <xf numFmtId="43" fontId="2" fillId="0" borderId="8" xfId="4" applyFont="1" applyFill="1" applyBorder="1"/>
    <xf numFmtId="165" fontId="2" fillId="0" borderId="8" xfId="4" applyNumberFormat="1" applyFont="1" applyFill="1" applyBorder="1"/>
    <xf numFmtId="41" fontId="6" fillId="0" borderId="0" xfId="5" applyNumberFormat="1" applyFont="1" applyFill="1" applyBorder="1" applyAlignment="1">
      <alignment horizontal="center" vertical="center"/>
    </xf>
    <xf numFmtId="165" fontId="11" fillId="0" borderId="6" xfId="4" applyNumberFormat="1" applyFont="1" applyFill="1" applyBorder="1" applyProtection="1">
      <protection hidden="1"/>
    </xf>
    <xf numFmtId="0" fontId="22" fillId="0" borderId="0" xfId="0" applyFont="1" applyAlignment="1">
      <alignment horizontal="center"/>
    </xf>
    <xf numFmtId="0" fontId="11" fillId="0" borderId="1" xfId="6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5" fontId="2" fillId="0" borderId="0" xfId="4" applyNumberFormat="1" applyFont="1" applyFill="1" applyBorder="1"/>
    <xf numFmtId="165" fontId="2" fillId="0" borderId="15" xfId="4" applyNumberFormat="1" applyFont="1" applyBorder="1" applyProtection="1">
      <protection hidden="1"/>
    </xf>
    <xf numFmtId="41" fontId="2" fillId="0" borderId="0" xfId="2" applyNumberFormat="1" applyFont="1" applyFill="1" applyBorder="1"/>
    <xf numFmtId="167" fontId="2" fillId="0" borderId="3" xfId="6" applyNumberFormat="1" applyFont="1" applyBorder="1" applyProtection="1">
      <protection hidden="1"/>
    </xf>
    <xf numFmtId="10" fontId="2" fillId="0" borderId="0" xfId="2" applyNumberFormat="1" applyFont="1" applyFill="1" applyAlignment="1"/>
    <xf numFmtId="43" fontId="2" fillId="0" borderId="0" xfId="7" applyNumberFormat="1" applyAlignment="1"/>
    <xf numFmtId="10" fontId="2" fillId="0" borderId="0" xfId="2" applyNumberFormat="1" applyFont="1" applyProtection="1">
      <protection hidden="1"/>
    </xf>
    <xf numFmtId="10" fontId="2" fillId="0" borderId="0" xfId="2" applyNumberFormat="1" applyFont="1" applyAlignment="1"/>
    <xf numFmtId="41" fontId="10" fillId="5" borderId="0" xfId="7" applyNumberFormat="1" applyFont="1" applyFill="1" applyAlignment="1">
      <alignment horizontal="center"/>
    </xf>
    <xf numFmtId="41" fontId="10" fillId="5" borderId="4" xfId="7" applyNumberFormat="1" applyFont="1" applyFill="1" applyBorder="1" applyAlignment="1">
      <alignment horizontal="center"/>
    </xf>
    <xf numFmtId="165" fontId="0" fillId="0" borderId="0" xfId="0" applyNumberFormat="1"/>
    <xf numFmtId="165" fontId="25" fillId="0" borderId="0" xfId="4" applyNumberFormat="1" applyFont="1" applyFill="1" applyBorder="1" applyAlignment="1" applyProtection="1">
      <alignment horizontal="center" vertical="center"/>
      <protection hidden="1"/>
    </xf>
    <xf numFmtId="164" fontId="6" fillId="4" borderId="12" xfId="7" applyNumberFormat="1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0" fillId="4" borderId="0" xfId="0" applyFill="1" applyAlignment="1"/>
    <xf numFmtId="0" fontId="3" fillId="4" borderId="0" xfId="0" applyFont="1" applyFill="1" applyAlignment="1"/>
    <xf numFmtId="14" fontId="3" fillId="4" borderId="0" xfId="0" applyNumberFormat="1" applyFont="1" applyFill="1" applyAlignment="1"/>
    <xf numFmtId="1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165" fontId="2" fillId="0" borderId="0" xfId="7" applyNumberFormat="1" applyAlignment="1"/>
    <xf numFmtId="0" fontId="22" fillId="0" borderId="0" xfId="0" applyFont="1" applyBorder="1" applyAlignment="1">
      <alignment horizontal="center"/>
    </xf>
    <xf numFmtId="41" fontId="5" fillId="0" borderId="0" xfId="6" applyNumberFormat="1" applyFont="1" applyBorder="1" applyAlignment="1" applyProtection="1">
      <alignment vertical="center"/>
      <protection hidden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8">
    <cellStyle name="Comma" xfId="1" builtinId="3"/>
    <cellStyle name="Comma 2" xfId="4" xr:uid="{0E3346A7-6E03-43B0-9B80-87F72EE8466A}"/>
    <cellStyle name="Normal" xfId="0" builtinId="0"/>
    <cellStyle name="Normal 2" xfId="6" xr:uid="{F410FE64-F16E-4D26-8383-CCC9EC09AD90}"/>
    <cellStyle name="Normal 3" xfId="3" xr:uid="{3601148F-6AD0-4E6B-A50E-701487FE6BE2}"/>
    <cellStyle name="Normal 4" xfId="7" xr:uid="{99DF6BA0-AF5C-480E-AB4E-0A96E8A6B46E}"/>
    <cellStyle name="Percent" xfId="2" builtinId="5"/>
    <cellStyle name="Percent 2" xfId="5" xr:uid="{2E634343-5934-4200-AC92-16DD5DADF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Repair and 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trend_is!$C$635:$C$694</c:f>
              <c:numCache>
                <c:formatCode>_(* #,##0_);_(* \(#,##0\);_(* "-"??_);_(@_)</c:formatCode>
                <c:ptCount val="60"/>
                <c:pt idx="0">
                  <c:v>3304656.02</c:v>
                </c:pt>
                <c:pt idx="1">
                  <c:v>143040.61999999901</c:v>
                </c:pt>
                <c:pt idx="2">
                  <c:v>16495.259999999998</c:v>
                </c:pt>
                <c:pt idx="3">
                  <c:v>115690.65</c:v>
                </c:pt>
                <c:pt idx="4">
                  <c:v>570024.80000000098</c:v>
                </c:pt>
                <c:pt idx="5">
                  <c:v>0</c:v>
                </c:pt>
                <c:pt idx="6">
                  <c:v>1837640.79</c:v>
                </c:pt>
                <c:pt idx="7">
                  <c:v>353498.87</c:v>
                </c:pt>
                <c:pt idx="8">
                  <c:v>387371.59</c:v>
                </c:pt>
                <c:pt idx="9">
                  <c:v>13962055.9</c:v>
                </c:pt>
                <c:pt idx="10">
                  <c:v>6214073.7000000104</c:v>
                </c:pt>
                <c:pt idx="11">
                  <c:v>29051</c:v>
                </c:pt>
                <c:pt idx="12">
                  <c:v>29104517.609999999</c:v>
                </c:pt>
                <c:pt idx="13">
                  <c:v>1789014.71</c:v>
                </c:pt>
                <c:pt idx="14">
                  <c:v>594.1</c:v>
                </c:pt>
                <c:pt idx="15">
                  <c:v>0</c:v>
                </c:pt>
                <c:pt idx="16">
                  <c:v>1677744.68</c:v>
                </c:pt>
                <c:pt idx="17">
                  <c:v>0</c:v>
                </c:pt>
                <c:pt idx="18">
                  <c:v>23656339.339999899</c:v>
                </c:pt>
                <c:pt idx="19">
                  <c:v>42422.8</c:v>
                </c:pt>
                <c:pt idx="20">
                  <c:v>5810300.21</c:v>
                </c:pt>
                <c:pt idx="21">
                  <c:v>519600.05</c:v>
                </c:pt>
                <c:pt idx="22">
                  <c:v>324974.23</c:v>
                </c:pt>
                <c:pt idx="23">
                  <c:v>3311820.2099999902</c:v>
                </c:pt>
                <c:pt idx="24">
                  <c:v>13896551.99</c:v>
                </c:pt>
                <c:pt idx="25">
                  <c:v>15290.42</c:v>
                </c:pt>
                <c:pt idx="26">
                  <c:v>546973.93999999994</c:v>
                </c:pt>
                <c:pt idx="27">
                  <c:v>0</c:v>
                </c:pt>
                <c:pt idx="28">
                  <c:v>5931113.4000000004</c:v>
                </c:pt>
                <c:pt idx="29">
                  <c:v>100389.69999999899</c:v>
                </c:pt>
                <c:pt idx="30">
                  <c:v>392498.36</c:v>
                </c:pt>
                <c:pt idx="31">
                  <c:v>103365.04</c:v>
                </c:pt>
                <c:pt idx="32">
                  <c:v>7372632.3300000597</c:v>
                </c:pt>
                <c:pt idx="33">
                  <c:v>103509.73</c:v>
                </c:pt>
                <c:pt idx="34">
                  <c:v>1066257.32</c:v>
                </c:pt>
                <c:pt idx="35">
                  <c:v>1037034.61</c:v>
                </c:pt>
                <c:pt idx="36">
                  <c:v>410025.85</c:v>
                </c:pt>
                <c:pt idx="37">
                  <c:v>415018.11</c:v>
                </c:pt>
                <c:pt idx="38">
                  <c:v>-16504359.27</c:v>
                </c:pt>
                <c:pt idx="39">
                  <c:v>1815291.27</c:v>
                </c:pt>
                <c:pt idx="40">
                  <c:v>-156.72999999999999</c:v>
                </c:pt>
                <c:pt idx="41">
                  <c:v>0</c:v>
                </c:pt>
                <c:pt idx="42">
                  <c:v>0</c:v>
                </c:pt>
                <c:pt idx="43">
                  <c:v>1805031.53</c:v>
                </c:pt>
                <c:pt idx="44">
                  <c:v>-319.02</c:v>
                </c:pt>
                <c:pt idx="45">
                  <c:v>402303.51</c:v>
                </c:pt>
                <c:pt idx="46">
                  <c:v>810858.35</c:v>
                </c:pt>
                <c:pt idx="47">
                  <c:v>989422.73</c:v>
                </c:pt>
                <c:pt idx="48">
                  <c:v>-16575749.17</c:v>
                </c:pt>
                <c:pt idx="49">
                  <c:v>422918.01</c:v>
                </c:pt>
                <c:pt idx="50">
                  <c:v>86247.019999999902</c:v>
                </c:pt>
                <c:pt idx="51">
                  <c:v>13399100.18</c:v>
                </c:pt>
                <c:pt idx="52">
                  <c:v>133119.56</c:v>
                </c:pt>
                <c:pt idx="53">
                  <c:v>7350215.2499999199</c:v>
                </c:pt>
                <c:pt idx="54">
                  <c:v>0</c:v>
                </c:pt>
                <c:pt idx="55">
                  <c:v>317675.53999999998</c:v>
                </c:pt>
                <c:pt idx="56">
                  <c:v>16218.87</c:v>
                </c:pt>
                <c:pt idx="57">
                  <c:v>370483.56</c:v>
                </c:pt>
                <c:pt idx="58">
                  <c:v>118368.78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9-43E8-A799-CA6DB446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22728"/>
        <c:axId val="906226248"/>
      </c:lineChart>
      <c:catAx>
        <c:axId val="906222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26248"/>
        <c:crosses val="autoZero"/>
        <c:auto val="1"/>
        <c:lblAlgn val="ctr"/>
        <c:lblOffset val="100"/>
        <c:noMultiLvlLbl val="0"/>
      </c:catAx>
      <c:valAx>
        <c:axId val="9062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2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327212</xdr:colOff>
      <xdr:row>14</xdr:row>
      <xdr:rowOff>4482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EEEDC4-FB37-452E-B235-893B45B5623C}"/>
            </a:ext>
          </a:extLst>
        </xdr:cNvPr>
        <xdr:cNvSpPr txBox="1"/>
      </xdr:nvSpPr>
      <xdr:spPr>
        <a:xfrm>
          <a:off x="10654553" y="25594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679</xdr:row>
      <xdr:rowOff>106680</xdr:rowOff>
    </xdr:from>
    <xdr:to>
      <xdr:col>12</xdr:col>
      <xdr:colOff>0</xdr:colOff>
      <xdr:row>1354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5A09C-70C9-45A9-8AAB-8D331DD5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8465-9C0F-4A99-8ABE-C8E62AD05FA6}">
  <sheetPr>
    <tabColor theme="5"/>
    <pageSetUpPr fitToPage="1"/>
  </sheetPr>
  <dimension ref="B1:AP73"/>
  <sheetViews>
    <sheetView showGridLines="0" tabSelected="1" zoomScale="85" zoomScaleNormal="85" workbookViewId="0">
      <selection activeCell="AF34" sqref="AF34"/>
    </sheetView>
  </sheetViews>
  <sheetFormatPr defaultRowHeight="15" x14ac:dyDescent="0.25"/>
  <cols>
    <col min="1" max="1" width="0.85546875" customWidth="1"/>
    <col min="2" max="2" width="31.28515625" customWidth="1"/>
    <col min="3" max="18" width="12.140625" hidden="1" customWidth="1"/>
    <col min="19" max="22" width="12.42578125" hidden="1" customWidth="1"/>
    <col min="23" max="23" width="12.140625" hidden="1" customWidth="1"/>
    <col min="24" max="25" width="12.140625" bestFit="1" customWidth="1"/>
    <col min="26" max="35" width="12.140625" customWidth="1"/>
    <col min="36" max="36" width="14.28515625" bestFit="1" customWidth="1"/>
    <col min="37" max="39" width="14.28515625" customWidth="1"/>
    <col min="40" max="40" width="0.85546875" customWidth="1"/>
    <col min="41" max="41" width="11.5703125" bestFit="1" customWidth="1"/>
    <col min="42" max="42" width="12.28515625" bestFit="1" customWidth="1"/>
  </cols>
  <sheetData>
    <row r="1" spans="2:42" ht="4.9000000000000004" customHeight="1" thickBot="1" x14ac:dyDescent="0.3"/>
    <row r="2" spans="2:42" ht="15.75" thickBot="1" x14ac:dyDescent="0.3">
      <c r="AC2" s="129" t="s">
        <v>59</v>
      </c>
      <c r="AD2" s="130"/>
      <c r="AE2" s="131"/>
    </row>
    <row r="3" spans="2:42" x14ac:dyDescent="0.25">
      <c r="AD3" s="89">
        <f>COUNTA(pc_list!A2:A541)-3</f>
        <v>537</v>
      </c>
      <c r="AJ3" s="116"/>
    </row>
    <row r="4" spans="2:42" ht="15.75" thickBot="1" x14ac:dyDescent="0.3">
      <c r="C4" s="103">
        <f t="shared" ref="C4:Z4" si="0">YEAR(C5)</f>
        <v>2018</v>
      </c>
      <c r="D4" s="103">
        <f t="shared" si="0"/>
        <v>2018</v>
      </c>
      <c r="E4" s="103">
        <f t="shared" si="0"/>
        <v>2018</v>
      </c>
      <c r="F4" s="103">
        <f t="shared" si="0"/>
        <v>2018</v>
      </c>
      <c r="G4" s="103">
        <f t="shared" si="0"/>
        <v>2018</v>
      </c>
      <c r="H4" s="103">
        <f t="shared" si="0"/>
        <v>2018</v>
      </c>
      <c r="I4" s="103">
        <f t="shared" si="0"/>
        <v>2018</v>
      </c>
      <c r="J4" s="103">
        <f t="shared" si="0"/>
        <v>2018</v>
      </c>
      <c r="K4" s="103">
        <f t="shared" si="0"/>
        <v>2018</v>
      </c>
      <c r="L4" s="103">
        <f t="shared" si="0"/>
        <v>2018</v>
      </c>
      <c r="M4" s="103">
        <f t="shared" si="0"/>
        <v>2018</v>
      </c>
      <c r="N4" s="103">
        <f t="shared" si="0"/>
        <v>2018</v>
      </c>
      <c r="O4" s="103">
        <f t="shared" si="0"/>
        <v>2019</v>
      </c>
      <c r="P4" s="119">
        <f t="shared" si="0"/>
        <v>2019</v>
      </c>
      <c r="Q4" s="119">
        <f t="shared" si="0"/>
        <v>2019</v>
      </c>
      <c r="R4" s="119">
        <f t="shared" si="0"/>
        <v>2019</v>
      </c>
      <c r="S4" s="119">
        <f t="shared" si="0"/>
        <v>2019</v>
      </c>
      <c r="T4" s="127">
        <f t="shared" si="0"/>
        <v>2019</v>
      </c>
      <c r="U4" s="103">
        <f t="shared" si="0"/>
        <v>2019</v>
      </c>
      <c r="V4" s="103">
        <f t="shared" si="0"/>
        <v>2019</v>
      </c>
      <c r="W4" s="103">
        <f t="shared" si="0"/>
        <v>2019</v>
      </c>
      <c r="X4" s="103">
        <f t="shared" si="0"/>
        <v>2019</v>
      </c>
      <c r="Y4" s="103">
        <f t="shared" si="0"/>
        <v>2019</v>
      </c>
      <c r="Z4" s="103">
        <f t="shared" si="0"/>
        <v>2019</v>
      </c>
      <c r="AA4" s="103"/>
      <c r="AB4" s="103"/>
      <c r="AC4" s="103"/>
      <c r="AD4" s="103"/>
      <c r="AE4" s="103"/>
      <c r="AF4" s="103"/>
      <c r="AG4" s="103"/>
      <c r="AH4" s="103"/>
      <c r="AI4" s="103"/>
    </row>
    <row r="5" spans="2:42" ht="15.75" thickBot="1" x14ac:dyDescent="0.3">
      <c r="B5" s="2"/>
      <c r="C5" s="3">
        <v>43101</v>
      </c>
      <c r="D5" s="4">
        <v>43132</v>
      </c>
      <c r="E5" s="4">
        <v>43160</v>
      </c>
      <c r="F5" s="4">
        <v>43191</v>
      </c>
      <c r="G5" s="4">
        <v>43221</v>
      </c>
      <c r="H5" s="4">
        <v>43252</v>
      </c>
      <c r="I5" s="4">
        <v>43282</v>
      </c>
      <c r="J5" s="4">
        <v>43313</v>
      </c>
      <c r="K5" s="4">
        <v>43344</v>
      </c>
      <c r="L5" s="4">
        <v>43374</v>
      </c>
      <c r="M5" s="4">
        <v>43405</v>
      </c>
      <c r="N5" s="4">
        <v>43435</v>
      </c>
      <c r="O5" s="4">
        <v>43466</v>
      </c>
      <c r="P5" s="4">
        <v>43497</v>
      </c>
      <c r="Q5" s="4">
        <v>43525</v>
      </c>
      <c r="R5" s="4">
        <v>43556</v>
      </c>
      <c r="S5" s="4">
        <v>43586</v>
      </c>
      <c r="T5" s="4">
        <v>43617</v>
      </c>
      <c r="U5" s="4">
        <v>43647</v>
      </c>
      <c r="V5" s="4">
        <v>43678</v>
      </c>
      <c r="W5" s="4">
        <v>43709</v>
      </c>
      <c r="X5" s="4">
        <v>43739</v>
      </c>
      <c r="Y5" s="4">
        <v>43770</v>
      </c>
      <c r="Z5" s="4">
        <v>43800</v>
      </c>
      <c r="AA5" s="4">
        <v>43831</v>
      </c>
      <c r="AB5" s="4">
        <v>43862</v>
      </c>
      <c r="AC5" s="4">
        <v>43891</v>
      </c>
      <c r="AD5" s="4">
        <v>43922</v>
      </c>
      <c r="AE5" s="4">
        <v>43952</v>
      </c>
      <c r="AF5" s="4">
        <v>43983</v>
      </c>
      <c r="AG5" s="4">
        <v>44013</v>
      </c>
      <c r="AH5" s="4">
        <v>44044</v>
      </c>
      <c r="AI5" s="4">
        <v>44075</v>
      </c>
      <c r="AJ5" s="104" t="s">
        <v>0</v>
      </c>
      <c r="AK5" s="5">
        <v>43709</v>
      </c>
      <c r="AL5" s="4" t="str">
        <f ca="1">"$ " &amp; TEXT(OFFSET($AJ5,0,-1,1,1), "mmm") &amp; " Y/Y"</f>
        <v>$ Sep Y/Y</v>
      </c>
      <c r="AM5" s="105" t="s">
        <v>60</v>
      </c>
    </row>
    <row r="6" spans="2:42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0"/>
      <c r="AK6" s="8"/>
      <c r="AL6" s="1"/>
    </row>
    <row r="7" spans="2:42" x14ac:dyDescent="0.2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71"/>
      <c r="AK7" s="8"/>
      <c r="AL7" s="11"/>
    </row>
    <row r="8" spans="2:42" x14ac:dyDescent="0.25">
      <c r="B8" s="12" t="s">
        <v>2</v>
      </c>
      <c r="C8" s="31">
        <f t="shared" ref="C8:N8" si="1">SUMIFS(trend_value, trend_lineitem,$B8,trend_date,C$5) + SUMIFS(adj_value, adj_lineitem, $B8,adj_date, C$5)</f>
        <v>14546456.99</v>
      </c>
      <c r="D8" s="31">
        <f t="shared" si="1"/>
        <v>14211684.810000001</v>
      </c>
      <c r="E8" s="31">
        <f t="shared" si="1"/>
        <v>15473715.27</v>
      </c>
      <c r="F8" s="31">
        <f t="shared" si="1"/>
        <v>14557144.199999999</v>
      </c>
      <c r="G8" s="31">
        <f t="shared" si="1"/>
        <v>15070792.49</v>
      </c>
      <c r="H8" s="31">
        <f t="shared" si="1"/>
        <v>14954387.609999999</v>
      </c>
      <c r="I8" s="31">
        <f t="shared" si="1"/>
        <v>15411205.93</v>
      </c>
      <c r="J8" s="31">
        <f t="shared" si="1"/>
        <v>15465119.970000001</v>
      </c>
      <c r="K8" s="31">
        <f t="shared" si="1"/>
        <v>14975090.27</v>
      </c>
      <c r="L8" s="31">
        <f t="shared" si="1"/>
        <v>15444328.779999999</v>
      </c>
      <c r="M8" s="31">
        <f t="shared" si="1"/>
        <v>14957973.529999999</v>
      </c>
      <c r="N8" s="31">
        <f t="shared" si="1"/>
        <v>15077377.6</v>
      </c>
      <c r="O8" s="13">
        <f t="shared" ref="O8:AK8" si="2">SUMIFS(trend_value, trend_lineitem,$B8,trend_date,O$5) + SUMIFS(adj_value, adj_lineitem, $B8,adj_date, O$5)</f>
        <v>15358115.98</v>
      </c>
      <c r="P8" s="31">
        <f t="shared" si="2"/>
        <v>14439410.74</v>
      </c>
      <c r="Q8" s="31">
        <f t="shared" si="2"/>
        <v>15897019.279999999</v>
      </c>
      <c r="R8" s="31">
        <f t="shared" si="2"/>
        <v>14870021.949999999</v>
      </c>
      <c r="S8" s="31">
        <f t="shared" si="2"/>
        <v>15508133.16</v>
      </c>
      <c r="T8" s="31">
        <f t="shared" si="2"/>
        <v>15151151.810000001</v>
      </c>
      <c r="U8" s="31">
        <f t="shared" si="2"/>
        <v>15735354.039999999</v>
      </c>
      <c r="V8" s="31">
        <f t="shared" si="2"/>
        <v>15767866.99</v>
      </c>
      <c r="W8" s="31">
        <f t="shared" si="2"/>
        <v>15210912.76</v>
      </c>
      <c r="X8" s="31">
        <f t="shared" si="2"/>
        <v>15633006.27</v>
      </c>
      <c r="Y8" s="31">
        <f t="shared" si="2"/>
        <v>15223454.98</v>
      </c>
      <c r="Z8" s="31">
        <f t="shared" si="2"/>
        <v>15318983.890000001</v>
      </c>
      <c r="AA8" s="31">
        <f t="shared" si="2"/>
        <v>15430546.82</v>
      </c>
      <c r="AB8" s="31">
        <f t="shared" si="2"/>
        <v>14965727.99</v>
      </c>
      <c r="AC8" s="31">
        <f t="shared" si="2"/>
        <v>15497711.609999999</v>
      </c>
      <c r="AD8" s="31">
        <f t="shared" si="2"/>
        <v>14995268.979999999</v>
      </c>
      <c r="AE8" s="31">
        <f t="shared" si="2"/>
        <v>15377955.15</v>
      </c>
      <c r="AF8" s="31">
        <f t="shared" si="2"/>
        <v>14913304.359999999</v>
      </c>
      <c r="AG8" s="31">
        <f t="shared" si="2"/>
        <v>15336341.49</v>
      </c>
      <c r="AH8" s="31">
        <f t="shared" si="2"/>
        <v>15226639.640000001</v>
      </c>
      <c r="AI8" s="31">
        <f t="shared" si="2"/>
        <v>15275671.33</v>
      </c>
      <c r="AJ8" s="80">
        <f t="shared" ref="AJ8:AJ14" ca="1" si="3">SUM(OFFSET($AJ8,0,-12,1,12))</f>
        <v>183194612.51000002</v>
      </c>
      <c r="AK8" s="14">
        <f t="shared" si="2"/>
        <v>15210912.76</v>
      </c>
      <c r="AL8" s="13">
        <f ca="1">OFFSET($AJ8,0,-1,1,1) - AK8</f>
        <v>64758.570000000298</v>
      </c>
      <c r="AM8" s="31">
        <f ca="1">AJ8-SUM(OFFSET($AJ8,0,-24,1,12))</f>
        <v>-223054.1099999547</v>
      </c>
      <c r="AO8" s="116"/>
    </row>
    <row r="9" spans="2:42" x14ac:dyDescent="0.25">
      <c r="B9" s="12" t="s">
        <v>3</v>
      </c>
      <c r="C9" s="31">
        <f t="shared" ref="C9:N9" si="4">C$54</f>
        <v>2334738.3500000099</v>
      </c>
      <c r="D9" s="31">
        <f t="shared" si="4"/>
        <v>2365563.9000000199</v>
      </c>
      <c r="E9" s="31">
        <f t="shared" si="4"/>
        <v>3527334.1500000302</v>
      </c>
      <c r="F9" s="31">
        <f t="shared" si="4"/>
        <v>3673859.6300000101</v>
      </c>
      <c r="G9" s="31">
        <f t="shared" si="4"/>
        <v>4633616.8099999987</v>
      </c>
      <c r="H9" s="31">
        <f t="shared" si="4"/>
        <v>4568464.22</v>
      </c>
      <c r="I9" s="31">
        <f t="shared" si="4"/>
        <v>4637927.7900000094</v>
      </c>
      <c r="J9" s="31">
        <f t="shared" si="4"/>
        <v>4076608.04</v>
      </c>
      <c r="K9" s="31">
        <f t="shared" si="4"/>
        <v>3354182.6700000102</v>
      </c>
      <c r="L9" s="31">
        <f t="shared" si="4"/>
        <v>2971985.1200000104</v>
      </c>
      <c r="M9" s="31">
        <f t="shared" si="4"/>
        <v>3058851.72000001</v>
      </c>
      <c r="N9" s="31">
        <f t="shared" si="4"/>
        <v>2810476.9300000104</v>
      </c>
      <c r="O9" s="31">
        <f>O$54</f>
        <v>2723403.1199999996</v>
      </c>
      <c r="P9" s="31">
        <f t="shared" ref="P9:AK9" si="5">P$54</f>
        <v>2070952.2900000298</v>
      </c>
      <c r="Q9" s="31">
        <f t="shared" si="5"/>
        <v>3741173.51</v>
      </c>
      <c r="R9" s="31">
        <f t="shared" si="5"/>
        <v>3948909.600000021</v>
      </c>
      <c r="S9" s="31">
        <f t="shared" si="5"/>
        <v>4691871.2299999995</v>
      </c>
      <c r="T9" s="31">
        <f t="shared" si="5"/>
        <v>4532943.6999999993</v>
      </c>
      <c r="U9" s="31">
        <f t="shared" si="5"/>
        <v>4634234.5499999896</v>
      </c>
      <c r="V9" s="31">
        <f t="shared" si="5"/>
        <v>4258877.6400000295</v>
      </c>
      <c r="W9" s="31">
        <f t="shared" si="5"/>
        <v>3397066.2500000205</v>
      </c>
      <c r="X9" s="31">
        <f t="shared" si="5"/>
        <v>3061542.13</v>
      </c>
      <c r="Y9" s="31">
        <f t="shared" si="5"/>
        <v>3128206.8100000201</v>
      </c>
      <c r="Z9" s="31">
        <f t="shared" si="5"/>
        <v>2789044.2700000103</v>
      </c>
      <c r="AA9" s="31">
        <f t="shared" si="5"/>
        <v>2721701.4700000104</v>
      </c>
      <c r="AB9" s="31">
        <f t="shared" si="5"/>
        <v>2863461.1700000102</v>
      </c>
      <c r="AC9" s="31">
        <f t="shared" si="5"/>
        <v>3298241.4100000402</v>
      </c>
      <c r="AD9" s="31">
        <f t="shared" si="5"/>
        <v>2310886.67</v>
      </c>
      <c r="AE9" s="31">
        <f t="shared" si="5"/>
        <v>5305140.0200000089</v>
      </c>
      <c r="AF9" s="31">
        <f t="shared" si="5"/>
        <v>5649305.4799999911</v>
      </c>
      <c r="AG9" s="31">
        <f t="shared" si="5"/>
        <v>5456427.3599999892</v>
      </c>
      <c r="AH9" s="31">
        <f t="shared" si="5"/>
        <v>4905293.6999999899</v>
      </c>
      <c r="AI9" s="31">
        <f t="shared" si="5"/>
        <v>4451013.5899999896</v>
      </c>
      <c r="AJ9" s="80">
        <f t="shared" ca="1" si="3"/>
        <v>45940264.080000058</v>
      </c>
      <c r="AK9" s="14">
        <f t="shared" si="5"/>
        <v>3397066.2500000205</v>
      </c>
      <c r="AL9" s="31">
        <f t="shared" ref="AL9:AL15" ca="1" si="6">OFFSET($AJ9,0,-1,1,1) - AK9</f>
        <v>1053947.3399999691</v>
      </c>
      <c r="AM9" s="31">
        <f t="shared" ref="AM9:AM15" ca="1" si="7">AJ9-SUM(OFFSET($AJ9,0,-24,1,12))</f>
        <v>3099518.4199999347</v>
      </c>
      <c r="AO9" s="116"/>
      <c r="AP9" s="116"/>
    </row>
    <row r="10" spans="2:42" x14ac:dyDescent="0.25">
      <c r="B10" s="12" t="s">
        <v>4</v>
      </c>
      <c r="C10" s="31">
        <f t="shared" ref="C10:N10" si="8">SUMIFS(trend_value, trend_lineitem,$B10,trend_date,C$5) + SUMIFS(adj_value, adj_lineitem, $B10,adj_date, C$5)</f>
        <v>360401.34</v>
      </c>
      <c r="D10" s="31">
        <f t="shared" si="8"/>
        <v>357047.55</v>
      </c>
      <c r="E10" s="31">
        <f t="shared" si="8"/>
        <v>429846.65</v>
      </c>
      <c r="F10" s="31">
        <f t="shared" si="8"/>
        <v>427388.14</v>
      </c>
      <c r="G10" s="31">
        <f t="shared" si="8"/>
        <v>494411.39</v>
      </c>
      <c r="H10" s="31">
        <f t="shared" si="8"/>
        <v>589047.13</v>
      </c>
      <c r="I10" s="31">
        <f t="shared" si="8"/>
        <v>579594.74</v>
      </c>
      <c r="J10" s="31">
        <f t="shared" si="8"/>
        <v>581256.78</v>
      </c>
      <c r="K10" s="31">
        <f t="shared" si="8"/>
        <v>494822.69</v>
      </c>
      <c r="L10" s="31">
        <f t="shared" si="8"/>
        <v>486475.56</v>
      </c>
      <c r="M10" s="31">
        <f t="shared" si="8"/>
        <v>446819.65</v>
      </c>
      <c r="N10" s="31">
        <f t="shared" si="8"/>
        <v>468655.35</v>
      </c>
      <c r="O10" s="31">
        <f t="shared" ref="O10:AK10" si="9">SUMIFS(trend_value, trend_lineitem,$B10,trend_date,O$5) + SUMIFS(adj_value, adj_lineitem, $B10,adj_date, O$5)</f>
        <v>379712.36</v>
      </c>
      <c r="P10" s="31">
        <f t="shared" si="9"/>
        <v>433017.61000000098</v>
      </c>
      <c r="Q10" s="31">
        <f t="shared" si="9"/>
        <v>488617.6</v>
      </c>
      <c r="R10" s="31">
        <f t="shared" si="9"/>
        <v>459333.06</v>
      </c>
      <c r="S10" s="31">
        <f t="shared" si="9"/>
        <v>544230.43999999994</v>
      </c>
      <c r="T10" s="31">
        <f t="shared" si="9"/>
        <v>582909.92000000004</v>
      </c>
      <c r="U10" s="31">
        <f t="shared" si="9"/>
        <v>565177.26</v>
      </c>
      <c r="V10" s="31">
        <f t="shared" si="9"/>
        <v>598376.46</v>
      </c>
      <c r="W10" s="31">
        <f t="shared" si="9"/>
        <v>484844.28</v>
      </c>
      <c r="X10" s="31">
        <f t="shared" si="9"/>
        <v>443189.14</v>
      </c>
      <c r="Y10" s="31">
        <f t="shared" si="9"/>
        <v>458018.52</v>
      </c>
      <c r="Z10" s="31">
        <f t="shared" si="9"/>
        <v>432945.62</v>
      </c>
      <c r="AA10" s="31">
        <f t="shared" si="9"/>
        <v>370877.32</v>
      </c>
      <c r="AB10" s="31">
        <f t="shared" si="9"/>
        <v>389859.36</v>
      </c>
      <c r="AC10" s="31">
        <f t="shared" si="9"/>
        <v>418003.08</v>
      </c>
      <c r="AD10" s="31">
        <f t="shared" si="9"/>
        <v>310423.62</v>
      </c>
      <c r="AE10" s="31">
        <f t="shared" si="9"/>
        <v>469300.79</v>
      </c>
      <c r="AF10" s="31">
        <f t="shared" si="9"/>
        <v>537321.26</v>
      </c>
      <c r="AG10" s="31">
        <f t="shared" si="9"/>
        <v>567446.99</v>
      </c>
      <c r="AH10" s="31">
        <f t="shared" si="9"/>
        <v>633746.41</v>
      </c>
      <c r="AI10" s="31">
        <f t="shared" si="9"/>
        <v>520424.2</v>
      </c>
      <c r="AJ10" s="80">
        <f t="shared" ca="1" si="3"/>
        <v>5551556.3100000005</v>
      </c>
      <c r="AK10" s="14">
        <f t="shared" si="9"/>
        <v>484844.28</v>
      </c>
      <c r="AL10" s="31">
        <f t="shared" ca="1" si="6"/>
        <v>35579.919999999984</v>
      </c>
      <c r="AM10" s="31">
        <f t="shared" ca="1" si="7"/>
        <v>-386613.24000000022</v>
      </c>
    </row>
    <row r="11" spans="2:42" x14ac:dyDescent="0.25">
      <c r="B11" s="12" t="s">
        <v>5</v>
      </c>
      <c r="C11" s="31">
        <f t="shared" ref="C11:N11" si="10">C65</f>
        <v>800059.3324999999</v>
      </c>
      <c r="D11" s="31">
        <f t="shared" si="10"/>
        <v>731686.5895</v>
      </c>
      <c r="E11" s="31">
        <f t="shared" si="10"/>
        <v>892320.87399999995</v>
      </c>
      <c r="F11" s="31">
        <f t="shared" si="10"/>
        <v>962362.22049999994</v>
      </c>
      <c r="G11" s="31">
        <f t="shared" si="10"/>
        <v>1245194.9619999998</v>
      </c>
      <c r="H11" s="31">
        <f t="shared" si="10"/>
        <v>1717918.753500001</v>
      </c>
      <c r="I11" s="31">
        <f t="shared" si="10"/>
        <v>2077011.3744999999</v>
      </c>
      <c r="J11" s="31">
        <f t="shared" si="10"/>
        <v>1860099.8570000001</v>
      </c>
      <c r="K11" s="31">
        <f t="shared" si="10"/>
        <v>1428990.9609999999</v>
      </c>
      <c r="L11" s="31">
        <f t="shared" si="10"/>
        <v>1358862.5404999997</v>
      </c>
      <c r="M11" s="31">
        <f t="shared" si="10"/>
        <v>1115632.0430000001</v>
      </c>
      <c r="N11" s="31">
        <f t="shared" si="10"/>
        <v>1021300.5810000011</v>
      </c>
      <c r="O11" s="31">
        <f t="shared" ref="O11:Z11" si="11">O65</f>
        <v>994758.30499999982</v>
      </c>
      <c r="P11" s="31">
        <f t="shared" si="11"/>
        <v>853700.28699999989</v>
      </c>
      <c r="Q11" s="31">
        <f t="shared" si="11"/>
        <v>1054166.352</v>
      </c>
      <c r="R11" s="31">
        <f t="shared" si="11"/>
        <v>1077471.2259999998</v>
      </c>
      <c r="S11" s="31">
        <f t="shared" si="11"/>
        <v>1360358.5364999999</v>
      </c>
      <c r="T11" s="31">
        <f t="shared" si="11"/>
        <v>1756701.9174999997</v>
      </c>
      <c r="U11" s="31">
        <f t="shared" si="11"/>
        <v>1920272.6855000008</v>
      </c>
      <c r="V11" s="31">
        <f t="shared" si="11"/>
        <v>1753193.4045000002</v>
      </c>
      <c r="W11" s="31">
        <f t="shared" si="11"/>
        <v>1371675.956</v>
      </c>
      <c r="X11" s="31">
        <f t="shared" si="11"/>
        <v>1271123.8539999989</v>
      </c>
      <c r="Y11" s="31">
        <f t="shared" si="11"/>
        <v>1077321.2890000001</v>
      </c>
      <c r="Z11" s="31">
        <f t="shared" si="11"/>
        <v>969818.98949999991</v>
      </c>
      <c r="AA11" s="31">
        <f t="shared" ref="AA11:AC11" si="12">AA65</f>
        <v>975099.33799999987</v>
      </c>
      <c r="AB11" s="31">
        <f t="shared" si="12"/>
        <v>852540.89849999978</v>
      </c>
      <c r="AC11" s="31">
        <f t="shared" si="12"/>
        <v>958701.902</v>
      </c>
      <c r="AD11" s="31">
        <f t="shared" ref="AD11:AF11" si="13">AD65</f>
        <v>939076.70700000005</v>
      </c>
      <c r="AE11" s="31">
        <f t="shared" si="13"/>
        <v>1082754.6760000009</v>
      </c>
      <c r="AF11" s="31">
        <f t="shared" si="13"/>
        <v>1481964.213</v>
      </c>
      <c r="AG11" s="31">
        <f t="shared" ref="AG11:AI11" si="14">AG65</f>
        <v>1773263.7034999996</v>
      </c>
      <c r="AH11" s="31">
        <f t="shared" si="14"/>
        <v>1668980.3264999997</v>
      </c>
      <c r="AI11" s="31">
        <f t="shared" si="14"/>
        <v>1436535.8755000001</v>
      </c>
      <c r="AJ11" s="80">
        <f t="shared" ca="1" si="3"/>
        <v>14487181.772500001</v>
      </c>
      <c r="AK11" s="14">
        <f t="shared" ref="AK11" si="15">AK65</f>
        <v>1371675.956</v>
      </c>
      <c r="AL11" s="31">
        <f t="shared" ca="1" si="6"/>
        <v>64859.919500000076</v>
      </c>
      <c r="AM11" s="31">
        <f t="shared" ca="1" si="7"/>
        <v>-1150912.0620000008</v>
      </c>
    </row>
    <row r="12" spans="2:42" x14ac:dyDescent="0.25">
      <c r="B12" s="12" t="s">
        <v>6</v>
      </c>
      <c r="C12" s="31">
        <f t="shared" ref="C12:N12" si="16">C47</f>
        <v>7335726.9200000018</v>
      </c>
      <c r="D12" s="31">
        <f t="shared" si="16"/>
        <v>7252033.0700000003</v>
      </c>
      <c r="E12" s="31">
        <f t="shared" si="16"/>
        <v>9304789.7900000028</v>
      </c>
      <c r="F12" s="31">
        <f t="shared" si="16"/>
        <v>9417911.1499999017</v>
      </c>
      <c r="G12" s="31">
        <f t="shared" si="16"/>
        <v>11300176.170000002</v>
      </c>
      <c r="H12" s="31">
        <f t="shared" si="16"/>
        <v>13363323.5499998</v>
      </c>
      <c r="I12" s="31">
        <f t="shared" si="16"/>
        <v>13407023.040000003</v>
      </c>
      <c r="J12" s="31">
        <f t="shared" si="16"/>
        <v>13677996.720000003</v>
      </c>
      <c r="K12" s="31">
        <f t="shared" si="16"/>
        <v>11453025.190000001</v>
      </c>
      <c r="L12" s="31">
        <f t="shared" si="16"/>
        <v>10330957.540000003</v>
      </c>
      <c r="M12" s="31">
        <f t="shared" si="16"/>
        <v>9721028.4199999981</v>
      </c>
      <c r="N12" s="31">
        <f t="shared" si="16"/>
        <v>10472595.7999999</v>
      </c>
      <c r="O12" s="31">
        <f t="shared" ref="O12:Z12" si="17">O47</f>
        <v>8170490.4399999008</v>
      </c>
      <c r="P12" s="31">
        <f t="shared" si="17"/>
        <v>7477557.1100000031</v>
      </c>
      <c r="Q12" s="31">
        <f t="shared" si="17"/>
        <v>9976624.9800000004</v>
      </c>
      <c r="R12" s="31">
        <f t="shared" si="17"/>
        <v>9757690.5100000016</v>
      </c>
      <c r="S12" s="31">
        <f t="shared" si="17"/>
        <v>11686310.310000099</v>
      </c>
      <c r="T12" s="31">
        <f t="shared" si="17"/>
        <v>13316091.309999999</v>
      </c>
      <c r="U12" s="31">
        <f t="shared" si="17"/>
        <v>13763493.370000102</v>
      </c>
      <c r="V12" s="31">
        <f t="shared" si="17"/>
        <v>14413249.52</v>
      </c>
      <c r="W12" s="31">
        <f t="shared" si="17"/>
        <v>10906576.780000001</v>
      </c>
      <c r="X12" s="31">
        <f t="shared" si="17"/>
        <v>10153100.289999999</v>
      </c>
      <c r="Y12" s="31">
        <f t="shared" si="17"/>
        <v>9723862.6000001021</v>
      </c>
      <c r="Z12" s="31">
        <f t="shared" si="17"/>
        <v>9739004.1100001</v>
      </c>
      <c r="AA12" s="31">
        <f t="shared" ref="AA12:AC12" si="18">AA47</f>
        <v>7686271.2600001022</v>
      </c>
      <c r="AB12" s="31">
        <f t="shared" si="18"/>
        <v>7726073.9499999993</v>
      </c>
      <c r="AC12" s="31">
        <f t="shared" si="18"/>
        <v>8966286.9400000013</v>
      </c>
      <c r="AD12" s="31">
        <f t="shared" ref="AD12:AF12" si="19">AD47</f>
        <v>6912560.0399999991</v>
      </c>
      <c r="AE12" s="31">
        <f t="shared" si="19"/>
        <v>11278110.889999997</v>
      </c>
      <c r="AF12" s="31">
        <f t="shared" si="19"/>
        <v>12225613.960000001</v>
      </c>
      <c r="AG12" s="31">
        <f t="shared" ref="AG12:AI12" si="20">AG47</f>
        <v>14470966.919999905</v>
      </c>
      <c r="AH12" s="31">
        <f t="shared" si="20"/>
        <v>15447253.6199999</v>
      </c>
      <c r="AI12" s="31">
        <f t="shared" si="20"/>
        <v>13038129.589999899</v>
      </c>
      <c r="AJ12" s="80">
        <f t="shared" ca="1" si="3"/>
        <v>127367234.16999999</v>
      </c>
      <c r="AK12" s="14">
        <f t="shared" ref="AK12" si="21">AK47</f>
        <v>10906576.780000001</v>
      </c>
      <c r="AL12" s="31">
        <f t="shared" ca="1" si="6"/>
        <v>2131552.8099998981</v>
      </c>
      <c r="AM12" s="31">
        <f t="shared" ca="1" si="7"/>
        <v>-2625431.9200000316</v>
      </c>
    </row>
    <row r="13" spans="2:42" x14ac:dyDescent="0.25">
      <c r="B13" s="12" t="s">
        <v>7</v>
      </c>
      <c r="C13" s="31">
        <f t="shared" ref="C13:N14" si="22">SUMIFS(trend_value, trend_lineitem,$B13,trend_date,C$5) + SUMIFS(adj_value, adj_lineitem, $B13,adj_date, C$5)</f>
        <v>0</v>
      </c>
      <c r="D13" s="31">
        <f t="shared" si="22"/>
        <v>0</v>
      </c>
      <c r="E13" s="31">
        <f t="shared" si="22"/>
        <v>0</v>
      </c>
      <c r="F13" s="31">
        <f t="shared" si="22"/>
        <v>0</v>
      </c>
      <c r="G13" s="31">
        <f t="shared" si="22"/>
        <v>0</v>
      </c>
      <c r="H13" s="31">
        <f t="shared" si="22"/>
        <v>0</v>
      </c>
      <c r="I13" s="31">
        <f t="shared" si="22"/>
        <v>0</v>
      </c>
      <c r="J13" s="31">
        <f t="shared" si="22"/>
        <v>0</v>
      </c>
      <c r="K13" s="31">
        <f t="shared" si="22"/>
        <v>0</v>
      </c>
      <c r="L13" s="31">
        <f t="shared" si="22"/>
        <v>0</v>
      </c>
      <c r="M13" s="31">
        <f t="shared" si="22"/>
        <v>0</v>
      </c>
      <c r="N13" s="31">
        <f t="shared" si="22"/>
        <v>0</v>
      </c>
      <c r="O13" s="31">
        <f t="shared" ref="O13:AK14" si="23">SUMIFS(trend_value, trend_lineitem,$B13,trend_date,O$5) + SUMIFS(adj_value, adj_lineitem, $B13,adj_date, O$5)</f>
        <v>0</v>
      </c>
      <c r="P13" s="31">
        <f t="shared" si="23"/>
        <v>0</v>
      </c>
      <c r="Q13" s="31">
        <f t="shared" si="23"/>
        <v>0</v>
      </c>
      <c r="R13" s="31">
        <f t="shared" si="23"/>
        <v>0</v>
      </c>
      <c r="S13" s="31">
        <f t="shared" si="23"/>
        <v>0</v>
      </c>
      <c r="T13" s="31">
        <f t="shared" si="23"/>
        <v>0</v>
      </c>
      <c r="U13" s="31">
        <f t="shared" si="23"/>
        <v>0</v>
      </c>
      <c r="V13" s="31">
        <f t="shared" si="23"/>
        <v>0</v>
      </c>
      <c r="W13" s="31">
        <f t="shared" si="23"/>
        <v>0</v>
      </c>
      <c r="X13" s="31">
        <f t="shared" si="23"/>
        <v>0</v>
      </c>
      <c r="Y13" s="31">
        <f t="shared" si="23"/>
        <v>0</v>
      </c>
      <c r="Z13" s="31">
        <f t="shared" si="23"/>
        <v>0</v>
      </c>
      <c r="AA13" s="31">
        <f t="shared" si="23"/>
        <v>0</v>
      </c>
      <c r="AB13" s="31">
        <f t="shared" si="23"/>
        <v>0</v>
      </c>
      <c r="AC13" s="31">
        <f t="shared" si="23"/>
        <v>0</v>
      </c>
      <c r="AD13" s="31">
        <f t="shared" si="23"/>
        <v>0</v>
      </c>
      <c r="AE13" s="31">
        <f t="shared" si="23"/>
        <v>0</v>
      </c>
      <c r="AF13" s="31">
        <f t="shared" si="23"/>
        <v>0</v>
      </c>
      <c r="AG13" s="31">
        <f t="shared" si="23"/>
        <v>0</v>
      </c>
      <c r="AH13" s="31">
        <f t="shared" si="23"/>
        <v>0</v>
      </c>
      <c r="AI13" s="31">
        <f t="shared" si="23"/>
        <v>0</v>
      </c>
      <c r="AJ13" s="80">
        <f t="shared" ca="1" si="3"/>
        <v>0</v>
      </c>
      <c r="AK13" s="14">
        <f t="shared" si="23"/>
        <v>0</v>
      </c>
      <c r="AL13" s="31">
        <f t="shared" ca="1" si="6"/>
        <v>0</v>
      </c>
      <c r="AM13" s="31">
        <f t="shared" ca="1" si="7"/>
        <v>0</v>
      </c>
    </row>
    <row r="14" spans="2:42" x14ac:dyDescent="0.25">
      <c r="B14" s="17" t="s">
        <v>8</v>
      </c>
      <c r="C14" s="64">
        <f t="shared" si="22"/>
        <v>169158.37</v>
      </c>
      <c r="D14" s="64">
        <f t="shared" si="22"/>
        <v>129540.84</v>
      </c>
      <c r="E14" s="64">
        <f t="shared" si="22"/>
        <v>125150.1</v>
      </c>
      <c r="F14" s="64">
        <f t="shared" si="22"/>
        <v>110997.49</v>
      </c>
      <c r="G14" s="64">
        <f t="shared" si="22"/>
        <v>189876.44</v>
      </c>
      <c r="H14" s="64">
        <f t="shared" si="22"/>
        <v>122172.54</v>
      </c>
      <c r="I14" s="64">
        <f t="shared" si="22"/>
        <v>106925.99</v>
      </c>
      <c r="J14" s="64">
        <f t="shared" si="22"/>
        <v>151198.04</v>
      </c>
      <c r="K14" s="64">
        <f t="shared" si="22"/>
        <v>112381.64</v>
      </c>
      <c r="L14" s="64">
        <f t="shared" si="22"/>
        <v>133458.06</v>
      </c>
      <c r="M14" s="64">
        <f t="shared" si="22"/>
        <v>141240.44</v>
      </c>
      <c r="N14" s="64">
        <f t="shared" si="22"/>
        <v>150651.32999999999</v>
      </c>
      <c r="O14" s="64">
        <f t="shared" si="23"/>
        <v>139318.04999999999</v>
      </c>
      <c r="P14" s="64">
        <f t="shared" si="23"/>
        <v>137762.17000000001</v>
      </c>
      <c r="Q14" s="64">
        <f t="shared" si="23"/>
        <v>148776.21</v>
      </c>
      <c r="R14" s="64">
        <f t="shared" si="23"/>
        <v>150708.91</v>
      </c>
      <c r="S14" s="64">
        <f t="shared" si="23"/>
        <v>164737.76</v>
      </c>
      <c r="T14" s="64">
        <f t="shared" si="23"/>
        <v>136340.1</v>
      </c>
      <c r="U14" s="64">
        <f t="shared" si="23"/>
        <v>126737.48</v>
      </c>
      <c r="V14" s="64">
        <f t="shared" si="23"/>
        <v>130528.07</v>
      </c>
      <c r="W14" s="64">
        <f t="shared" si="23"/>
        <v>108409.35</v>
      </c>
      <c r="X14" s="64">
        <f t="shared" si="23"/>
        <v>135681.37</v>
      </c>
      <c r="Y14" s="64">
        <f t="shared" si="23"/>
        <v>138968.22</v>
      </c>
      <c r="Z14" s="64">
        <f t="shared" si="23"/>
        <v>151881.38</v>
      </c>
      <c r="AA14" s="64">
        <f t="shared" si="23"/>
        <v>110352.69</v>
      </c>
      <c r="AB14" s="64">
        <f t="shared" si="23"/>
        <v>165956.16</v>
      </c>
      <c r="AC14" s="64">
        <f t="shared" si="23"/>
        <v>139579.75</v>
      </c>
      <c r="AD14" s="64">
        <f t="shared" si="23"/>
        <v>99060.84</v>
      </c>
      <c r="AE14" s="64">
        <f t="shared" si="23"/>
        <v>115335.34</v>
      </c>
      <c r="AF14" s="64">
        <f t="shared" si="23"/>
        <v>136057.89000000001</v>
      </c>
      <c r="AG14" s="64">
        <f t="shared" si="23"/>
        <v>144382.65</v>
      </c>
      <c r="AH14" s="64">
        <f t="shared" si="23"/>
        <v>117756.59</v>
      </c>
      <c r="AI14" s="64">
        <f t="shared" si="23"/>
        <v>160146.51</v>
      </c>
      <c r="AJ14" s="107">
        <f t="shared" ca="1" si="3"/>
        <v>1615159.3900000001</v>
      </c>
      <c r="AK14" s="86">
        <f t="shared" si="23"/>
        <v>108409.35</v>
      </c>
      <c r="AL14" s="64">
        <f t="shared" ca="1" si="6"/>
        <v>51737.16</v>
      </c>
      <c r="AM14" s="64">
        <f t="shared" ca="1" si="7"/>
        <v>-53508.540000000037</v>
      </c>
    </row>
    <row r="15" spans="2:42" x14ac:dyDescent="0.25">
      <c r="B15" s="19" t="s">
        <v>9</v>
      </c>
      <c r="C15" s="34">
        <f t="shared" ref="C15:N15" si="24">SUM(C8:C14)</f>
        <v>25546541.302500013</v>
      </c>
      <c r="D15" s="34">
        <f t="shared" si="24"/>
        <v>25047556.759500019</v>
      </c>
      <c r="E15" s="34">
        <f t="shared" si="24"/>
        <v>29753156.834000036</v>
      </c>
      <c r="F15" s="34">
        <f t="shared" si="24"/>
        <v>29149662.83049991</v>
      </c>
      <c r="G15" s="34">
        <f t="shared" si="24"/>
        <v>32934068.262000002</v>
      </c>
      <c r="H15" s="34">
        <f t="shared" si="24"/>
        <v>35315313.803499795</v>
      </c>
      <c r="I15" s="34">
        <f t="shared" si="24"/>
        <v>36219688.864500009</v>
      </c>
      <c r="J15" s="34">
        <f t="shared" si="24"/>
        <v>35812279.407000005</v>
      </c>
      <c r="K15" s="34">
        <f t="shared" si="24"/>
        <v>31818493.421000011</v>
      </c>
      <c r="L15" s="34">
        <f t="shared" si="24"/>
        <v>30726067.60050001</v>
      </c>
      <c r="M15" s="34">
        <f t="shared" si="24"/>
        <v>29441545.803000007</v>
      </c>
      <c r="N15" s="34">
        <f t="shared" si="24"/>
        <v>30001057.590999909</v>
      </c>
      <c r="O15" s="20">
        <f t="shared" ref="O15:AK15" si="25">SUM(O8:O14)</f>
        <v>27765798.254999902</v>
      </c>
      <c r="P15" s="20">
        <f t="shared" si="25"/>
        <v>25412400.207000036</v>
      </c>
      <c r="Q15" s="20">
        <f t="shared" si="25"/>
        <v>31306377.932</v>
      </c>
      <c r="R15" s="20">
        <f t="shared" si="25"/>
        <v>30264135.25600002</v>
      </c>
      <c r="S15" s="20">
        <f t="shared" si="25"/>
        <v>33955641.436500095</v>
      </c>
      <c r="T15" s="20">
        <f t="shared" si="25"/>
        <v>35476138.7575</v>
      </c>
      <c r="U15" s="20">
        <f t="shared" si="25"/>
        <v>36745269.385500088</v>
      </c>
      <c r="V15" s="20">
        <f t="shared" si="25"/>
        <v>36922092.08450003</v>
      </c>
      <c r="W15" s="20">
        <f t="shared" si="25"/>
        <v>31479485.376000024</v>
      </c>
      <c r="X15" s="20">
        <f t="shared" si="25"/>
        <v>30697643.053999998</v>
      </c>
      <c r="Y15" s="20">
        <f t="shared" si="25"/>
        <v>29749832.419000123</v>
      </c>
      <c r="Z15" s="20">
        <f t="shared" si="25"/>
        <v>29401678.259500112</v>
      </c>
      <c r="AA15" s="34">
        <f t="shared" si="25"/>
        <v>27294848.898000114</v>
      </c>
      <c r="AB15" s="34">
        <f t="shared" si="25"/>
        <v>26963619.528500009</v>
      </c>
      <c r="AC15" s="34">
        <f t="shared" si="25"/>
        <v>29278524.692000039</v>
      </c>
      <c r="AD15" s="34">
        <f t="shared" si="25"/>
        <v>25567276.856999997</v>
      </c>
      <c r="AE15" s="34">
        <f t="shared" si="25"/>
        <v>33628596.866000004</v>
      </c>
      <c r="AF15" s="34">
        <f t="shared" si="25"/>
        <v>34943567.162999988</v>
      </c>
      <c r="AG15" s="34">
        <f t="shared" ref="AG15:AI15" si="26">SUM(AG8:AG14)</f>
        <v>37748829.113499887</v>
      </c>
      <c r="AH15" s="34">
        <f t="shared" si="26"/>
        <v>37999670.286499888</v>
      </c>
      <c r="AI15" s="34">
        <f t="shared" si="26"/>
        <v>34881921.095499888</v>
      </c>
      <c r="AJ15" s="72">
        <f ca="1">SUM(AJ8:AJ14)</f>
        <v>378156008.23250008</v>
      </c>
      <c r="AK15" s="21">
        <f t="shared" si="25"/>
        <v>31479485.376000024</v>
      </c>
      <c r="AL15" s="31">
        <f t="shared" ca="1" si="6"/>
        <v>3402435.7194998637</v>
      </c>
      <c r="AM15" s="31">
        <f t="shared" ca="1" si="7"/>
        <v>-1340001.4520000815</v>
      </c>
    </row>
    <row r="16" spans="2:42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32"/>
      <c r="AB16" s="32"/>
      <c r="AC16" s="32"/>
      <c r="AD16" s="32"/>
      <c r="AE16" s="32"/>
      <c r="AF16" s="32"/>
      <c r="AG16" s="32"/>
      <c r="AH16" s="32"/>
      <c r="AI16" s="32"/>
      <c r="AJ16" s="73"/>
      <c r="AK16" s="109"/>
      <c r="AL16" s="15"/>
      <c r="AM16" s="116"/>
    </row>
    <row r="17" spans="2:41" x14ac:dyDescent="0.25">
      <c r="B17" s="9" t="s">
        <v>10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32"/>
      <c r="AB17" s="32"/>
      <c r="AC17" s="32"/>
      <c r="AD17" s="32"/>
      <c r="AE17" s="32"/>
      <c r="AF17" s="32"/>
      <c r="AG17" s="32"/>
      <c r="AH17" s="32"/>
      <c r="AI17" s="32"/>
      <c r="AJ17" s="81"/>
      <c r="AK17" s="16"/>
      <c r="AL17" s="112"/>
    </row>
    <row r="18" spans="2:41" x14ac:dyDescent="0.25">
      <c r="B18" s="12" t="s">
        <v>48</v>
      </c>
      <c r="C18" s="32">
        <f t="shared" ref="C18:N28" si="27">SUMIFS(trend_value, trend_lineitem,$B18,trend_date,C$5) + SUMIFS(adj_value, adj_lineitem, $B18,adj_date, C$5)</f>
        <v>7706710.5499999896</v>
      </c>
      <c r="D18" s="32">
        <f t="shared" si="27"/>
        <v>7948417.2600000007</v>
      </c>
      <c r="E18" s="32">
        <f t="shared" si="27"/>
        <v>8190970.7500000894</v>
      </c>
      <c r="F18" s="32">
        <f t="shared" si="27"/>
        <v>7932939.5399999497</v>
      </c>
      <c r="G18" s="32">
        <f t="shared" si="27"/>
        <v>8519772.5800000094</v>
      </c>
      <c r="H18" s="32">
        <f t="shared" si="27"/>
        <v>8195738.2500000997</v>
      </c>
      <c r="I18" s="32">
        <f t="shared" si="27"/>
        <v>8920304.4900000207</v>
      </c>
      <c r="J18" s="32">
        <f t="shared" si="27"/>
        <v>8715188.1999999993</v>
      </c>
      <c r="K18" s="32">
        <f t="shared" si="27"/>
        <v>8225117.8600000404</v>
      </c>
      <c r="L18" s="32">
        <f t="shared" si="27"/>
        <v>8238280.69000006</v>
      </c>
      <c r="M18" s="32">
        <f t="shared" si="27"/>
        <v>7768797.8799999896</v>
      </c>
      <c r="N18" s="32">
        <f t="shared" si="27"/>
        <v>8093526.1500000497</v>
      </c>
      <c r="O18" s="15">
        <f t="shared" ref="O18:AK28" si="28">SUMIFS(trend_value, trend_lineitem,$B18,trend_date,O$5) + SUMIFS(adj_value, adj_lineitem, $B18,adj_date, O$5)</f>
        <v>8232275.8699999601</v>
      </c>
      <c r="P18" s="32">
        <f t="shared" si="28"/>
        <v>7199875.0300000003</v>
      </c>
      <c r="Q18" s="32">
        <f t="shared" si="28"/>
        <v>9012734.8000000808</v>
      </c>
      <c r="R18" s="32">
        <f t="shared" si="28"/>
        <v>8052807.6700000698</v>
      </c>
      <c r="S18" s="32">
        <f t="shared" si="28"/>
        <v>8855035.6500000507</v>
      </c>
      <c r="T18" s="32">
        <f t="shared" si="28"/>
        <v>8954414.3999999594</v>
      </c>
      <c r="U18" s="32">
        <f t="shared" si="28"/>
        <v>8939334.4999999702</v>
      </c>
      <c r="V18" s="32">
        <f t="shared" si="28"/>
        <v>9313708.5300000999</v>
      </c>
      <c r="W18" s="32">
        <f t="shared" si="28"/>
        <v>8410995.4500000607</v>
      </c>
      <c r="X18" s="32">
        <f t="shared" si="28"/>
        <v>8196576.8900001002</v>
      </c>
      <c r="Y18" s="32">
        <f t="shared" si="28"/>
        <v>7862982.04999997</v>
      </c>
      <c r="Z18" s="32">
        <f t="shared" si="28"/>
        <v>8240234.69000006</v>
      </c>
      <c r="AA18" s="32">
        <f t="shared" si="28"/>
        <v>8290750.2000000598</v>
      </c>
      <c r="AB18" s="32">
        <f t="shared" si="28"/>
        <v>7342513.2800000301</v>
      </c>
      <c r="AC18" s="32">
        <f t="shared" si="28"/>
        <v>8776347.3199999202</v>
      </c>
      <c r="AD18" s="32">
        <f t="shared" si="28"/>
        <v>7333128.3299999796</v>
      </c>
      <c r="AE18" s="32">
        <f t="shared" si="28"/>
        <v>8616639.67999986</v>
      </c>
      <c r="AF18" s="32">
        <f t="shared" si="28"/>
        <v>8173919.9500000002</v>
      </c>
      <c r="AG18" s="32">
        <f t="shared" si="28"/>
        <v>8421510.22999998</v>
      </c>
      <c r="AH18" s="32">
        <f t="shared" si="28"/>
        <v>8577626.3299999982</v>
      </c>
      <c r="AI18" s="32">
        <f t="shared" si="28"/>
        <v>8423679.0899999905</v>
      </c>
      <c r="AJ18" s="73">
        <f t="shared" ref="AJ18:AJ28" ca="1" si="29">SUM(OFFSET($AJ18,0,-12,1,12))</f>
        <v>98255908.039999932</v>
      </c>
      <c r="AK18" s="16">
        <f t="shared" si="28"/>
        <v>8410995.4500000607</v>
      </c>
      <c r="AL18" s="15">
        <f t="shared" ref="AL18:AL31" ca="1" si="30">OFFSET($AJ18,0,-1,1,1) - AK18</f>
        <v>12683.639999929816</v>
      </c>
      <c r="AM18" s="32">
        <f t="shared" ref="AM18:AM29" ca="1" si="31">AJ18-SUM(OFFSET($AJ18,0,-24,1,12))</f>
        <v>-2815878.5800004154</v>
      </c>
    </row>
    <row r="19" spans="2:41" x14ac:dyDescent="0.25">
      <c r="B19" s="12" t="s">
        <v>49</v>
      </c>
      <c r="C19" s="32">
        <f t="shared" si="27"/>
        <v>1147262.21</v>
      </c>
      <c r="D19" s="32">
        <f t="shared" si="27"/>
        <v>1057810.5600000003</v>
      </c>
      <c r="E19" s="32">
        <f t="shared" si="27"/>
        <v>1232788.7300000002</v>
      </c>
      <c r="F19" s="32">
        <f t="shared" si="27"/>
        <v>962335.71999999986</v>
      </c>
      <c r="G19" s="32">
        <f t="shared" si="27"/>
        <v>1033610.0800000001</v>
      </c>
      <c r="H19" s="32">
        <f t="shared" si="27"/>
        <v>987048.67000000016</v>
      </c>
      <c r="I19" s="32">
        <f t="shared" si="27"/>
        <v>961559.42000000016</v>
      </c>
      <c r="J19" s="32">
        <f t="shared" si="27"/>
        <v>1034313.9199999999</v>
      </c>
      <c r="K19" s="32">
        <f t="shared" si="27"/>
        <v>997830.05</v>
      </c>
      <c r="L19" s="32">
        <f t="shared" si="27"/>
        <v>1018814.8499999999</v>
      </c>
      <c r="M19" s="32">
        <f t="shared" si="27"/>
        <v>1054437.31</v>
      </c>
      <c r="N19" s="32">
        <f t="shared" si="27"/>
        <v>1011482.9100000102</v>
      </c>
      <c r="O19" s="32">
        <f t="shared" si="28"/>
        <v>1168530.25</v>
      </c>
      <c r="P19" s="32">
        <f t="shared" si="28"/>
        <v>1128429.56</v>
      </c>
      <c r="Q19" s="32">
        <f t="shared" si="28"/>
        <v>1318039.58</v>
      </c>
      <c r="R19" s="32">
        <f t="shared" si="28"/>
        <v>924924.19</v>
      </c>
      <c r="S19" s="32">
        <f t="shared" si="28"/>
        <v>1124491.6600000001</v>
      </c>
      <c r="T19" s="32">
        <f t="shared" si="28"/>
        <v>1079794.58</v>
      </c>
      <c r="U19" s="32">
        <f t="shared" si="28"/>
        <v>906851.08000000007</v>
      </c>
      <c r="V19" s="32">
        <f t="shared" si="28"/>
        <v>1115110.6299999999</v>
      </c>
      <c r="W19" s="32">
        <f t="shared" si="28"/>
        <v>1242383.23</v>
      </c>
      <c r="X19" s="32">
        <f t="shared" si="28"/>
        <v>1025462.01</v>
      </c>
      <c r="Y19" s="32">
        <f t="shared" si="28"/>
        <v>1127511.57</v>
      </c>
      <c r="Z19" s="32">
        <f t="shared" si="28"/>
        <v>1132958.8899999999</v>
      </c>
      <c r="AA19" s="32">
        <f t="shared" si="28"/>
        <v>1292273.2999999998</v>
      </c>
      <c r="AB19" s="32">
        <f t="shared" si="28"/>
        <v>1352151.4499999997</v>
      </c>
      <c r="AC19" s="32">
        <f t="shared" si="28"/>
        <v>1217400.2999999998</v>
      </c>
      <c r="AD19" s="32">
        <f t="shared" si="28"/>
        <v>942383.5</v>
      </c>
      <c r="AE19" s="32">
        <f t="shared" si="28"/>
        <v>1105851.52</v>
      </c>
      <c r="AF19" s="32">
        <f t="shared" si="28"/>
        <v>982800.30999999982</v>
      </c>
      <c r="AG19" s="32">
        <f t="shared" si="28"/>
        <v>1152723.18</v>
      </c>
      <c r="AH19" s="32">
        <f t="shared" si="28"/>
        <v>1006442.1699999999</v>
      </c>
      <c r="AI19" s="32">
        <f t="shared" si="28"/>
        <v>969363.5</v>
      </c>
      <c r="AJ19" s="73">
        <f t="shared" ca="1" si="29"/>
        <v>13307321.699999999</v>
      </c>
      <c r="AK19" s="16">
        <f t="shared" si="28"/>
        <v>1242383.23</v>
      </c>
      <c r="AL19" s="32">
        <f t="shared" ca="1" si="30"/>
        <v>-273019.73</v>
      </c>
      <c r="AM19" s="32">
        <f t="shared" ca="1" si="31"/>
        <v>214031.86999998987</v>
      </c>
    </row>
    <row r="20" spans="2:41" x14ac:dyDescent="0.25">
      <c r="B20" s="12" t="s">
        <v>11</v>
      </c>
      <c r="C20" s="32">
        <f t="shared" si="27"/>
        <v>1273068.77</v>
      </c>
      <c r="D20" s="32">
        <f t="shared" si="27"/>
        <v>1094405.21</v>
      </c>
      <c r="E20" s="32">
        <f t="shared" si="27"/>
        <v>1154261.45</v>
      </c>
      <c r="F20" s="32">
        <f t="shared" si="27"/>
        <v>956915.5</v>
      </c>
      <c r="G20" s="32">
        <f t="shared" si="27"/>
        <v>900411.38</v>
      </c>
      <c r="H20" s="32">
        <f t="shared" si="27"/>
        <v>894457.85</v>
      </c>
      <c r="I20" s="32">
        <f t="shared" si="27"/>
        <v>1035144.37</v>
      </c>
      <c r="J20" s="32">
        <f t="shared" si="27"/>
        <v>1053148.6299999999</v>
      </c>
      <c r="K20" s="32">
        <f t="shared" si="27"/>
        <v>963920.5</v>
      </c>
      <c r="L20" s="32">
        <f t="shared" si="27"/>
        <v>920526.58000000101</v>
      </c>
      <c r="M20" s="32">
        <f t="shared" si="27"/>
        <v>829686.46999999904</v>
      </c>
      <c r="N20" s="32">
        <f t="shared" si="27"/>
        <v>955090.16000000096</v>
      </c>
      <c r="O20" s="32">
        <f t="shared" si="28"/>
        <v>1225339.6399999999</v>
      </c>
      <c r="P20" s="32">
        <f t="shared" si="28"/>
        <v>1125289.6299999999</v>
      </c>
      <c r="Q20" s="32">
        <f t="shared" si="28"/>
        <v>1206578.1100000001</v>
      </c>
      <c r="R20" s="32">
        <f t="shared" si="28"/>
        <v>953228.59</v>
      </c>
      <c r="S20" s="32">
        <f t="shared" si="28"/>
        <v>852768.88999999803</v>
      </c>
      <c r="T20" s="32">
        <f t="shared" si="28"/>
        <v>900859.04</v>
      </c>
      <c r="U20" s="32">
        <f t="shared" si="28"/>
        <v>1002770.59</v>
      </c>
      <c r="V20" s="32">
        <f t="shared" si="28"/>
        <v>1021983.19</v>
      </c>
      <c r="W20" s="32">
        <f t="shared" si="28"/>
        <v>1009653.43</v>
      </c>
      <c r="X20" s="32">
        <f t="shared" si="28"/>
        <v>950450.46</v>
      </c>
      <c r="Y20" s="32">
        <f t="shared" si="28"/>
        <v>827152.27</v>
      </c>
      <c r="Z20" s="32">
        <f t="shared" si="28"/>
        <v>972553.31</v>
      </c>
      <c r="AA20" s="32">
        <f t="shared" si="28"/>
        <v>1259307.1200000001</v>
      </c>
      <c r="AB20" s="32">
        <f t="shared" si="28"/>
        <v>1097649.05</v>
      </c>
      <c r="AC20" s="32">
        <f t="shared" si="28"/>
        <v>1055800.3600000001</v>
      </c>
      <c r="AD20" s="32">
        <f t="shared" si="28"/>
        <v>920643.42000000097</v>
      </c>
      <c r="AE20" s="32">
        <f t="shared" si="28"/>
        <v>833628.25</v>
      </c>
      <c r="AF20" s="32">
        <f t="shared" si="28"/>
        <v>890895.09</v>
      </c>
      <c r="AG20" s="32">
        <f t="shared" si="28"/>
        <v>1020731.35</v>
      </c>
      <c r="AH20" s="32">
        <f t="shared" si="28"/>
        <v>1037660.52</v>
      </c>
      <c r="AI20" s="32">
        <f t="shared" si="28"/>
        <v>961459.80000000098</v>
      </c>
      <c r="AJ20" s="73">
        <f t="shared" ca="1" si="29"/>
        <v>11827931.000000002</v>
      </c>
      <c r="AK20" s="16">
        <f t="shared" si="28"/>
        <v>1009653.43</v>
      </c>
      <c r="AL20" s="32">
        <f t="shared" ca="1" si="30"/>
        <v>-48193.629999999073</v>
      </c>
      <c r="AM20" s="32">
        <f t="shared" ca="1" si="31"/>
        <v>-175843.31999999657</v>
      </c>
    </row>
    <row r="21" spans="2:41" x14ac:dyDescent="0.25">
      <c r="B21" s="12" t="s">
        <v>12</v>
      </c>
      <c r="C21" s="32">
        <f t="shared" si="27"/>
        <v>117813.46</v>
      </c>
      <c r="D21" s="32">
        <f t="shared" si="27"/>
        <v>111811.05</v>
      </c>
      <c r="E21" s="32">
        <f t="shared" si="27"/>
        <v>113420.24</v>
      </c>
      <c r="F21" s="32">
        <f t="shared" si="27"/>
        <v>138777.51999999999</v>
      </c>
      <c r="G21" s="32">
        <f t="shared" si="27"/>
        <v>109674.99</v>
      </c>
      <c r="H21" s="32">
        <f t="shared" si="27"/>
        <v>173340.6</v>
      </c>
      <c r="I21" s="32">
        <f t="shared" si="27"/>
        <v>115075.63</v>
      </c>
      <c r="J21" s="32">
        <f t="shared" si="27"/>
        <v>110366.62</v>
      </c>
      <c r="K21" s="32">
        <f t="shared" si="27"/>
        <v>171346.97</v>
      </c>
      <c r="L21" s="32">
        <f t="shared" si="27"/>
        <v>90850.390000000101</v>
      </c>
      <c r="M21" s="32">
        <f t="shared" si="27"/>
        <v>97039.45</v>
      </c>
      <c r="N21" s="32">
        <f t="shared" si="27"/>
        <v>126456.39</v>
      </c>
      <c r="O21" s="32">
        <f t="shared" si="28"/>
        <v>124814.7</v>
      </c>
      <c r="P21" s="32">
        <f t="shared" si="28"/>
        <v>108365.74</v>
      </c>
      <c r="Q21" s="32">
        <f t="shared" si="28"/>
        <v>122436.18</v>
      </c>
      <c r="R21" s="32">
        <f t="shared" si="28"/>
        <v>125996.82</v>
      </c>
      <c r="S21" s="32">
        <f t="shared" si="28"/>
        <v>100905.91</v>
      </c>
      <c r="T21" s="32">
        <f t="shared" si="28"/>
        <v>155766.74</v>
      </c>
      <c r="U21" s="32">
        <f t="shared" si="28"/>
        <v>125657.21</v>
      </c>
      <c r="V21" s="32">
        <f t="shared" si="28"/>
        <v>132010.41</v>
      </c>
      <c r="W21" s="32">
        <f t="shared" si="28"/>
        <v>136150.76</v>
      </c>
      <c r="X21" s="32">
        <f t="shared" si="28"/>
        <v>127308.48</v>
      </c>
      <c r="Y21" s="32">
        <f t="shared" si="28"/>
        <v>122156.7</v>
      </c>
      <c r="Z21" s="32">
        <f t="shared" si="28"/>
        <v>121557.38</v>
      </c>
      <c r="AA21" s="32">
        <f t="shared" si="28"/>
        <v>154756.63999999998</v>
      </c>
      <c r="AB21" s="32">
        <f t="shared" si="28"/>
        <v>123816.09</v>
      </c>
      <c r="AC21" s="32">
        <f t="shared" si="28"/>
        <v>125965.44</v>
      </c>
      <c r="AD21" s="32">
        <f t="shared" si="28"/>
        <v>125946.11</v>
      </c>
      <c r="AE21" s="32">
        <f t="shared" si="28"/>
        <v>130620.18</v>
      </c>
      <c r="AF21" s="32">
        <f t="shared" si="28"/>
        <v>126037.42</v>
      </c>
      <c r="AG21" s="32">
        <f t="shared" si="28"/>
        <v>154268.54999999999</v>
      </c>
      <c r="AH21" s="32">
        <f t="shared" si="28"/>
        <v>133278.51</v>
      </c>
      <c r="AI21" s="32">
        <f t="shared" si="28"/>
        <v>145119.01</v>
      </c>
      <c r="AJ21" s="73">
        <f t="shared" ca="1" si="29"/>
        <v>1590830.51</v>
      </c>
      <c r="AK21" s="16">
        <f t="shared" si="28"/>
        <v>136150.76</v>
      </c>
      <c r="AL21" s="32">
        <f t="shared" ca="1" si="30"/>
        <v>8968.25</v>
      </c>
      <c r="AM21" s="32">
        <f t="shared" ca="1" si="31"/>
        <v>144379.80999999982</v>
      </c>
    </row>
    <row r="22" spans="2:41" x14ac:dyDescent="0.25">
      <c r="B22" s="12" t="s">
        <v>13</v>
      </c>
      <c r="C22" s="32">
        <f t="shared" si="27"/>
        <v>98454.540000000197</v>
      </c>
      <c r="D22" s="32">
        <f t="shared" si="27"/>
        <v>91165.870000000112</v>
      </c>
      <c r="E22" s="32">
        <f t="shared" si="27"/>
        <v>123350.96</v>
      </c>
      <c r="F22" s="32">
        <f t="shared" si="27"/>
        <v>119418.850000001</v>
      </c>
      <c r="G22" s="32">
        <f t="shared" si="27"/>
        <v>216159.399999999</v>
      </c>
      <c r="H22" s="32">
        <f t="shared" si="27"/>
        <v>99072.030000000595</v>
      </c>
      <c r="I22" s="32">
        <f t="shared" si="27"/>
        <v>88908.100000000399</v>
      </c>
      <c r="J22" s="32">
        <f t="shared" si="27"/>
        <v>154859.97000000099</v>
      </c>
      <c r="K22" s="32">
        <f t="shared" si="27"/>
        <v>112617.790000001</v>
      </c>
      <c r="L22" s="32">
        <f t="shared" si="27"/>
        <v>126822.81</v>
      </c>
      <c r="M22" s="32">
        <f t="shared" si="27"/>
        <v>88271.259999999893</v>
      </c>
      <c r="N22" s="32">
        <f t="shared" si="27"/>
        <v>148000.24</v>
      </c>
      <c r="O22" s="32">
        <f t="shared" si="28"/>
        <v>152974.32</v>
      </c>
      <c r="P22" s="32">
        <f t="shared" si="28"/>
        <v>143961.07</v>
      </c>
      <c r="Q22" s="32">
        <f t="shared" si="28"/>
        <v>117886.930000001</v>
      </c>
      <c r="R22" s="32">
        <f t="shared" si="28"/>
        <v>160354.49000000101</v>
      </c>
      <c r="S22" s="32">
        <f t="shared" si="28"/>
        <v>151472.80999999901</v>
      </c>
      <c r="T22" s="32">
        <f t="shared" si="28"/>
        <v>125054.950000001</v>
      </c>
      <c r="U22" s="32">
        <f t="shared" si="28"/>
        <v>89964.050000000396</v>
      </c>
      <c r="V22" s="32">
        <f t="shared" si="28"/>
        <v>109807.17</v>
      </c>
      <c r="W22" s="32">
        <f t="shared" si="28"/>
        <v>101648.71</v>
      </c>
      <c r="X22" s="32">
        <f t="shared" si="28"/>
        <v>126940.61</v>
      </c>
      <c r="Y22" s="32">
        <f t="shared" si="28"/>
        <v>139834.23000000001</v>
      </c>
      <c r="Z22" s="32">
        <f t="shared" si="28"/>
        <v>101987.94000000101</v>
      </c>
      <c r="AA22" s="32">
        <f t="shared" si="28"/>
        <v>175013.40999999997</v>
      </c>
      <c r="AB22" s="32">
        <f t="shared" si="28"/>
        <v>110338.750000001</v>
      </c>
      <c r="AC22" s="32">
        <f t="shared" si="28"/>
        <v>101947.51</v>
      </c>
      <c r="AD22" s="32">
        <f t="shared" si="28"/>
        <v>73701.390000000014</v>
      </c>
      <c r="AE22" s="32">
        <f t="shared" si="28"/>
        <v>73242.379999999903</v>
      </c>
      <c r="AF22" s="32">
        <f t="shared" si="28"/>
        <v>91000.410000000207</v>
      </c>
      <c r="AG22" s="32">
        <f t="shared" si="28"/>
        <v>88972.110000000102</v>
      </c>
      <c r="AH22" s="32">
        <f t="shared" si="28"/>
        <v>66040.460000000006</v>
      </c>
      <c r="AI22" s="32">
        <f t="shared" si="28"/>
        <v>84329.9</v>
      </c>
      <c r="AJ22" s="73">
        <f t="shared" ca="1" si="29"/>
        <v>1233349.1000000022</v>
      </c>
      <c r="AK22" s="16">
        <f t="shared" si="28"/>
        <v>101648.71</v>
      </c>
      <c r="AL22" s="32">
        <f t="shared" ca="1" si="30"/>
        <v>-17318.810000000012</v>
      </c>
      <c r="AM22" s="32">
        <f t="shared" ca="1" si="31"/>
        <v>-282869.7100000002</v>
      </c>
    </row>
    <row r="23" spans="2:41" x14ac:dyDescent="0.25">
      <c r="B23" s="12" t="s">
        <v>14</v>
      </c>
      <c r="C23" s="32">
        <f t="shared" si="27"/>
        <v>396022.36</v>
      </c>
      <c r="D23" s="32">
        <f t="shared" si="27"/>
        <v>365311.85</v>
      </c>
      <c r="E23" s="32">
        <f t="shared" si="27"/>
        <v>432294.81</v>
      </c>
      <c r="F23" s="32">
        <f t="shared" si="27"/>
        <v>492732.96999999898</v>
      </c>
      <c r="G23" s="32">
        <f t="shared" si="27"/>
        <v>373197.36</v>
      </c>
      <c r="H23" s="32">
        <f t="shared" si="27"/>
        <v>497743.24</v>
      </c>
      <c r="I23" s="32">
        <f t="shared" si="27"/>
        <v>475889.71</v>
      </c>
      <c r="J23" s="32">
        <f t="shared" si="27"/>
        <v>463421.74000000098</v>
      </c>
      <c r="K23" s="32">
        <f t="shared" si="27"/>
        <v>405703.21</v>
      </c>
      <c r="L23" s="32">
        <f t="shared" si="27"/>
        <v>462702.1</v>
      </c>
      <c r="M23" s="32">
        <f t="shared" si="27"/>
        <v>372557.36</v>
      </c>
      <c r="N23" s="32">
        <f t="shared" si="27"/>
        <v>342239.67</v>
      </c>
      <c r="O23" s="32">
        <f t="shared" si="28"/>
        <v>471208.28</v>
      </c>
      <c r="P23" s="32">
        <f t="shared" si="28"/>
        <v>302364.43</v>
      </c>
      <c r="Q23" s="32">
        <f t="shared" si="28"/>
        <v>367585.73</v>
      </c>
      <c r="R23" s="32">
        <f t="shared" si="28"/>
        <v>375566.32999999903</v>
      </c>
      <c r="S23" s="32">
        <f t="shared" si="28"/>
        <v>370023.92</v>
      </c>
      <c r="T23" s="32">
        <f t="shared" si="28"/>
        <v>338500.05</v>
      </c>
      <c r="U23" s="32">
        <f t="shared" si="28"/>
        <v>417232.32</v>
      </c>
      <c r="V23" s="32">
        <f t="shared" si="28"/>
        <v>365741.35</v>
      </c>
      <c r="W23" s="32">
        <f t="shared" si="28"/>
        <v>376454.27</v>
      </c>
      <c r="X23" s="32">
        <f t="shared" si="28"/>
        <v>372541.049999999</v>
      </c>
      <c r="Y23" s="32">
        <f t="shared" si="28"/>
        <v>318043.89</v>
      </c>
      <c r="Z23" s="32">
        <f t="shared" si="28"/>
        <v>325536.92000000103</v>
      </c>
      <c r="AA23" s="32">
        <f t="shared" si="28"/>
        <v>395282.51</v>
      </c>
      <c r="AB23" s="32">
        <f t="shared" si="28"/>
        <v>322119.05</v>
      </c>
      <c r="AC23" s="32">
        <f t="shared" si="28"/>
        <v>432455.36</v>
      </c>
      <c r="AD23" s="32">
        <f t="shared" si="28"/>
        <v>423272.859999999</v>
      </c>
      <c r="AE23" s="32">
        <f t="shared" si="28"/>
        <v>372655.28</v>
      </c>
      <c r="AF23" s="32">
        <f t="shared" si="28"/>
        <v>377485.21</v>
      </c>
      <c r="AG23" s="32">
        <f t="shared" si="28"/>
        <v>467666.75</v>
      </c>
      <c r="AH23" s="32">
        <f t="shared" si="28"/>
        <v>383625.35</v>
      </c>
      <c r="AI23" s="32">
        <f t="shared" si="28"/>
        <v>418877.010000001</v>
      </c>
      <c r="AJ23" s="73">
        <f t="shared" ca="1" si="29"/>
        <v>4609561.24</v>
      </c>
      <c r="AK23" s="16">
        <f t="shared" si="28"/>
        <v>376454.27</v>
      </c>
      <c r="AL23" s="32">
        <f t="shared" ca="1" si="30"/>
        <v>42422.74000000098</v>
      </c>
      <c r="AM23" s="32">
        <f t="shared" ca="1" si="31"/>
        <v>47385.430000001565</v>
      </c>
    </row>
    <row r="24" spans="2:41" x14ac:dyDescent="0.25">
      <c r="B24" s="12" t="s">
        <v>15</v>
      </c>
      <c r="C24" s="32">
        <f t="shared" si="27"/>
        <v>52532.74</v>
      </c>
      <c r="D24" s="32">
        <f t="shared" si="27"/>
        <v>48069.86</v>
      </c>
      <c r="E24" s="32">
        <f t="shared" si="27"/>
        <v>43981.07</v>
      </c>
      <c r="F24" s="32">
        <f t="shared" si="27"/>
        <v>40406.99</v>
      </c>
      <c r="G24" s="32">
        <f t="shared" si="27"/>
        <v>35178.120000000003</v>
      </c>
      <c r="H24" s="32">
        <f t="shared" si="27"/>
        <v>66550.36</v>
      </c>
      <c r="I24" s="32">
        <f t="shared" si="27"/>
        <v>59747.99</v>
      </c>
      <c r="J24" s="32">
        <f t="shared" si="27"/>
        <v>49147.42</v>
      </c>
      <c r="K24" s="32">
        <f t="shared" si="27"/>
        <v>44125.14</v>
      </c>
      <c r="L24" s="32">
        <f t="shared" si="27"/>
        <v>46299.78</v>
      </c>
      <c r="M24" s="32">
        <f t="shared" si="27"/>
        <v>46920.47</v>
      </c>
      <c r="N24" s="32">
        <f t="shared" si="27"/>
        <v>48492.54</v>
      </c>
      <c r="O24" s="32">
        <f t="shared" si="28"/>
        <v>48036.2</v>
      </c>
      <c r="P24" s="32">
        <f t="shared" si="28"/>
        <v>44120.77</v>
      </c>
      <c r="Q24" s="32">
        <f t="shared" si="28"/>
        <v>55067.4</v>
      </c>
      <c r="R24" s="32">
        <f t="shared" si="28"/>
        <v>54020.160000000003</v>
      </c>
      <c r="S24" s="32">
        <f t="shared" si="28"/>
        <v>50119.83</v>
      </c>
      <c r="T24" s="32">
        <f t="shared" si="28"/>
        <v>52021.2</v>
      </c>
      <c r="U24" s="32">
        <f t="shared" si="28"/>
        <v>53801.69</v>
      </c>
      <c r="V24" s="32">
        <f t="shared" si="28"/>
        <v>82058.259999999995</v>
      </c>
      <c r="W24" s="32">
        <f t="shared" si="28"/>
        <v>46352.71</v>
      </c>
      <c r="X24" s="32">
        <f t="shared" si="28"/>
        <v>45821.9</v>
      </c>
      <c r="Y24" s="32">
        <f t="shared" si="28"/>
        <v>44798.36</v>
      </c>
      <c r="Z24" s="32">
        <f t="shared" si="28"/>
        <v>45325.440000000002</v>
      </c>
      <c r="AA24" s="32">
        <f t="shared" si="28"/>
        <v>51074.98</v>
      </c>
      <c r="AB24" s="32">
        <f t="shared" si="28"/>
        <v>51272.13</v>
      </c>
      <c r="AC24" s="32">
        <f t="shared" si="28"/>
        <v>51831.23</v>
      </c>
      <c r="AD24" s="32">
        <f t="shared" si="28"/>
        <v>52960.37</v>
      </c>
      <c r="AE24" s="32">
        <f t="shared" si="28"/>
        <v>63951.66</v>
      </c>
      <c r="AF24" s="32">
        <f t="shared" si="28"/>
        <v>48232.800000000003</v>
      </c>
      <c r="AG24" s="32">
        <f t="shared" si="28"/>
        <v>54885.69</v>
      </c>
      <c r="AH24" s="32">
        <f t="shared" si="28"/>
        <v>47022.19</v>
      </c>
      <c r="AI24" s="32">
        <f t="shared" si="28"/>
        <v>58691.69</v>
      </c>
      <c r="AJ24" s="73">
        <f t="shared" ca="1" si="29"/>
        <v>615868.43999999994</v>
      </c>
      <c r="AK24" s="16">
        <f t="shared" si="28"/>
        <v>46352.71</v>
      </c>
      <c r="AL24" s="32">
        <f t="shared" ca="1" si="30"/>
        <v>12338.980000000003</v>
      </c>
      <c r="AM24" s="32">
        <f t="shared" ca="1" si="31"/>
        <v>-11442.569999999949</v>
      </c>
    </row>
    <row r="25" spans="2:41" x14ac:dyDescent="0.25">
      <c r="B25" s="12" t="s">
        <v>16</v>
      </c>
      <c r="C25" s="32">
        <f t="shared" si="27"/>
        <v>380199.98</v>
      </c>
      <c r="D25" s="32">
        <f t="shared" si="27"/>
        <v>388743.17</v>
      </c>
      <c r="E25" s="32">
        <f t="shared" si="27"/>
        <v>392428.34</v>
      </c>
      <c r="F25" s="32">
        <f t="shared" si="27"/>
        <v>562730.09</v>
      </c>
      <c r="G25" s="32">
        <f t="shared" si="27"/>
        <v>660358.73</v>
      </c>
      <c r="H25" s="32">
        <f t="shared" si="27"/>
        <v>710723.58000000101</v>
      </c>
      <c r="I25" s="32">
        <f t="shared" si="27"/>
        <v>722268.92</v>
      </c>
      <c r="J25" s="32">
        <f t="shared" si="27"/>
        <v>815591.6</v>
      </c>
      <c r="K25" s="32">
        <f t="shared" si="27"/>
        <v>639110.37</v>
      </c>
      <c r="L25" s="32">
        <f t="shared" si="27"/>
        <v>627865.27000000095</v>
      </c>
      <c r="M25" s="32">
        <f t="shared" si="27"/>
        <v>533591.13</v>
      </c>
      <c r="N25" s="32">
        <f t="shared" si="27"/>
        <v>541914.78</v>
      </c>
      <c r="O25" s="32">
        <f t="shared" si="28"/>
        <v>514430.38</v>
      </c>
      <c r="P25" s="32">
        <f t="shared" si="28"/>
        <v>515969.63</v>
      </c>
      <c r="Q25" s="32">
        <f t="shared" si="28"/>
        <v>527714.86</v>
      </c>
      <c r="R25" s="32">
        <f t="shared" si="28"/>
        <v>589445.79</v>
      </c>
      <c r="S25" s="32">
        <f t="shared" si="28"/>
        <v>673764.17</v>
      </c>
      <c r="T25" s="32">
        <f t="shared" si="28"/>
        <v>761431.799999999</v>
      </c>
      <c r="U25" s="32">
        <f t="shared" si="28"/>
        <v>750831.049999999</v>
      </c>
      <c r="V25" s="32">
        <f t="shared" si="28"/>
        <v>872694.42</v>
      </c>
      <c r="W25" s="32">
        <f t="shared" si="28"/>
        <v>590274.22000000102</v>
      </c>
      <c r="X25" s="32">
        <f t="shared" si="28"/>
        <v>640002.99</v>
      </c>
      <c r="Y25" s="32">
        <f t="shared" si="28"/>
        <v>557167.97</v>
      </c>
      <c r="Z25" s="32">
        <f t="shared" si="28"/>
        <v>557956.52</v>
      </c>
      <c r="AA25" s="32">
        <f t="shared" si="28"/>
        <v>516019.47</v>
      </c>
      <c r="AB25" s="32">
        <f t="shared" si="28"/>
        <v>527557.61</v>
      </c>
      <c r="AC25" s="32">
        <f t="shared" si="28"/>
        <v>536926.27</v>
      </c>
      <c r="AD25" s="32">
        <f t="shared" si="28"/>
        <v>477315.4</v>
      </c>
      <c r="AE25" s="32">
        <f t="shared" si="28"/>
        <v>590768.25</v>
      </c>
      <c r="AF25" s="32">
        <f t="shared" si="28"/>
        <v>730779.08</v>
      </c>
      <c r="AG25" s="32">
        <f t="shared" si="28"/>
        <v>1040370.95</v>
      </c>
      <c r="AH25" s="32">
        <f t="shared" si="28"/>
        <v>862360.77</v>
      </c>
      <c r="AI25" s="32">
        <f t="shared" si="28"/>
        <v>831842.11</v>
      </c>
      <c r="AJ25" s="73">
        <f t="shared" ca="1" si="29"/>
        <v>7869067.3900000015</v>
      </c>
      <c r="AK25" s="16">
        <f t="shared" si="28"/>
        <v>590274.22000000102</v>
      </c>
      <c r="AL25" s="32">
        <f t="shared" ca="1" si="30"/>
        <v>241567.88999999897</v>
      </c>
      <c r="AM25" s="32">
        <f t="shared" ca="1" si="31"/>
        <v>369139.89000000246</v>
      </c>
      <c r="AO25" s="69"/>
    </row>
    <row r="26" spans="2:41" x14ac:dyDescent="0.25">
      <c r="B26" s="12" t="s">
        <v>17</v>
      </c>
      <c r="C26" s="32">
        <f t="shared" si="27"/>
        <v>1915602.12</v>
      </c>
      <c r="D26" s="32">
        <f t="shared" si="27"/>
        <v>1918191.08</v>
      </c>
      <c r="E26" s="32">
        <f t="shared" si="27"/>
        <v>1918191.08</v>
      </c>
      <c r="F26" s="32">
        <f t="shared" si="27"/>
        <v>1913705.86</v>
      </c>
      <c r="G26" s="32">
        <f t="shared" si="27"/>
        <v>1921555.9</v>
      </c>
      <c r="H26" s="32">
        <f t="shared" si="27"/>
        <v>1933108.19</v>
      </c>
      <c r="I26" s="32">
        <f t="shared" si="27"/>
        <v>1948803.47</v>
      </c>
      <c r="J26" s="32">
        <f t="shared" si="27"/>
        <v>1957978.43</v>
      </c>
      <c r="K26" s="32">
        <f t="shared" si="27"/>
        <v>1979570.31</v>
      </c>
      <c r="L26" s="32">
        <f t="shared" si="27"/>
        <v>1967959.38</v>
      </c>
      <c r="M26" s="32">
        <f t="shared" si="27"/>
        <v>1972704.74</v>
      </c>
      <c r="N26" s="32">
        <f t="shared" si="27"/>
        <v>1990678.62</v>
      </c>
      <c r="O26" s="32">
        <f t="shared" si="28"/>
        <v>2118668.54</v>
      </c>
      <c r="P26" s="32">
        <f t="shared" si="28"/>
        <v>1919358.89</v>
      </c>
      <c r="Q26" s="32">
        <f t="shared" si="28"/>
        <v>1999561.93</v>
      </c>
      <c r="R26" s="32">
        <f t="shared" si="28"/>
        <v>1998076.78</v>
      </c>
      <c r="S26" s="32">
        <f t="shared" si="28"/>
        <v>2003425.89</v>
      </c>
      <c r="T26" s="32">
        <f t="shared" si="28"/>
        <v>2006765.15</v>
      </c>
      <c r="U26" s="32">
        <f t="shared" si="28"/>
        <v>2010443.95</v>
      </c>
      <c r="V26" s="32">
        <f t="shared" si="28"/>
        <v>2013018.44</v>
      </c>
      <c r="W26" s="32">
        <f t="shared" si="28"/>
        <v>2022374.25</v>
      </c>
      <c r="X26" s="32">
        <f t="shared" si="28"/>
        <v>2038286.35</v>
      </c>
      <c r="Y26" s="32">
        <f t="shared" si="28"/>
        <v>2045705.02</v>
      </c>
      <c r="Z26" s="32">
        <f t="shared" si="28"/>
        <v>2052519.03</v>
      </c>
      <c r="AA26" s="32">
        <f t="shared" si="28"/>
        <v>2050255.15</v>
      </c>
      <c r="AB26" s="32">
        <f t="shared" si="28"/>
        <v>2063212.4</v>
      </c>
      <c r="AC26" s="32">
        <f t="shared" si="28"/>
        <v>3497024.6399999997</v>
      </c>
      <c r="AD26" s="32">
        <f t="shared" si="28"/>
        <v>2068502.46</v>
      </c>
      <c r="AE26" s="32">
        <f t="shared" si="28"/>
        <v>2068004.75</v>
      </c>
      <c r="AF26" s="32">
        <f t="shared" si="28"/>
        <v>2078203.05</v>
      </c>
      <c r="AG26" s="32">
        <f t="shared" si="28"/>
        <v>2082911.7</v>
      </c>
      <c r="AH26" s="32">
        <f t="shared" si="28"/>
        <v>2090668.06</v>
      </c>
      <c r="AI26" s="32">
        <f t="shared" si="28"/>
        <v>2102398.09</v>
      </c>
      <c r="AJ26" s="73">
        <f t="shared" ca="1" si="29"/>
        <v>26237690.699999999</v>
      </c>
      <c r="AK26" s="16">
        <f t="shared" si="28"/>
        <v>2022374.25</v>
      </c>
      <c r="AL26" s="32">
        <f t="shared" ca="1" si="30"/>
        <v>80023.839999999851</v>
      </c>
      <c r="AM26" s="32">
        <f t="shared" ca="1" si="31"/>
        <v>2214654.1400000006</v>
      </c>
    </row>
    <row r="27" spans="2:41" x14ac:dyDescent="0.25">
      <c r="B27" s="12" t="s">
        <v>18</v>
      </c>
      <c r="C27" s="32">
        <f t="shared" si="27"/>
        <v>-85</v>
      </c>
      <c r="D27" s="32">
        <f t="shared" si="27"/>
        <v>-97.79</v>
      </c>
      <c r="E27" s="32">
        <f t="shared" si="27"/>
        <v>0</v>
      </c>
      <c r="F27" s="32">
        <f t="shared" si="27"/>
        <v>0</v>
      </c>
      <c r="G27" s="32">
        <f t="shared" si="27"/>
        <v>-22.85</v>
      </c>
      <c r="H27" s="32">
        <f t="shared" si="27"/>
        <v>-176.92</v>
      </c>
      <c r="I27" s="32">
        <f t="shared" si="27"/>
        <v>-107.87</v>
      </c>
      <c r="J27" s="32">
        <f t="shared" si="27"/>
        <v>-50.6</v>
      </c>
      <c r="K27" s="32">
        <f t="shared" si="27"/>
        <v>-120.08</v>
      </c>
      <c r="L27" s="32">
        <f t="shared" si="27"/>
        <v>-1095</v>
      </c>
      <c r="M27" s="32">
        <f t="shared" si="27"/>
        <v>0</v>
      </c>
      <c r="N27" s="32">
        <f t="shared" si="27"/>
        <v>0</v>
      </c>
      <c r="O27" s="32">
        <f t="shared" si="28"/>
        <v>-613.07000000000005</v>
      </c>
      <c r="P27" s="32">
        <f t="shared" si="28"/>
        <v>-79</v>
      </c>
      <c r="Q27" s="32">
        <f t="shared" si="28"/>
        <v>-47.54</v>
      </c>
      <c r="R27" s="32">
        <f t="shared" si="28"/>
        <v>-27.63</v>
      </c>
      <c r="S27" s="32">
        <f t="shared" si="28"/>
        <v>-54.64</v>
      </c>
      <c r="T27" s="32">
        <f t="shared" si="28"/>
        <v>0</v>
      </c>
      <c r="U27" s="32">
        <f t="shared" si="28"/>
        <v>-168.85</v>
      </c>
      <c r="V27" s="32">
        <f t="shared" si="28"/>
        <v>-153.74</v>
      </c>
      <c r="W27" s="32">
        <f t="shared" si="28"/>
        <v>-292.69</v>
      </c>
      <c r="X27" s="32">
        <f t="shared" si="28"/>
        <v>0</v>
      </c>
      <c r="Y27" s="32">
        <f t="shared" si="28"/>
        <v>-81.96</v>
      </c>
      <c r="Z27" s="32">
        <f t="shared" si="28"/>
        <v>-392.61</v>
      </c>
      <c r="AA27" s="32">
        <f t="shared" si="28"/>
        <v>-16442.63</v>
      </c>
      <c r="AB27" s="32">
        <f t="shared" si="28"/>
        <v>-2042.32</v>
      </c>
      <c r="AC27" s="32">
        <f t="shared" si="28"/>
        <v>-311.64</v>
      </c>
      <c r="AD27" s="32">
        <f t="shared" si="28"/>
        <v>-108.1</v>
      </c>
      <c r="AE27" s="32">
        <f t="shared" si="28"/>
        <v>-434.23</v>
      </c>
      <c r="AF27" s="32">
        <f t="shared" si="28"/>
        <v>-19037.490000000002</v>
      </c>
      <c r="AG27" s="32">
        <f t="shared" si="28"/>
        <v>12.19</v>
      </c>
      <c r="AH27" s="32">
        <f t="shared" si="28"/>
        <v>-15401.01</v>
      </c>
      <c r="AI27" s="32">
        <f t="shared" si="28"/>
        <v>-510.48</v>
      </c>
      <c r="AJ27" s="73">
        <f t="shared" ca="1" si="29"/>
        <v>-54750.28</v>
      </c>
      <c r="AK27" s="16">
        <f t="shared" si="28"/>
        <v>-292.69</v>
      </c>
      <c r="AL27" s="32">
        <f t="shared" ca="1" si="30"/>
        <v>-217.79000000000002</v>
      </c>
      <c r="AM27" s="32">
        <f t="shared" ca="1" si="31"/>
        <v>-52218.119999999995</v>
      </c>
    </row>
    <row r="28" spans="2:41" x14ac:dyDescent="0.25">
      <c r="B28" s="22" t="s">
        <v>19</v>
      </c>
      <c r="C28" s="33">
        <f t="shared" si="27"/>
        <v>622386.31999999995</v>
      </c>
      <c r="D28" s="33">
        <f t="shared" si="27"/>
        <v>640460.22</v>
      </c>
      <c r="E28" s="33">
        <f t="shared" si="27"/>
        <v>765128.28</v>
      </c>
      <c r="F28" s="33">
        <f t="shared" si="27"/>
        <v>725714.58000000101</v>
      </c>
      <c r="G28" s="33">
        <f t="shared" si="27"/>
        <v>921270.68000000098</v>
      </c>
      <c r="H28" s="33">
        <f t="shared" si="27"/>
        <v>1119814.45</v>
      </c>
      <c r="I28" s="33">
        <f t="shared" si="27"/>
        <v>913248.35</v>
      </c>
      <c r="J28" s="33">
        <f t="shared" si="27"/>
        <v>937021.89</v>
      </c>
      <c r="K28" s="33">
        <f t="shared" si="27"/>
        <v>1499730.89</v>
      </c>
      <c r="L28" s="33">
        <f t="shared" si="27"/>
        <v>1037547.29</v>
      </c>
      <c r="M28" s="33">
        <f t="shared" si="27"/>
        <v>761643.75999999896</v>
      </c>
      <c r="N28" s="33">
        <f t="shared" si="27"/>
        <v>804519.94999999704</v>
      </c>
      <c r="O28" s="33">
        <f t="shared" si="28"/>
        <v>971459.62999999803</v>
      </c>
      <c r="P28" s="33">
        <f t="shared" si="28"/>
        <v>538663.08000000205</v>
      </c>
      <c r="Q28" s="33">
        <f t="shared" si="28"/>
        <v>1026878.81</v>
      </c>
      <c r="R28" s="33">
        <f t="shared" si="28"/>
        <v>1075897.3899999999</v>
      </c>
      <c r="S28" s="33">
        <f t="shared" si="28"/>
        <v>1111966.8400000001</v>
      </c>
      <c r="T28" s="33">
        <f t="shared" si="28"/>
        <v>1112324.9099999999</v>
      </c>
      <c r="U28" s="33">
        <f t="shared" si="28"/>
        <v>1187941.4099999999</v>
      </c>
      <c r="V28" s="33">
        <f t="shared" si="28"/>
        <v>1258499.8599999999</v>
      </c>
      <c r="W28" s="33">
        <f t="shared" si="28"/>
        <v>707260.54999999795</v>
      </c>
      <c r="X28" s="33">
        <f t="shared" si="28"/>
        <v>996577.16999999702</v>
      </c>
      <c r="Y28" s="33">
        <f t="shared" si="28"/>
        <v>857035.87</v>
      </c>
      <c r="Z28" s="33">
        <f t="shared" si="28"/>
        <v>771418.45999999798</v>
      </c>
      <c r="AA28" s="33">
        <f t="shared" si="28"/>
        <v>800913.96000000008</v>
      </c>
      <c r="AB28" s="33">
        <f t="shared" si="28"/>
        <v>711719.4</v>
      </c>
      <c r="AC28" s="33">
        <f t="shared" si="28"/>
        <v>765143.02999999793</v>
      </c>
      <c r="AD28" s="33">
        <f t="shared" si="28"/>
        <v>701460.19999999809</v>
      </c>
      <c r="AE28" s="33">
        <f t="shared" si="28"/>
        <v>844560.30999999994</v>
      </c>
      <c r="AF28" s="33">
        <f t="shared" si="28"/>
        <v>1038392.55</v>
      </c>
      <c r="AG28" s="33">
        <f t="shared" si="28"/>
        <v>1191990.5399999998</v>
      </c>
      <c r="AH28" s="33">
        <f t="shared" si="28"/>
        <v>1046938.05</v>
      </c>
      <c r="AI28" s="33">
        <f t="shared" si="28"/>
        <v>1014184.86</v>
      </c>
      <c r="AJ28" s="74">
        <f t="shared" ca="1" si="29"/>
        <v>10740334.399999991</v>
      </c>
      <c r="AK28" s="18">
        <f t="shared" si="28"/>
        <v>707260.54999999795</v>
      </c>
      <c r="AL28" s="33">
        <f t="shared" ca="1" si="30"/>
        <v>306924.31000000203</v>
      </c>
      <c r="AM28" s="33">
        <f t="shared" ca="1" si="31"/>
        <v>-854269.08000000194</v>
      </c>
    </row>
    <row r="29" spans="2:41" x14ac:dyDescent="0.25">
      <c r="B29" s="23" t="s">
        <v>20</v>
      </c>
      <c r="C29" s="34">
        <f t="shared" ref="C29:N29" si="32">SUM(C18:C28)</f>
        <v>13709968.049999993</v>
      </c>
      <c r="D29" s="34">
        <f t="shared" si="32"/>
        <v>13664288.340000004</v>
      </c>
      <c r="E29" s="34">
        <f t="shared" si="32"/>
        <v>14366815.71000009</v>
      </c>
      <c r="F29" s="34">
        <f t="shared" si="32"/>
        <v>13845677.619999949</v>
      </c>
      <c r="G29" s="34">
        <f t="shared" si="32"/>
        <v>14691166.37000001</v>
      </c>
      <c r="H29" s="34">
        <f t="shared" si="32"/>
        <v>14677420.300000101</v>
      </c>
      <c r="I29" s="34">
        <f t="shared" si="32"/>
        <v>15240842.580000022</v>
      </c>
      <c r="J29" s="34">
        <f t="shared" si="32"/>
        <v>15290987.82</v>
      </c>
      <c r="K29" s="34">
        <f t="shared" si="32"/>
        <v>15038953.010000044</v>
      </c>
      <c r="L29" s="34">
        <f t="shared" si="32"/>
        <v>14536574.14000006</v>
      </c>
      <c r="M29" s="34">
        <f t="shared" si="32"/>
        <v>13525649.829999989</v>
      </c>
      <c r="N29" s="34">
        <f t="shared" si="32"/>
        <v>14062401.410000058</v>
      </c>
      <c r="O29" s="20">
        <f>SUM(O18:O28)</f>
        <v>15027124.739999957</v>
      </c>
      <c r="P29" s="34">
        <f t="shared" ref="P29:AJ29" si="33">SUM(P18:P28)</f>
        <v>13026318.830000002</v>
      </c>
      <c r="Q29" s="34">
        <f t="shared" si="33"/>
        <v>15754436.790000083</v>
      </c>
      <c r="R29" s="34">
        <f t="shared" si="33"/>
        <v>14310290.580000069</v>
      </c>
      <c r="S29" s="34">
        <f t="shared" si="33"/>
        <v>15293920.930000048</v>
      </c>
      <c r="T29" s="34">
        <f t="shared" si="33"/>
        <v>15486932.819999959</v>
      </c>
      <c r="U29" s="34">
        <f t="shared" si="33"/>
        <v>15484658.99999997</v>
      </c>
      <c r="V29" s="34">
        <f t="shared" si="33"/>
        <v>16284478.520000098</v>
      </c>
      <c r="W29" s="34">
        <f t="shared" si="33"/>
        <v>14643254.89000006</v>
      </c>
      <c r="X29" s="34">
        <f t="shared" si="33"/>
        <v>14519967.910000095</v>
      </c>
      <c r="Y29" s="34">
        <f t="shared" si="33"/>
        <v>13902305.969999967</v>
      </c>
      <c r="Z29" s="34">
        <f t="shared" si="33"/>
        <v>14321655.97000006</v>
      </c>
      <c r="AA29" s="34">
        <f t="shared" si="33"/>
        <v>14969204.110000063</v>
      </c>
      <c r="AB29" s="34">
        <f t="shared" si="33"/>
        <v>13700306.890000034</v>
      </c>
      <c r="AC29" s="34">
        <f t="shared" si="33"/>
        <v>16560529.819999915</v>
      </c>
      <c r="AD29" s="34">
        <f t="shared" si="33"/>
        <v>13119205.939999979</v>
      </c>
      <c r="AE29" s="34">
        <f t="shared" si="33"/>
        <v>14699488.02999986</v>
      </c>
      <c r="AF29" s="34">
        <f t="shared" si="33"/>
        <v>14518708.380000003</v>
      </c>
      <c r="AG29" s="34">
        <f t="shared" ref="AG29:AI29" si="34">SUM(AG18:AG28)</f>
        <v>15676043.239999976</v>
      </c>
      <c r="AH29" s="34">
        <f t="shared" si="34"/>
        <v>15236261.399999999</v>
      </c>
      <c r="AI29" s="34">
        <f t="shared" si="34"/>
        <v>15009434.579999991</v>
      </c>
      <c r="AJ29" s="72">
        <f t="shared" ca="1" si="33"/>
        <v>176233112.23999995</v>
      </c>
      <c r="AK29" s="21">
        <f t="shared" ref="AK29" si="35">SUM(AK18:AK28)</f>
        <v>14643254.89000006</v>
      </c>
      <c r="AL29" s="32">
        <f t="shared" ca="1" si="30"/>
        <v>366179.68999993056</v>
      </c>
      <c r="AM29" s="32">
        <f t="shared" ca="1" si="31"/>
        <v>-1202930.2400004268</v>
      </c>
      <c r="AO29" s="69"/>
    </row>
    <row r="30" spans="2:41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32"/>
      <c r="AB30" s="32"/>
      <c r="AC30" s="32"/>
      <c r="AD30" s="32"/>
      <c r="AE30" s="32"/>
      <c r="AF30" s="32"/>
      <c r="AG30" s="32"/>
      <c r="AH30" s="32"/>
      <c r="AI30" s="32"/>
      <c r="AJ30" s="73"/>
      <c r="AK30" s="109"/>
      <c r="AL30" s="15"/>
    </row>
    <row r="31" spans="2:41" ht="15.75" thickBot="1" x14ac:dyDescent="0.3">
      <c r="B31" s="24" t="s">
        <v>21</v>
      </c>
      <c r="C31" s="36">
        <f t="shared" ref="C31:N31" si="36">C15-C29</f>
        <v>11836573.25250002</v>
      </c>
      <c r="D31" s="36">
        <f t="shared" si="36"/>
        <v>11383268.419500016</v>
      </c>
      <c r="E31" s="36">
        <f t="shared" si="36"/>
        <v>15386341.123999946</v>
      </c>
      <c r="F31" s="36">
        <f t="shared" si="36"/>
        <v>15303985.210499961</v>
      </c>
      <c r="G31" s="36">
        <f t="shared" si="36"/>
        <v>18242901.89199999</v>
      </c>
      <c r="H31" s="36">
        <f t="shared" si="36"/>
        <v>20637893.503499694</v>
      </c>
      <c r="I31" s="36">
        <f t="shared" si="36"/>
        <v>20978846.284499988</v>
      </c>
      <c r="J31" s="36">
        <f t="shared" si="36"/>
        <v>20521291.587000005</v>
      </c>
      <c r="K31" s="36">
        <f t="shared" si="36"/>
        <v>16779540.410999969</v>
      </c>
      <c r="L31" s="36">
        <f t="shared" si="36"/>
        <v>16189493.46049995</v>
      </c>
      <c r="M31" s="36">
        <f t="shared" si="36"/>
        <v>15915895.973000018</v>
      </c>
      <c r="N31" s="36">
        <f t="shared" si="36"/>
        <v>15938656.180999851</v>
      </c>
      <c r="O31" s="25">
        <f t="shared" ref="O31:AF31" si="37">O15-O29</f>
        <v>12738673.514999945</v>
      </c>
      <c r="P31" s="25">
        <f t="shared" si="37"/>
        <v>12386081.377000034</v>
      </c>
      <c r="Q31" s="25">
        <f t="shared" si="37"/>
        <v>15551941.141999917</v>
      </c>
      <c r="R31" s="25">
        <f t="shared" si="37"/>
        <v>15953844.675999951</v>
      </c>
      <c r="S31" s="25">
        <f t="shared" si="37"/>
        <v>18661720.506500047</v>
      </c>
      <c r="T31" s="25">
        <f t="shared" si="37"/>
        <v>19989205.937500041</v>
      </c>
      <c r="U31" s="25">
        <f t="shared" si="37"/>
        <v>21260610.385500118</v>
      </c>
      <c r="V31" s="25">
        <f t="shared" si="37"/>
        <v>20637613.56449993</v>
      </c>
      <c r="W31" s="25">
        <f t="shared" si="37"/>
        <v>16836230.485999964</v>
      </c>
      <c r="X31" s="25">
        <f t="shared" si="37"/>
        <v>16177675.143999903</v>
      </c>
      <c r="Y31" s="25">
        <f t="shared" si="37"/>
        <v>15847526.449000156</v>
      </c>
      <c r="Z31" s="25">
        <f t="shared" si="37"/>
        <v>15080022.289500052</v>
      </c>
      <c r="AA31" s="36">
        <f t="shared" si="37"/>
        <v>12325644.788000051</v>
      </c>
      <c r="AB31" s="36">
        <f t="shared" si="37"/>
        <v>13263312.638499975</v>
      </c>
      <c r="AC31" s="36">
        <f t="shared" si="37"/>
        <v>12717994.872000124</v>
      </c>
      <c r="AD31" s="36">
        <f t="shared" si="37"/>
        <v>12448070.917000018</v>
      </c>
      <c r="AE31" s="36">
        <f t="shared" si="37"/>
        <v>18929108.836000144</v>
      </c>
      <c r="AF31" s="36">
        <f t="shared" si="37"/>
        <v>20424858.782999985</v>
      </c>
      <c r="AG31" s="36">
        <f t="shared" ref="AG31:AI31" si="38">AG15-AG29</f>
        <v>22072785.873499911</v>
      </c>
      <c r="AH31" s="36">
        <f t="shared" si="38"/>
        <v>22763408.886499889</v>
      </c>
      <c r="AI31" s="36">
        <f t="shared" si="38"/>
        <v>19872486.515499897</v>
      </c>
      <c r="AJ31" s="75">
        <f ca="1">AJ15-AJ29</f>
        <v>201922895.99250013</v>
      </c>
      <c r="AK31" s="26">
        <f t="shared" ref="AK31" si="39">AK15-AK29</f>
        <v>16836230.485999964</v>
      </c>
      <c r="AL31" s="20">
        <f t="shared" ca="1" si="30"/>
        <v>3036256.0294999331</v>
      </c>
      <c r="AM31" s="88">
        <f ca="1">AM15-AM29</f>
        <v>-137071.21199965477</v>
      </c>
    </row>
    <row r="32" spans="2:41" ht="15.75" thickTop="1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7"/>
      <c r="P32" s="38"/>
      <c r="Q32" s="38"/>
      <c r="R32" s="38"/>
      <c r="S32" s="38"/>
      <c r="T32" s="38"/>
      <c r="U32" s="38"/>
      <c r="V32" s="38"/>
      <c r="W32" s="38"/>
      <c r="X32" s="99"/>
      <c r="Y32" s="100"/>
      <c r="Z32" s="100"/>
      <c r="AA32" s="106"/>
      <c r="AB32" s="106"/>
      <c r="AC32" s="106"/>
      <c r="AD32" s="106"/>
      <c r="AE32" s="106"/>
      <c r="AF32" s="106"/>
      <c r="AG32" s="106"/>
      <c r="AH32" s="106"/>
      <c r="AI32" s="106"/>
      <c r="AJ32" s="108"/>
      <c r="AK32" s="39"/>
      <c r="AL32" s="39"/>
    </row>
    <row r="33" spans="2:38" x14ac:dyDescent="0.25">
      <c r="B33" s="40" t="s">
        <v>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>
        <v>69471936.24999997</v>
      </c>
      <c r="P33" s="41">
        <v>65187061.669999935</v>
      </c>
      <c r="Q33" s="41">
        <v>85393225.720000103</v>
      </c>
      <c r="R33" s="41">
        <v>83918201.419999912</v>
      </c>
      <c r="S33" s="41">
        <v>104299826.40999979</v>
      </c>
      <c r="T33" s="41">
        <v>116933722.91999999</v>
      </c>
      <c r="U33" s="41">
        <v>117541599.75999993</v>
      </c>
      <c r="V33" s="41">
        <v>122951524.04999998</v>
      </c>
      <c r="W33" s="41">
        <v>94860562.730000213</v>
      </c>
      <c r="X33" s="101">
        <v>87350195.680000111</v>
      </c>
      <c r="Y33" s="101">
        <v>84482368.640000015</v>
      </c>
      <c r="Z33" s="101">
        <v>85599616.190000013</v>
      </c>
      <c r="AA33" s="101"/>
      <c r="AB33" s="101"/>
      <c r="AC33" s="101"/>
      <c r="AD33" s="101"/>
      <c r="AE33" s="101"/>
      <c r="AF33" s="101"/>
      <c r="AG33" s="101"/>
      <c r="AH33" s="101"/>
      <c r="AI33" s="101"/>
      <c r="AJ33" s="117"/>
      <c r="AK33" s="42"/>
      <c r="AL33" s="128"/>
    </row>
    <row r="34" spans="2:38" ht="15.75" thickBot="1" x14ac:dyDescent="0.3">
      <c r="B34" s="43" t="s">
        <v>23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  <c r="P34" s="45"/>
      <c r="Q34" s="45"/>
      <c r="R34" s="44"/>
      <c r="S34" s="44"/>
      <c r="T34" s="44"/>
      <c r="U34" s="45"/>
      <c r="V34" s="44"/>
      <c r="W34" s="44"/>
      <c r="X34" s="46"/>
      <c r="AA34" s="95"/>
      <c r="AB34" s="46"/>
      <c r="AD34" s="95"/>
      <c r="AG34" s="95"/>
      <c r="AH34" s="95"/>
      <c r="AI34" s="95" t="s">
        <v>24</v>
      </c>
      <c r="AJ34" s="102">
        <f ca="1">AJ31/0.065</f>
        <v>3106506092.1923094</v>
      </c>
      <c r="AK34" s="113"/>
      <c r="AL34" s="44"/>
    </row>
    <row r="35" spans="2:38" ht="15.75" thickTop="1" x14ac:dyDescent="0.25">
      <c r="B35" s="47" t="s">
        <v>25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4"/>
      <c r="P35" s="45"/>
      <c r="Q35" s="45"/>
      <c r="R35" s="44"/>
      <c r="S35" s="44"/>
      <c r="T35" s="44"/>
      <c r="U35" s="45"/>
      <c r="V35" s="44"/>
      <c r="W35" s="44"/>
      <c r="X35" s="46"/>
      <c r="Y35" s="46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6"/>
      <c r="AK35" s="97"/>
      <c r="AL35" s="111"/>
    </row>
    <row r="36" spans="2:38" x14ac:dyDescent="0.25">
      <c r="B36" s="48" t="s">
        <v>26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4"/>
      <c r="P36" s="45"/>
      <c r="Q36" s="45"/>
      <c r="R36" s="44"/>
      <c r="S36" s="44"/>
      <c r="T36" s="44"/>
      <c r="U36" s="45"/>
      <c r="V36" s="44"/>
      <c r="W36" s="44"/>
      <c r="X36" s="49"/>
      <c r="Y36" s="49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110"/>
      <c r="AK36" s="97"/>
      <c r="AL36" s="44"/>
    </row>
    <row r="37" spans="2:38" x14ac:dyDescent="0.25">
      <c r="B37" s="48" t="s">
        <v>27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4"/>
      <c r="P37" s="45"/>
      <c r="Q37" s="45"/>
      <c r="R37" s="44"/>
      <c r="S37" s="44"/>
      <c r="T37" s="44"/>
      <c r="U37" s="45"/>
      <c r="V37" s="44"/>
      <c r="W37" s="44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97"/>
      <c r="AL37" s="44"/>
    </row>
    <row r="38" spans="2:38" x14ac:dyDescent="0.25">
      <c r="B38" s="48" t="s">
        <v>28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4"/>
      <c r="P38" s="45"/>
      <c r="Q38" s="45"/>
      <c r="R38" s="44"/>
      <c r="S38" s="44"/>
      <c r="T38" s="44"/>
      <c r="U38" s="45"/>
      <c r="V38" s="44"/>
      <c r="W38" s="44"/>
      <c r="X38" s="44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8"/>
      <c r="AK38" s="97"/>
      <c r="AL38" s="44"/>
    </row>
    <row r="39" spans="2:38" x14ac:dyDescent="0.25">
      <c r="B39" s="48" t="s">
        <v>29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4"/>
      <c r="P39" s="45"/>
      <c r="Q39" s="45"/>
      <c r="R39" s="44"/>
      <c r="S39" s="44"/>
      <c r="T39" s="44"/>
      <c r="U39" s="45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126"/>
      <c r="AK39" s="44"/>
      <c r="AL39" s="44"/>
    </row>
    <row r="40" spans="2:38" x14ac:dyDescent="0.25">
      <c r="B40" s="48" t="s">
        <v>30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4"/>
      <c r="P40" s="45"/>
      <c r="Q40" s="45"/>
      <c r="R40" s="44"/>
      <c r="S40" s="44"/>
      <c r="T40" s="44"/>
      <c r="U40" s="45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2:38" x14ac:dyDescent="0.25">
      <c r="B41" s="51" t="s">
        <v>31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44"/>
      <c r="P41" s="45"/>
      <c r="Q41" s="45"/>
      <c r="R41" s="44"/>
      <c r="S41" s="44"/>
      <c r="T41" s="44"/>
      <c r="U41" s="45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2:38" ht="16.5" thickBot="1" x14ac:dyDescent="0.3">
      <c r="B42" s="52" t="s">
        <v>32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29"/>
      <c r="P42" s="29"/>
      <c r="Q42" s="29"/>
      <c r="R42" s="29"/>
      <c r="S42" s="29"/>
      <c r="T42" s="29"/>
      <c r="U42" s="53"/>
      <c r="V42" s="29"/>
      <c r="W42" s="29"/>
      <c r="X42" s="53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2:38" ht="15.75" thickBot="1" x14ac:dyDescent="0.3">
      <c r="B43" s="54" t="s">
        <v>33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45"/>
      <c r="P43" s="45"/>
      <c r="Q43" s="44"/>
      <c r="R43" s="44"/>
      <c r="S43" s="44"/>
      <c r="T43" s="45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85" t="s">
        <v>0</v>
      </c>
      <c r="AK43" s="118">
        <f>AK5</f>
        <v>43709</v>
      </c>
    </row>
    <row r="44" spans="2:38" x14ac:dyDescent="0.25">
      <c r="B44" s="55" t="s">
        <v>6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45"/>
      <c r="P44" s="45"/>
      <c r="Q44" s="44"/>
      <c r="R44" s="44"/>
      <c r="S44" s="44"/>
      <c r="T44" s="45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76"/>
      <c r="AL44" s="77"/>
    </row>
    <row r="45" spans="2:38" x14ac:dyDescent="0.25">
      <c r="B45" s="30" t="s">
        <v>22</v>
      </c>
      <c r="C45" s="65">
        <f t="shared" ref="C45:N46" si="40">SUMIFS(trend_value, trend_lineitem,$B45,trend_date,C$5) + SUMIFS(adj_value, adj_lineitem, $B45,adj_date, C$5)</f>
        <v>24814439.800000001</v>
      </c>
      <c r="D45" s="65">
        <f t="shared" si="40"/>
        <v>24715427.57</v>
      </c>
      <c r="E45" s="65">
        <f t="shared" si="40"/>
        <v>31987630.420000002</v>
      </c>
      <c r="F45" s="65">
        <f t="shared" si="40"/>
        <v>31581902.259999901</v>
      </c>
      <c r="G45" s="65">
        <f t="shared" si="40"/>
        <v>39088722.32</v>
      </c>
      <c r="H45" s="65">
        <f t="shared" si="40"/>
        <v>44734688.989999898</v>
      </c>
      <c r="I45" s="65">
        <f t="shared" si="40"/>
        <v>44679293.600000001</v>
      </c>
      <c r="J45" s="65">
        <f t="shared" si="40"/>
        <v>45234788.450000003</v>
      </c>
      <c r="K45" s="65">
        <f t="shared" si="40"/>
        <v>37497645.25</v>
      </c>
      <c r="L45" s="65">
        <f t="shared" si="40"/>
        <v>34507148.530000001</v>
      </c>
      <c r="M45" s="65">
        <f t="shared" si="40"/>
        <v>32845281.52</v>
      </c>
      <c r="N45" s="65">
        <f t="shared" si="40"/>
        <v>35086609.269999899</v>
      </c>
      <c r="O45" s="65">
        <f t="shared" ref="O45:AK46" si="41">SUMIFS(trend_value, trend_lineitem,$B45,trend_date,O$5) + SUMIFS(adj_value, adj_lineitem, $B45,adj_date, O$5)</f>
        <v>27375323.1599999</v>
      </c>
      <c r="P45" s="65">
        <f t="shared" si="41"/>
        <v>25659052.190000001</v>
      </c>
      <c r="Q45" s="65">
        <f t="shared" si="41"/>
        <v>33642022.530000001</v>
      </c>
      <c r="R45" s="65">
        <f t="shared" si="41"/>
        <v>32839438</v>
      </c>
      <c r="S45" s="65">
        <f t="shared" si="41"/>
        <v>40325097.710000098</v>
      </c>
      <c r="T45" s="65">
        <f t="shared" si="41"/>
        <v>44710492.579999998</v>
      </c>
      <c r="U45" s="65">
        <f t="shared" si="41"/>
        <v>45052105.080000103</v>
      </c>
      <c r="V45" s="65">
        <f t="shared" si="41"/>
        <v>46810680.280000001</v>
      </c>
      <c r="W45" s="65">
        <f t="shared" si="41"/>
        <v>36020893.560000002</v>
      </c>
      <c r="X45" s="65">
        <f t="shared" si="41"/>
        <v>33419739.859999999</v>
      </c>
      <c r="Y45" s="65">
        <f t="shared" si="41"/>
        <v>32325910.870000102</v>
      </c>
      <c r="Z45" s="65">
        <f t="shared" si="41"/>
        <v>32456320.559999999</v>
      </c>
      <c r="AA45" s="65">
        <f t="shared" si="41"/>
        <v>25970232.480000101</v>
      </c>
      <c r="AB45" s="65">
        <f t="shared" si="41"/>
        <v>26171068.800000001</v>
      </c>
      <c r="AC45" s="65">
        <f t="shared" si="41"/>
        <v>30032842.530000001</v>
      </c>
      <c r="AD45" s="65">
        <f t="shared" si="41"/>
        <v>23290624.309999999</v>
      </c>
      <c r="AE45" s="65">
        <f t="shared" si="41"/>
        <v>37559126.189999998</v>
      </c>
      <c r="AF45" s="65">
        <f t="shared" si="41"/>
        <v>42764879.880000003</v>
      </c>
      <c r="AG45" s="65">
        <f t="shared" si="41"/>
        <v>48020177.749999903</v>
      </c>
      <c r="AH45" s="65">
        <f t="shared" si="41"/>
        <v>51484073.810000002</v>
      </c>
      <c r="AI45" s="65">
        <f t="shared" si="41"/>
        <v>42682596.189999901</v>
      </c>
      <c r="AJ45" s="83">
        <f ca="1">SUM(OFFSET($AJ45,0,-12,1,12))</f>
        <v>426177593.22999996</v>
      </c>
      <c r="AK45" s="65">
        <f t="shared" si="41"/>
        <v>36020893.560000002</v>
      </c>
      <c r="AL45" s="77"/>
    </row>
    <row r="46" spans="2:38" x14ac:dyDescent="0.25">
      <c r="B46" s="35" t="s">
        <v>34</v>
      </c>
      <c r="C46" s="66">
        <f t="shared" si="40"/>
        <v>-17478712.879999999</v>
      </c>
      <c r="D46" s="66">
        <f t="shared" si="40"/>
        <v>-17463394.5</v>
      </c>
      <c r="E46" s="66">
        <f t="shared" si="40"/>
        <v>-22682840.629999999</v>
      </c>
      <c r="F46" s="66">
        <f t="shared" si="40"/>
        <v>-22163991.109999999</v>
      </c>
      <c r="G46" s="66">
        <f t="shared" si="40"/>
        <v>-27788546.149999999</v>
      </c>
      <c r="H46" s="66">
        <f t="shared" si="40"/>
        <v>-31371365.440000098</v>
      </c>
      <c r="I46" s="66">
        <f t="shared" si="40"/>
        <v>-31272270.559999999</v>
      </c>
      <c r="J46" s="66">
        <f t="shared" si="40"/>
        <v>-31556791.73</v>
      </c>
      <c r="K46" s="66">
        <f t="shared" si="40"/>
        <v>-26044620.059999999</v>
      </c>
      <c r="L46" s="66">
        <f t="shared" si="40"/>
        <v>-24176190.989999998</v>
      </c>
      <c r="M46" s="66">
        <f t="shared" si="40"/>
        <v>-23124253.100000001</v>
      </c>
      <c r="N46" s="66">
        <f t="shared" si="40"/>
        <v>-24614013.469999999</v>
      </c>
      <c r="O46" s="66">
        <f t="shared" si="41"/>
        <v>-19204832.719999999</v>
      </c>
      <c r="P46" s="66">
        <f t="shared" si="41"/>
        <v>-18181495.079999998</v>
      </c>
      <c r="Q46" s="66">
        <f t="shared" si="41"/>
        <v>-23665397.550000001</v>
      </c>
      <c r="R46" s="66">
        <f t="shared" si="41"/>
        <v>-23081747.489999998</v>
      </c>
      <c r="S46" s="66">
        <f t="shared" si="41"/>
        <v>-28638787.399999999</v>
      </c>
      <c r="T46" s="66">
        <f t="shared" si="41"/>
        <v>-31394401.27</v>
      </c>
      <c r="U46" s="66">
        <f t="shared" si="41"/>
        <v>-31288611.710000001</v>
      </c>
      <c r="V46" s="66">
        <f t="shared" si="41"/>
        <v>-32397430.760000002</v>
      </c>
      <c r="W46" s="66">
        <f t="shared" si="41"/>
        <v>-25114316.780000001</v>
      </c>
      <c r="X46" s="66">
        <f t="shared" si="41"/>
        <v>-23266639.57</v>
      </c>
      <c r="Y46" s="66">
        <f t="shared" si="41"/>
        <v>-22602048.27</v>
      </c>
      <c r="Z46" s="66">
        <f t="shared" si="41"/>
        <v>-22717316.449999899</v>
      </c>
      <c r="AA46" s="66">
        <f t="shared" si="41"/>
        <v>-18283961.219999999</v>
      </c>
      <c r="AB46" s="66">
        <f t="shared" si="41"/>
        <v>-18444994.850000001</v>
      </c>
      <c r="AC46" s="66">
        <f t="shared" si="41"/>
        <v>-21066555.59</v>
      </c>
      <c r="AD46" s="66">
        <f t="shared" si="41"/>
        <v>-16378064.27</v>
      </c>
      <c r="AE46" s="66">
        <f t="shared" si="41"/>
        <v>-26281015.300000001</v>
      </c>
      <c r="AF46" s="66">
        <f t="shared" si="41"/>
        <v>-30539265.920000002</v>
      </c>
      <c r="AG46" s="66">
        <f t="shared" si="41"/>
        <v>-33549210.829999998</v>
      </c>
      <c r="AH46" s="66">
        <f t="shared" si="41"/>
        <v>-36036820.190000102</v>
      </c>
      <c r="AI46" s="66">
        <f t="shared" si="41"/>
        <v>-29644466.600000001</v>
      </c>
      <c r="AJ46" s="84">
        <f ca="1">SUM(OFFSET($AJ46,0,-12,1,12))</f>
        <v>-298810359.06000006</v>
      </c>
      <c r="AK46" s="66">
        <f>SUMIFS(trend_value, trend_lineitem,$B46,trend_date,AK$5) + SUMIFS(adj_value, adj_lineitem, $B46,adj_date, AK$5)</f>
        <v>-25114316.780000001</v>
      </c>
      <c r="AL46" s="77"/>
    </row>
    <row r="47" spans="2:38" x14ac:dyDescent="0.25">
      <c r="B47" s="30" t="s">
        <v>6</v>
      </c>
      <c r="C47" s="56">
        <f t="shared" ref="C47:N47" si="42">C45+C46</f>
        <v>7335726.9200000018</v>
      </c>
      <c r="D47" s="56">
        <f t="shared" si="42"/>
        <v>7252033.0700000003</v>
      </c>
      <c r="E47" s="56">
        <f t="shared" si="42"/>
        <v>9304789.7900000028</v>
      </c>
      <c r="F47" s="56">
        <f t="shared" si="42"/>
        <v>9417911.1499999017</v>
      </c>
      <c r="G47" s="56">
        <f t="shared" si="42"/>
        <v>11300176.170000002</v>
      </c>
      <c r="H47" s="56">
        <f t="shared" si="42"/>
        <v>13363323.5499998</v>
      </c>
      <c r="I47" s="56">
        <f t="shared" si="42"/>
        <v>13407023.040000003</v>
      </c>
      <c r="J47" s="56">
        <f t="shared" si="42"/>
        <v>13677996.720000003</v>
      </c>
      <c r="K47" s="56">
        <f t="shared" si="42"/>
        <v>11453025.190000001</v>
      </c>
      <c r="L47" s="56">
        <f t="shared" si="42"/>
        <v>10330957.540000003</v>
      </c>
      <c r="M47" s="56">
        <f t="shared" si="42"/>
        <v>9721028.4199999981</v>
      </c>
      <c r="N47" s="56">
        <f t="shared" si="42"/>
        <v>10472595.7999999</v>
      </c>
      <c r="O47" s="56">
        <f t="shared" ref="O47:AK47" si="43">O45+O46</f>
        <v>8170490.4399999008</v>
      </c>
      <c r="P47" s="56">
        <f t="shared" si="43"/>
        <v>7477557.1100000031</v>
      </c>
      <c r="Q47" s="56">
        <f t="shared" si="43"/>
        <v>9976624.9800000004</v>
      </c>
      <c r="R47" s="56">
        <f t="shared" si="43"/>
        <v>9757690.5100000016</v>
      </c>
      <c r="S47" s="56">
        <f t="shared" si="43"/>
        <v>11686310.310000099</v>
      </c>
      <c r="T47" s="56">
        <f t="shared" si="43"/>
        <v>13316091.309999999</v>
      </c>
      <c r="U47" s="56">
        <f t="shared" si="43"/>
        <v>13763493.370000102</v>
      </c>
      <c r="V47" s="56">
        <f t="shared" si="43"/>
        <v>14413249.52</v>
      </c>
      <c r="W47" s="56">
        <f t="shared" si="43"/>
        <v>10906576.780000001</v>
      </c>
      <c r="X47" s="56">
        <f t="shared" si="43"/>
        <v>10153100.289999999</v>
      </c>
      <c r="Y47" s="56">
        <f t="shared" si="43"/>
        <v>9723862.6000001021</v>
      </c>
      <c r="Z47" s="56">
        <f t="shared" si="43"/>
        <v>9739004.1100001</v>
      </c>
      <c r="AA47" s="56">
        <f t="shared" si="43"/>
        <v>7686271.2600001022</v>
      </c>
      <c r="AB47" s="56">
        <f t="shared" si="43"/>
        <v>7726073.9499999993</v>
      </c>
      <c r="AC47" s="56">
        <f t="shared" si="43"/>
        <v>8966286.9400000013</v>
      </c>
      <c r="AD47" s="56">
        <f t="shared" si="43"/>
        <v>6912560.0399999991</v>
      </c>
      <c r="AE47" s="56">
        <f t="shared" si="43"/>
        <v>11278110.889999997</v>
      </c>
      <c r="AF47" s="56">
        <f t="shared" si="43"/>
        <v>12225613.960000001</v>
      </c>
      <c r="AG47" s="56">
        <f t="shared" ref="AG47:AI47" si="44">AG45+AG46</f>
        <v>14470966.919999905</v>
      </c>
      <c r="AH47" s="56">
        <f t="shared" si="44"/>
        <v>15447253.6199999</v>
      </c>
      <c r="AI47" s="56">
        <f t="shared" si="44"/>
        <v>13038129.589999899</v>
      </c>
      <c r="AJ47" s="56">
        <f ca="1">AJ45+AJ46</f>
        <v>127367234.1699999</v>
      </c>
      <c r="AK47" s="56">
        <f t="shared" si="43"/>
        <v>10906576.780000001</v>
      </c>
      <c r="AL47" s="77"/>
    </row>
    <row r="48" spans="2:38" x14ac:dyDescent="0.25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45"/>
      <c r="Q48" s="44"/>
      <c r="R48" s="44"/>
      <c r="S48" s="44"/>
      <c r="T48" s="45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76"/>
      <c r="AL48" s="77"/>
    </row>
    <row r="49" spans="2:38" x14ac:dyDescent="0.25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5"/>
      <c r="P49" s="45"/>
      <c r="Q49" s="44"/>
      <c r="R49" s="44"/>
      <c r="S49" s="44"/>
      <c r="T49" s="45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76"/>
      <c r="AL49" s="77"/>
    </row>
    <row r="50" spans="2:38" x14ac:dyDescent="0.25">
      <c r="B50" s="55" t="s">
        <v>3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45"/>
      <c r="P50" s="45"/>
      <c r="Q50" s="44"/>
      <c r="R50" s="44"/>
      <c r="S50" s="44"/>
      <c r="T50" s="45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76"/>
      <c r="AL50" s="77"/>
    </row>
    <row r="51" spans="2:38" x14ac:dyDescent="0.25"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45"/>
      <c r="P51" s="45"/>
      <c r="Q51" s="44"/>
      <c r="R51" s="44"/>
      <c r="S51" s="44"/>
      <c r="T51" s="45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76"/>
      <c r="AL51" s="77"/>
    </row>
    <row r="52" spans="2:38" x14ac:dyDescent="0.25">
      <c r="B52" s="30" t="s">
        <v>35</v>
      </c>
      <c r="C52" s="65">
        <f t="shared" ref="C52:N53" si="45">SUMIFS(trend_value, trend_lineitem,$B52,trend_date,C$5) + SUMIFS(adj_value, adj_lineitem, $B52,adj_date, C$5)</f>
        <v>6323013.4400000097</v>
      </c>
      <c r="D52" s="65">
        <f t="shared" si="45"/>
        <v>6110384.6000000201</v>
      </c>
      <c r="E52" s="65">
        <f t="shared" si="45"/>
        <v>8067566.4500000197</v>
      </c>
      <c r="F52" s="65">
        <f t="shared" si="45"/>
        <v>8323227.4299999997</v>
      </c>
      <c r="G52" s="65">
        <f t="shared" si="45"/>
        <v>10198418.039999999</v>
      </c>
      <c r="H52" s="65">
        <f t="shared" si="45"/>
        <v>10444627.68</v>
      </c>
      <c r="I52" s="65">
        <f t="shared" si="45"/>
        <v>10106083.68</v>
      </c>
      <c r="J52" s="65">
        <f t="shared" si="45"/>
        <v>9335351.0500000101</v>
      </c>
      <c r="K52" s="65">
        <f t="shared" si="45"/>
        <v>7624511.8399999999</v>
      </c>
      <c r="L52" s="65">
        <f t="shared" si="45"/>
        <v>7186902.9100000104</v>
      </c>
      <c r="M52" s="65">
        <f t="shared" si="45"/>
        <v>6880960.8300000001</v>
      </c>
      <c r="N52" s="65">
        <f t="shared" si="45"/>
        <v>6310300.7100000102</v>
      </c>
      <c r="O52" s="65">
        <f t="shared" ref="O52:AK53" si="46">SUMIFS(trend_value, trend_lineitem,$B52,trend_date,O$5) + SUMIFS(adj_value, adj_lineitem, $B52,adj_date, O$5)</f>
        <v>6390613.2699999996</v>
      </c>
      <c r="P52" s="65">
        <f t="shared" si="46"/>
        <v>6017606.7000000197</v>
      </c>
      <c r="Q52" s="65">
        <f t="shared" si="46"/>
        <v>7978792.2700000098</v>
      </c>
      <c r="R52" s="65">
        <f t="shared" si="46"/>
        <v>8492006.4300000109</v>
      </c>
      <c r="S52" s="65">
        <f t="shared" si="46"/>
        <v>10061119.369999999</v>
      </c>
      <c r="T52" s="65">
        <f t="shared" si="46"/>
        <v>10069073.289999999</v>
      </c>
      <c r="U52" s="65">
        <f t="shared" si="46"/>
        <v>9808250.47999998</v>
      </c>
      <c r="V52" s="65">
        <f t="shared" si="46"/>
        <v>9308624.0200000294</v>
      </c>
      <c r="W52" s="65">
        <f t="shared" si="46"/>
        <v>7359822.6300000204</v>
      </c>
      <c r="X52" s="65">
        <f t="shared" si="46"/>
        <v>7085182.9199999999</v>
      </c>
      <c r="Y52" s="65">
        <f t="shared" si="46"/>
        <v>6654928.0100000203</v>
      </c>
      <c r="Z52" s="65">
        <f t="shared" si="46"/>
        <v>6034090.5800000103</v>
      </c>
      <c r="AA52" s="65">
        <f t="shared" si="46"/>
        <v>6081838.8200000105</v>
      </c>
      <c r="AB52" s="65">
        <f t="shared" si="46"/>
        <v>6304435.9300000099</v>
      </c>
      <c r="AC52" s="65">
        <f t="shared" si="46"/>
        <v>7493455.5800000299</v>
      </c>
      <c r="AD52" s="65">
        <f t="shared" si="46"/>
        <v>7112674.0700000096</v>
      </c>
      <c r="AE52" s="65">
        <f t="shared" si="46"/>
        <v>10929312.039999999</v>
      </c>
      <c r="AF52" s="65">
        <f t="shared" si="46"/>
        <v>12046525.630000001</v>
      </c>
      <c r="AG52" s="65">
        <f t="shared" si="46"/>
        <v>11937668.939999999</v>
      </c>
      <c r="AH52" s="65">
        <f t="shared" si="46"/>
        <v>11033045.16</v>
      </c>
      <c r="AI52" s="65">
        <f t="shared" si="46"/>
        <v>9656856.6199999992</v>
      </c>
      <c r="AJ52" s="83">
        <f ca="1">SUM(OFFSET($AJ52,0,-12,1,12))</f>
        <v>102370014.30000009</v>
      </c>
      <c r="AK52" s="65">
        <f t="shared" si="46"/>
        <v>7359822.6300000204</v>
      </c>
      <c r="AL52" s="77"/>
    </row>
    <row r="53" spans="2:38" x14ac:dyDescent="0.25">
      <c r="B53" s="35" t="s">
        <v>36</v>
      </c>
      <c r="C53" s="66">
        <f t="shared" si="45"/>
        <v>3988275.09</v>
      </c>
      <c r="D53" s="66">
        <f t="shared" si="45"/>
        <v>3744820.7</v>
      </c>
      <c r="E53" s="66">
        <f t="shared" si="45"/>
        <v>4540232.2999999896</v>
      </c>
      <c r="F53" s="66">
        <f t="shared" si="45"/>
        <v>4649367.7999999896</v>
      </c>
      <c r="G53" s="66">
        <f t="shared" si="45"/>
        <v>5564801.2300000004</v>
      </c>
      <c r="H53" s="66">
        <f t="shared" si="45"/>
        <v>5876163.46</v>
      </c>
      <c r="I53" s="66">
        <f t="shared" si="45"/>
        <v>5468155.8899999904</v>
      </c>
      <c r="J53" s="66">
        <f t="shared" si="45"/>
        <v>5258743.01000001</v>
      </c>
      <c r="K53" s="66">
        <f t="shared" si="45"/>
        <v>4270329.1699999897</v>
      </c>
      <c r="L53" s="66">
        <f t="shared" si="45"/>
        <v>4214917.79</v>
      </c>
      <c r="M53" s="66">
        <f t="shared" si="45"/>
        <v>3822109.1099999901</v>
      </c>
      <c r="N53" s="66">
        <f t="shared" si="45"/>
        <v>3499823.78</v>
      </c>
      <c r="O53" s="66">
        <f t="shared" si="46"/>
        <v>3667210.15</v>
      </c>
      <c r="P53" s="66">
        <f t="shared" si="46"/>
        <v>3946654.4099999899</v>
      </c>
      <c r="Q53" s="66">
        <f t="shared" si="46"/>
        <v>4237618.76000001</v>
      </c>
      <c r="R53" s="66">
        <f t="shared" si="46"/>
        <v>4543096.8299999898</v>
      </c>
      <c r="S53" s="66">
        <f t="shared" si="46"/>
        <v>5369248.1399999997</v>
      </c>
      <c r="T53" s="66">
        <f t="shared" si="46"/>
        <v>5536129.5899999999</v>
      </c>
      <c r="U53" s="66">
        <f t="shared" si="46"/>
        <v>5174015.9299999904</v>
      </c>
      <c r="V53" s="66">
        <f t="shared" si="46"/>
        <v>5049746.38</v>
      </c>
      <c r="W53" s="66">
        <f t="shared" si="46"/>
        <v>3962756.38</v>
      </c>
      <c r="X53" s="66">
        <f t="shared" si="46"/>
        <v>4023640.79</v>
      </c>
      <c r="Y53" s="66">
        <f t="shared" si="46"/>
        <v>3526721.2</v>
      </c>
      <c r="Z53" s="66">
        <f t="shared" si="46"/>
        <v>3245046.31</v>
      </c>
      <c r="AA53" s="66">
        <f t="shared" si="46"/>
        <v>3360137.35</v>
      </c>
      <c r="AB53" s="66">
        <f t="shared" si="46"/>
        <v>3440974.76</v>
      </c>
      <c r="AC53" s="66">
        <f t="shared" si="46"/>
        <v>4195214.1699999897</v>
      </c>
      <c r="AD53" s="66">
        <f t="shared" si="46"/>
        <v>4801787.4000000097</v>
      </c>
      <c r="AE53" s="66">
        <f t="shared" si="46"/>
        <v>5624172.0199999902</v>
      </c>
      <c r="AF53" s="66">
        <f t="shared" si="46"/>
        <v>6397220.1500000097</v>
      </c>
      <c r="AG53" s="66">
        <f t="shared" si="46"/>
        <v>6481241.5800000103</v>
      </c>
      <c r="AH53" s="66">
        <f t="shared" si="46"/>
        <v>6127751.4600000102</v>
      </c>
      <c r="AI53" s="66">
        <f t="shared" si="46"/>
        <v>5205843.0300000096</v>
      </c>
      <c r="AJ53" s="84">
        <f ca="1">SUM(OFFSET($AJ53,0,-12,1,12))</f>
        <v>56429750.220000036</v>
      </c>
      <c r="AK53" s="66">
        <f t="shared" si="46"/>
        <v>3962756.38</v>
      </c>
      <c r="AL53" s="77"/>
    </row>
    <row r="54" spans="2:38" x14ac:dyDescent="0.25">
      <c r="B54" s="30" t="s">
        <v>3</v>
      </c>
      <c r="C54" s="56">
        <f t="shared" ref="C54:N54" si="47">C52-C53</f>
        <v>2334738.3500000099</v>
      </c>
      <c r="D54" s="56">
        <f t="shared" si="47"/>
        <v>2365563.9000000199</v>
      </c>
      <c r="E54" s="56">
        <f t="shared" si="47"/>
        <v>3527334.1500000302</v>
      </c>
      <c r="F54" s="56">
        <f t="shared" si="47"/>
        <v>3673859.6300000101</v>
      </c>
      <c r="G54" s="56">
        <f t="shared" si="47"/>
        <v>4633616.8099999987</v>
      </c>
      <c r="H54" s="56">
        <f t="shared" si="47"/>
        <v>4568464.22</v>
      </c>
      <c r="I54" s="56">
        <f t="shared" si="47"/>
        <v>4637927.7900000094</v>
      </c>
      <c r="J54" s="56">
        <f t="shared" si="47"/>
        <v>4076608.04</v>
      </c>
      <c r="K54" s="56">
        <f t="shared" si="47"/>
        <v>3354182.6700000102</v>
      </c>
      <c r="L54" s="56">
        <f t="shared" si="47"/>
        <v>2971985.1200000104</v>
      </c>
      <c r="M54" s="56">
        <f t="shared" si="47"/>
        <v>3058851.72000001</v>
      </c>
      <c r="N54" s="56">
        <f t="shared" si="47"/>
        <v>2810476.9300000104</v>
      </c>
      <c r="O54" s="56">
        <f t="shared" ref="O54:AJ54" si="48">O52-O53</f>
        <v>2723403.1199999996</v>
      </c>
      <c r="P54" s="56">
        <f t="shared" si="48"/>
        <v>2070952.2900000298</v>
      </c>
      <c r="Q54" s="56">
        <f t="shared" si="48"/>
        <v>3741173.51</v>
      </c>
      <c r="R54" s="56">
        <f t="shared" si="48"/>
        <v>3948909.600000021</v>
      </c>
      <c r="S54" s="56">
        <f t="shared" si="48"/>
        <v>4691871.2299999995</v>
      </c>
      <c r="T54" s="56">
        <f t="shared" si="48"/>
        <v>4532943.6999999993</v>
      </c>
      <c r="U54" s="56">
        <f t="shared" si="48"/>
        <v>4634234.5499999896</v>
      </c>
      <c r="V54" s="56">
        <f t="shared" si="48"/>
        <v>4258877.6400000295</v>
      </c>
      <c r="W54" s="56">
        <f t="shared" si="48"/>
        <v>3397066.2500000205</v>
      </c>
      <c r="X54" s="56">
        <f t="shared" si="48"/>
        <v>3061542.13</v>
      </c>
      <c r="Y54" s="56">
        <f t="shared" si="48"/>
        <v>3128206.8100000201</v>
      </c>
      <c r="Z54" s="56">
        <f t="shared" si="48"/>
        <v>2789044.2700000103</v>
      </c>
      <c r="AA54" s="56">
        <f t="shared" si="48"/>
        <v>2721701.4700000104</v>
      </c>
      <c r="AB54" s="56">
        <f t="shared" si="48"/>
        <v>2863461.1700000102</v>
      </c>
      <c r="AC54" s="56">
        <f t="shared" si="48"/>
        <v>3298241.4100000402</v>
      </c>
      <c r="AD54" s="56">
        <f t="shared" si="48"/>
        <v>2310886.67</v>
      </c>
      <c r="AE54" s="56">
        <f t="shared" si="48"/>
        <v>5305140.0200000089</v>
      </c>
      <c r="AF54" s="56">
        <f t="shared" si="48"/>
        <v>5649305.4799999911</v>
      </c>
      <c r="AG54" s="56">
        <f t="shared" ref="AG54:AI54" si="49">AG52-AG53</f>
        <v>5456427.3599999892</v>
      </c>
      <c r="AH54" s="56">
        <f t="shared" si="49"/>
        <v>4905293.6999999899</v>
      </c>
      <c r="AI54" s="56">
        <f t="shared" si="49"/>
        <v>4451013.5899999896</v>
      </c>
      <c r="AJ54" s="56">
        <f t="shared" ca="1" si="48"/>
        <v>45940264.08000005</v>
      </c>
      <c r="AK54" s="56">
        <f t="shared" ref="AK54" si="50">AK52-AK53</f>
        <v>3397066.2500000205</v>
      </c>
      <c r="AL54" s="77"/>
    </row>
    <row r="55" spans="2:38" x14ac:dyDescent="0.25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45"/>
      <c r="Q55" s="44"/>
      <c r="R55" s="44"/>
      <c r="S55" s="44"/>
      <c r="T55" s="45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76"/>
      <c r="AL55" s="77"/>
    </row>
    <row r="56" spans="2:38" x14ac:dyDescent="0.25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45"/>
      <c r="Q56" s="44"/>
      <c r="R56" s="44"/>
      <c r="S56" s="44"/>
      <c r="T56" s="45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76"/>
      <c r="AL56" s="76"/>
    </row>
    <row r="57" spans="2:38" x14ac:dyDescent="0.25">
      <c r="B57" s="55" t="s">
        <v>5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45"/>
      <c r="P57" s="45"/>
      <c r="Q57" s="44"/>
      <c r="R57" s="44"/>
      <c r="S57" s="44"/>
      <c r="T57" s="45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76"/>
      <c r="AL57" s="76"/>
    </row>
    <row r="58" spans="2:38" x14ac:dyDescent="0.25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5"/>
      <c r="P58" s="45"/>
      <c r="Q58" s="44"/>
      <c r="R58" s="44"/>
      <c r="S58" s="44"/>
      <c r="T58" s="45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76"/>
      <c r="AL58" s="76"/>
    </row>
    <row r="59" spans="2:38" x14ac:dyDescent="0.25">
      <c r="B59" s="30" t="s">
        <v>37</v>
      </c>
      <c r="C59" s="57">
        <f t="shared" ref="C59:N60" si="51">SUMIFS(trend_value, trend_lineitem,$B59,trend_date,C$5) + SUMIFS(adj_value, adj_lineitem, $B59,adj_date, C$5)</f>
        <v>396198.25</v>
      </c>
      <c r="D59" s="57">
        <f t="shared" si="51"/>
        <v>376375.01</v>
      </c>
      <c r="E59" s="57">
        <f t="shared" si="51"/>
        <v>430878.6</v>
      </c>
      <c r="F59" s="57">
        <f t="shared" si="51"/>
        <v>433894.44</v>
      </c>
      <c r="G59" s="57">
        <f t="shared" si="51"/>
        <v>537964.88</v>
      </c>
      <c r="H59" s="57">
        <f t="shared" si="51"/>
        <v>632322.08000000101</v>
      </c>
      <c r="I59" s="57">
        <f t="shared" si="51"/>
        <v>688077.36</v>
      </c>
      <c r="J59" s="57">
        <f t="shared" si="51"/>
        <v>661334.98</v>
      </c>
      <c r="K59" s="57">
        <f t="shared" si="51"/>
        <v>598232.06999999995</v>
      </c>
      <c r="L59" s="57">
        <f t="shared" si="51"/>
        <v>563641.22</v>
      </c>
      <c r="M59" s="57">
        <f t="shared" si="51"/>
        <v>497708.58</v>
      </c>
      <c r="N59" s="57">
        <f t="shared" si="51"/>
        <v>471245.06000000099</v>
      </c>
      <c r="O59" s="57">
        <f t="shared" ref="O59:AK60" si="52">SUMIFS(trend_value, trend_lineitem,$B59,trend_date,O$5) + SUMIFS(adj_value, adj_lineitem, $B59,adj_date, O$5)</f>
        <v>446892.52</v>
      </c>
      <c r="P59" s="57">
        <f t="shared" si="52"/>
        <v>409180.85</v>
      </c>
      <c r="Q59" s="57">
        <f t="shared" si="52"/>
        <v>463345.94</v>
      </c>
      <c r="R59" s="57">
        <f t="shared" si="52"/>
        <v>438987.46</v>
      </c>
      <c r="S59" s="57">
        <f t="shared" si="52"/>
        <v>543477.75</v>
      </c>
      <c r="T59" s="57">
        <f t="shared" si="52"/>
        <v>582431.46</v>
      </c>
      <c r="U59" s="57">
        <f t="shared" si="52"/>
        <v>618036.31000000099</v>
      </c>
      <c r="V59" s="57">
        <f t="shared" si="52"/>
        <v>609148.03</v>
      </c>
      <c r="W59" s="57">
        <f t="shared" si="52"/>
        <v>528032.12</v>
      </c>
      <c r="X59" s="57">
        <f t="shared" si="52"/>
        <v>545359.299999999</v>
      </c>
      <c r="Y59" s="57">
        <f t="shared" si="52"/>
        <v>497840.72</v>
      </c>
      <c r="Z59" s="57">
        <f t="shared" si="52"/>
        <v>474040.24</v>
      </c>
      <c r="AA59" s="57">
        <f t="shared" si="52"/>
        <v>448863.1</v>
      </c>
      <c r="AB59" s="57">
        <f t="shared" si="52"/>
        <v>419877.45</v>
      </c>
      <c r="AC59" s="57">
        <f t="shared" si="52"/>
        <v>455867.22</v>
      </c>
      <c r="AD59" s="57">
        <f t="shared" si="52"/>
        <v>438140.33</v>
      </c>
      <c r="AE59" s="57">
        <f t="shared" si="52"/>
        <v>503205.74000000098</v>
      </c>
      <c r="AF59" s="57">
        <f t="shared" si="52"/>
        <v>570792.6</v>
      </c>
      <c r="AG59" s="57">
        <f t="shared" si="52"/>
        <v>615222.06999999995</v>
      </c>
      <c r="AH59" s="57">
        <f t="shared" si="52"/>
        <v>625382.80000000005</v>
      </c>
      <c r="AI59" s="57">
        <f t="shared" si="52"/>
        <v>588913.42000000004</v>
      </c>
      <c r="AJ59" s="114">
        <f t="shared" ref="AJ59:AJ64" ca="1" si="53">SUM(OFFSET($AJ59,0,-12,1,12))</f>
        <v>6183504.9900000002</v>
      </c>
      <c r="AK59" s="57">
        <f t="shared" si="52"/>
        <v>528032.12</v>
      </c>
      <c r="AL59" s="76"/>
    </row>
    <row r="60" spans="2:38" x14ac:dyDescent="0.25">
      <c r="B60" s="30" t="s">
        <v>38</v>
      </c>
      <c r="C60" s="57">
        <f t="shared" si="51"/>
        <v>18894.78</v>
      </c>
      <c r="D60" s="57">
        <f t="shared" si="51"/>
        <v>16806.310000000001</v>
      </c>
      <c r="E60" s="57">
        <f t="shared" si="51"/>
        <v>18568.11</v>
      </c>
      <c r="F60" s="57">
        <f t="shared" si="51"/>
        <v>17190.72</v>
      </c>
      <c r="G60" s="57">
        <f t="shared" si="51"/>
        <v>22092.799999999999</v>
      </c>
      <c r="H60" s="57">
        <f t="shared" si="51"/>
        <v>29325.59</v>
      </c>
      <c r="I60" s="57">
        <f t="shared" si="51"/>
        <v>31740.05</v>
      </c>
      <c r="J60" s="57">
        <f t="shared" si="51"/>
        <v>29198.32</v>
      </c>
      <c r="K60" s="57">
        <f t="shared" si="51"/>
        <v>26386.84</v>
      </c>
      <c r="L60" s="57">
        <f t="shared" si="51"/>
        <v>25861.14</v>
      </c>
      <c r="M60" s="57">
        <f t="shared" si="51"/>
        <v>24178.79</v>
      </c>
      <c r="N60" s="57">
        <f t="shared" si="51"/>
        <v>23055.59</v>
      </c>
      <c r="O60" s="57">
        <f t="shared" si="52"/>
        <v>24291.02</v>
      </c>
      <c r="P60" s="57">
        <f t="shared" si="52"/>
        <v>23089.73</v>
      </c>
      <c r="Q60" s="57">
        <f t="shared" si="52"/>
        <v>24501.16</v>
      </c>
      <c r="R60" s="57">
        <f t="shared" si="52"/>
        <v>24679.03</v>
      </c>
      <c r="S60" s="57">
        <f t="shared" si="52"/>
        <v>30171.72</v>
      </c>
      <c r="T60" s="57">
        <f t="shared" si="52"/>
        <v>33780.22</v>
      </c>
      <c r="U60" s="57">
        <f t="shared" si="52"/>
        <v>38047.480000000003</v>
      </c>
      <c r="V60" s="57">
        <f t="shared" si="52"/>
        <v>35764.65</v>
      </c>
      <c r="W60" s="57">
        <f t="shared" si="52"/>
        <v>33300.089999999997</v>
      </c>
      <c r="X60" s="57">
        <f t="shared" si="52"/>
        <v>27692.77</v>
      </c>
      <c r="Y60" s="57">
        <f t="shared" si="52"/>
        <v>25439.03</v>
      </c>
      <c r="Z60" s="57">
        <f t="shared" si="52"/>
        <v>24384.19</v>
      </c>
      <c r="AA60" s="57">
        <f t="shared" si="52"/>
        <v>24494.05</v>
      </c>
      <c r="AB60" s="57">
        <f t="shared" si="52"/>
        <v>22483.41</v>
      </c>
      <c r="AC60" s="57">
        <f t="shared" si="52"/>
        <v>23831.84</v>
      </c>
      <c r="AD60" s="57">
        <f t="shared" si="52"/>
        <v>22853.21</v>
      </c>
      <c r="AE60" s="57">
        <f t="shared" si="52"/>
        <v>21978.6</v>
      </c>
      <c r="AF60" s="57">
        <f t="shared" si="52"/>
        <v>28141.15</v>
      </c>
      <c r="AG60" s="57">
        <f t="shared" si="52"/>
        <v>29139.81</v>
      </c>
      <c r="AH60" s="57">
        <f t="shared" si="52"/>
        <v>30480.37</v>
      </c>
      <c r="AI60" s="57">
        <f t="shared" si="52"/>
        <v>25106.41</v>
      </c>
      <c r="AJ60" s="114">
        <f t="shared" ca="1" si="53"/>
        <v>306024.83999999997</v>
      </c>
      <c r="AK60" s="57">
        <f t="shared" si="52"/>
        <v>33300.089999999997</v>
      </c>
      <c r="AL60" s="76"/>
    </row>
    <row r="61" spans="2:38" x14ac:dyDescent="0.25">
      <c r="B61" s="30" t="s">
        <v>39</v>
      </c>
      <c r="C61" s="67">
        <f t="shared" ref="C61:N63" si="54">SUMIFS(ubox_value, ubox_lineitem,$B61, ubox_date,C$5)</f>
        <v>68280.13</v>
      </c>
      <c r="D61" s="67">
        <f t="shared" si="54"/>
        <v>49640.5</v>
      </c>
      <c r="E61" s="67">
        <f t="shared" si="54"/>
        <v>84386.29</v>
      </c>
      <c r="F61" s="67">
        <f t="shared" si="54"/>
        <v>69939.969999999899</v>
      </c>
      <c r="G61" s="67">
        <f t="shared" si="54"/>
        <v>88556.1</v>
      </c>
      <c r="H61" s="67">
        <f t="shared" si="54"/>
        <v>122158.64</v>
      </c>
      <c r="I61" s="67">
        <f t="shared" si="54"/>
        <v>128663.63</v>
      </c>
      <c r="J61" s="67">
        <f t="shared" si="54"/>
        <v>137447.60999999999</v>
      </c>
      <c r="K61" s="67">
        <f t="shared" si="54"/>
        <v>102858.87</v>
      </c>
      <c r="L61" s="67">
        <f t="shared" si="54"/>
        <v>136738.17000000001</v>
      </c>
      <c r="M61" s="67">
        <f t="shared" si="54"/>
        <v>80411.97</v>
      </c>
      <c r="N61" s="67">
        <f t="shared" si="54"/>
        <v>80732.600000000006</v>
      </c>
      <c r="O61" s="67">
        <f t="shared" ref="O61:AK62" si="55">SUMIFS(ubox_value, ubox_lineitem,$B61, ubox_date,O$5)</f>
        <v>73409.84</v>
      </c>
      <c r="P61" s="67">
        <f t="shared" si="55"/>
        <v>57209.85</v>
      </c>
      <c r="Q61" s="67">
        <f t="shared" si="55"/>
        <v>87888.81</v>
      </c>
      <c r="R61" s="67">
        <f t="shared" si="55"/>
        <v>93921.14</v>
      </c>
      <c r="S61" s="67">
        <f t="shared" si="55"/>
        <v>132293.43</v>
      </c>
      <c r="T61" s="67">
        <f t="shared" si="55"/>
        <v>129729.24</v>
      </c>
      <c r="U61" s="67">
        <f t="shared" si="55"/>
        <v>203239.56</v>
      </c>
      <c r="V61" s="67">
        <f t="shared" si="55"/>
        <v>117906.14</v>
      </c>
      <c r="W61" s="67">
        <f t="shared" si="55"/>
        <v>80968.320000000007</v>
      </c>
      <c r="X61" s="67">
        <f t="shared" si="55"/>
        <v>87746.9</v>
      </c>
      <c r="Y61" s="67">
        <f t="shared" si="55"/>
        <v>104131.8</v>
      </c>
      <c r="Z61" s="67">
        <f t="shared" si="55"/>
        <v>62323.09</v>
      </c>
      <c r="AA61" s="67">
        <f t="shared" si="55"/>
        <v>66078.539999999994</v>
      </c>
      <c r="AB61" s="67">
        <f t="shared" si="55"/>
        <v>65437.59</v>
      </c>
      <c r="AC61" s="67">
        <f t="shared" si="55"/>
        <v>80061.03</v>
      </c>
      <c r="AD61" s="67">
        <f t="shared" si="55"/>
        <v>48897.17</v>
      </c>
      <c r="AE61" s="67">
        <f t="shared" si="55"/>
        <v>109900.58</v>
      </c>
      <c r="AF61" s="67">
        <f t="shared" si="55"/>
        <v>86642.63</v>
      </c>
      <c r="AG61" s="67">
        <f t="shared" si="55"/>
        <v>146533.09</v>
      </c>
      <c r="AH61" s="67">
        <f t="shared" si="55"/>
        <v>116059.72</v>
      </c>
      <c r="AI61" s="67">
        <f t="shared" si="55"/>
        <v>136400.42000000001</v>
      </c>
      <c r="AJ61" s="114">
        <f t="shared" ca="1" si="53"/>
        <v>1110212.56</v>
      </c>
      <c r="AK61" s="67">
        <f t="shared" si="55"/>
        <v>80968.320000000007</v>
      </c>
      <c r="AL61" s="76"/>
    </row>
    <row r="62" spans="2:38" x14ac:dyDescent="0.25">
      <c r="B62" s="30" t="s">
        <v>40</v>
      </c>
      <c r="C62" s="67">
        <f t="shared" si="54"/>
        <v>703747.05</v>
      </c>
      <c r="D62" s="67">
        <f t="shared" si="54"/>
        <v>641921.71</v>
      </c>
      <c r="E62" s="67">
        <f t="shared" si="54"/>
        <v>796639.72</v>
      </c>
      <c r="F62" s="67">
        <f t="shared" si="54"/>
        <v>980749.09</v>
      </c>
      <c r="G62" s="67">
        <f t="shared" si="54"/>
        <v>1325735.96</v>
      </c>
      <c r="H62" s="67">
        <f t="shared" si="54"/>
        <v>2075805.43</v>
      </c>
      <c r="I62" s="67">
        <f t="shared" si="54"/>
        <v>2730067.41</v>
      </c>
      <c r="J62" s="67">
        <f t="shared" si="54"/>
        <v>2293597.66</v>
      </c>
      <c r="K62" s="67">
        <f t="shared" si="54"/>
        <v>1558918.18</v>
      </c>
      <c r="L62" s="67">
        <f t="shared" si="54"/>
        <v>1405826.69</v>
      </c>
      <c r="M62" s="67">
        <f t="shared" si="54"/>
        <v>1140739.3400000001</v>
      </c>
      <c r="N62" s="67">
        <f t="shared" si="54"/>
        <v>991705.18</v>
      </c>
      <c r="O62" s="67">
        <f t="shared" si="55"/>
        <v>1000366.5</v>
      </c>
      <c r="P62" s="67">
        <f t="shared" si="55"/>
        <v>809377.46</v>
      </c>
      <c r="Q62" s="67">
        <f t="shared" si="55"/>
        <v>1063178.76</v>
      </c>
      <c r="R62" s="67">
        <f t="shared" si="55"/>
        <v>1155296.8799999999</v>
      </c>
      <c r="S62" s="67">
        <f t="shared" si="55"/>
        <v>1454256.97</v>
      </c>
      <c r="T62" s="67">
        <f t="shared" si="55"/>
        <v>2246135.5499999998</v>
      </c>
      <c r="U62" s="67">
        <f t="shared" si="55"/>
        <v>2357665.19</v>
      </c>
      <c r="V62" s="67">
        <f t="shared" si="55"/>
        <v>2200832.41</v>
      </c>
      <c r="W62" s="67">
        <f t="shared" si="55"/>
        <v>1620834.28</v>
      </c>
      <c r="X62" s="67">
        <f t="shared" si="55"/>
        <v>1356277.52</v>
      </c>
      <c r="Y62" s="67">
        <f t="shared" si="55"/>
        <v>999799.42</v>
      </c>
      <c r="Z62" s="67">
        <f t="shared" si="55"/>
        <v>909047.71</v>
      </c>
      <c r="AA62" s="67">
        <f t="shared" si="55"/>
        <v>968141.44</v>
      </c>
      <c r="AB62" s="67">
        <f t="shared" si="55"/>
        <v>766094.33</v>
      </c>
      <c r="AC62" s="67">
        <f t="shared" si="55"/>
        <v>886537.36</v>
      </c>
      <c r="AD62" s="67">
        <f t="shared" si="55"/>
        <v>953746.66</v>
      </c>
      <c r="AE62" s="67">
        <f t="shared" si="55"/>
        <v>994821.68</v>
      </c>
      <c r="AF62" s="67">
        <f t="shared" si="55"/>
        <v>1769750.74</v>
      </c>
      <c r="AG62" s="67">
        <f t="shared" si="55"/>
        <v>2183041.63</v>
      </c>
      <c r="AH62" s="67">
        <f t="shared" si="55"/>
        <v>1993460.97</v>
      </c>
      <c r="AI62" s="67">
        <f t="shared" si="55"/>
        <v>1524701.39</v>
      </c>
      <c r="AJ62" s="114">
        <f t="shared" ca="1" si="53"/>
        <v>15305420.85</v>
      </c>
      <c r="AK62" s="67">
        <f t="shared" si="55"/>
        <v>1620834.28</v>
      </c>
      <c r="AL62" s="76"/>
    </row>
    <row r="63" spans="2:38" x14ac:dyDescent="0.25">
      <c r="B63" s="30" t="s">
        <v>41</v>
      </c>
      <c r="C63" s="67">
        <f t="shared" si="54"/>
        <v>0</v>
      </c>
      <c r="D63" s="67">
        <f t="shared" si="54"/>
        <v>0</v>
      </c>
      <c r="E63" s="67">
        <f t="shared" si="54"/>
        <v>0</v>
      </c>
      <c r="F63" s="67">
        <f t="shared" si="54"/>
        <v>0</v>
      </c>
      <c r="G63" s="67">
        <f t="shared" si="54"/>
        <v>0</v>
      </c>
      <c r="H63" s="67">
        <f t="shared" si="54"/>
        <v>0</v>
      </c>
      <c r="I63" s="67">
        <f t="shared" si="54"/>
        <v>0</v>
      </c>
      <c r="J63" s="67">
        <f t="shared" si="54"/>
        <v>0</v>
      </c>
      <c r="K63" s="67">
        <f t="shared" si="54"/>
        <v>0</v>
      </c>
      <c r="L63" s="67">
        <f t="shared" si="54"/>
        <v>0</v>
      </c>
      <c r="M63" s="67">
        <f t="shared" si="54"/>
        <v>0</v>
      </c>
      <c r="N63" s="67">
        <f t="shared" si="54"/>
        <v>0</v>
      </c>
      <c r="O63" s="67">
        <f>SUMIFS(ubox_value, ubox_lineitem,$B63, ubox_date,O$5)</f>
        <v>0</v>
      </c>
      <c r="P63" s="67">
        <f t="shared" ref="P63:AK63" si="56">SUMIFS(trend_value, trend_lineitem,$B63,trend_date,P$5) + SUMIFS(adj_value, adj_lineitem, $B63,adj_date, P$5)</f>
        <v>0</v>
      </c>
      <c r="Q63" s="67">
        <f t="shared" si="56"/>
        <v>0</v>
      </c>
      <c r="R63" s="67">
        <f t="shared" si="56"/>
        <v>0</v>
      </c>
      <c r="S63" s="67">
        <f t="shared" si="56"/>
        <v>0</v>
      </c>
      <c r="T63" s="67">
        <f t="shared" si="56"/>
        <v>0</v>
      </c>
      <c r="U63" s="67">
        <f t="shared" si="56"/>
        <v>0</v>
      </c>
      <c r="V63" s="67">
        <f t="shared" si="56"/>
        <v>0</v>
      </c>
      <c r="W63" s="67">
        <f t="shared" si="56"/>
        <v>0</v>
      </c>
      <c r="X63" s="67">
        <f t="shared" si="56"/>
        <v>0</v>
      </c>
      <c r="Y63" s="67">
        <f t="shared" si="56"/>
        <v>0</v>
      </c>
      <c r="Z63" s="67">
        <f t="shared" si="56"/>
        <v>0</v>
      </c>
      <c r="AA63" s="67">
        <f t="shared" si="56"/>
        <v>0</v>
      </c>
      <c r="AB63" s="67">
        <f t="shared" si="56"/>
        <v>0</v>
      </c>
      <c r="AC63" s="67">
        <f t="shared" si="56"/>
        <v>0</v>
      </c>
      <c r="AD63" s="67">
        <f t="shared" si="56"/>
        <v>0</v>
      </c>
      <c r="AE63" s="67">
        <f t="shared" si="56"/>
        <v>0</v>
      </c>
      <c r="AF63" s="67">
        <f t="shared" si="56"/>
        <v>0</v>
      </c>
      <c r="AG63" s="67">
        <f t="shared" si="56"/>
        <v>0</v>
      </c>
      <c r="AH63" s="67">
        <f t="shared" si="56"/>
        <v>0</v>
      </c>
      <c r="AI63" s="67">
        <f t="shared" si="56"/>
        <v>0</v>
      </c>
      <c r="AJ63" s="114">
        <f t="shared" ca="1" si="53"/>
        <v>0</v>
      </c>
      <c r="AK63" s="67">
        <f t="shared" si="56"/>
        <v>0</v>
      </c>
      <c r="AL63" s="76"/>
    </row>
    <row r="64" spans="2:38" x14ac:dyDescent="0.25">
      <c r="B64" s="35" t="s">
        <v>42</v>
      </c>
      <c r="C64" s="68">
        <f t="shared" ref="C64:N64" si="57">-(C$62*C66)</f>
        <v>-387060.87750000006</v>
      </c>
      <c r="D64" s="68">
        <f t="shared" si="57"/>
        <v>-353056.94050000003</v>
      </c>
      <c r="E64" s="68">
        <f t="shared" si="57"/>
        <v>-438151.84600000002</v>
      </c>
      <c r="F64" s="68">
        <f t="shared" si="57"/>
        <v>-539411.99950000003</v>
      </c>
      <c r="G64" s="68">
        <f t="shared" si="57"/>
        <v>-729154.77800000005</v>
      </c>
      <c r="H64" s="68">
        <f t="shared" si="57"/>
        <v>-1141692.9865000001</v>
      </c>
      <c r="I64" s="68">
        <f t="shared" si="57"/>
        <v>-1501537.0755000003</v>
      </c>
      <c r="J64" s="68">
        <f t="shared" si="57"/>
        <v>-1261478.7130000002</v>
      </c>
      <c r="K64" s="68">
        <f t="shared" si="57"/>
        <v>-857404.99900000007</v>
      </c>
      <c r="L64" s="68">
        <f t="shared" si="57"/>
        <v>-773204.67950000009</v>
      </c>
      <c r="M64" s="68">
        <f t="shared" si="57"/>
        <v>-627406.6370000001</v>
      </c>
      <c r="N64" s="68">
        <f t="shared" si="57"/>
        <v>-545437.84900000005</v>
      </c>
      <c r="O64" s="68">
        <f t="shared" ref="O64:Z64" si="58">-(O$62*O66)</f>
        <v>-550201.57500000007</v>
      </c>
      <c r="P64" s="68">
        <f t="shared" si="58"/>
        <v>-445157.603</v>
      </c>
      <c r="Q64" s="68">
        <f t="shared" si="58"/>
        <v>-584748.31800000009</v>
      </c>
      <c r="R64" s="68">
        <f t="shared" si="58"/>
        <v>-635413.28399999999</v>
      </c>
      <c r="S64" s="68">
        <f t="shared" si="58"/>
        <v>-799841.33350000007</v>
      </c>
      <c r="T64" s="68">
        <f t="shared" si="58"/>
        <v>-1235374.5525</v>
      </c>
      <c r="U64" s="68">
        <f t="shared" si="58"/>
        <v>-1296715.8545000001</v>
      </c>
      <c r="V64" s="68">
        <f t="shared" si="58"/>
        <v>-1210457.8255000003</v>
      </c>
      <c r="W64" s="68">
        <f t="shared" si="58"/>
        <v>-891458.85400000005</v>
      </c>
      <c r="X64" s="68">
        <f t="shared" si="58"/>
        <v>-745952.63600000006</v>
      </c>
      <c r="Y64" s="68">
        <f t="shared" si="58"/>
        <v>-549889.6810000001</v>
      </c>
      <c r="Z64" s="68">
        <f t="shared" si="58"/>
        <v>-499976.24050000001</v>
      </c>
      <c r="AA64" s="68">
        <f t="shared" ref="AA64:AC64" si="59">-(AA$62*AA66)</f>
        <v>-532477.79200000002</v>
      </c>
      <c r="AB64" s="68">
        <f t="shared" si="59"/>
        <v>-421351.88150000002</v>
      </c>
      <c r="AC64" s="68">
        <f t="shared" si="59"/>
        <v>-487595.54800000001</v>
      </c>
      <c r="AD64" s="68">
        <f t="shared" ref="AD64:AF64" si="60">-(AD$62*AD66)</f>
        <v>-524560.66300000006</v>
      </c>
      <c r="AE64" s="68">
        <f t="shared" si="60"/>
        <v>-547151.92400000012</v>
      </c>
      <c r="AF64" s="68">
        <f t="shared" si="60"/>
        <v>-973362.90700000012</v>
      </c>
      <c r="AG64" s="68">
        <f t="shared" ref="AG64:AI64" si="61">-(AG$62*AG66)</f>
        <v>-1200672.8965</v>
      </c>
      <c r="AH64" s="68">
        <f t="shared" si="61"/>
        <v>-1096403.5335000001</v>
      </c>
      <c r="AI64" s="68">
        <f t="shared" si="61"/>
        <v>-838585.76450000005</v>
      </c>
      <c r="AJ64" s="115">
        <f t="shared" ca="1" si="53"/>
        <v>-8417981.4674999993</v>
      </c>
      <c r="AK64" s="68">
        <f t="shared" ref="AK64" si="62">-(AK$62*AK66)</f>
        <v>-891458.85400000005</v>
      </c>
      <c r="AL64" s="76"/>
    </row>
    <row r="65" spans="2:39" x14ac:dyDescent="0.25">
      <c r="B65" s="30" t="s">
        <v>43</v>
      </c>
      <c r="C65" s="56">
        <f t="shared" ref="C65:N65" si="63">SUM(C59:C64)</f>
        <v>800059.3324999999</v>
      </c>
      <c r="D65" s="56">
        <f t="shared" si="63"/>
        <v>731686.5895</v>
      </c>
      <c r="E65" s="56">
        <f t="shared" si="63"/>
        <v>892320.87399999995</v>
      </c>
      <c r="F65" s="56">
        <f t="shared" si="63"/>
        <v>962362.22049999994</v>
      </c>
      <c r="G65" s="56">
        <f t="shared" si="63"/>
        <v>1245194.9619999998</v>
      </c>
      <c r="H65" s="56">
        <f t="shared" si="63"/>
        <v>1717918.753500001</v>
      </c>
      <c r="I65" s="56">
        <f t="shared" si="63"/>
        <v>2077011.3744999999</v>
      </c>
      <c r="J65" s="56">
        <f t="shared" si="63"/>
        <v>1860099.8570000001</v>
      </c>
      <c r="K65" s="56">
        <f t="shared" si="63"/>
        <v>1428990.9609999999</v>
      </c>
      <c r="L65" s="56">
        <f t="shared" si="63"/>
        <v>1358862.5404999997</v>
      </c>
      <c r="M65" s="56">
        <f t="shared" si="63"/>
        <v>1115632.0430000001</v>
      </c>
      <c r="N65" s="56">
        <f t="shared" si="63"/>
        <v>1021300.5810000011</v>
      </c>
      <c r="O65" s="56">
        <f>SUM(O59:O64)</f>
        <v>994758.30499999982</v>
      </c>
      <c r="P65" s="56">
        <f t="shared" ref="P65:Y65" si="64">SUM(P59:P64)</f>
        <v>853700.28699999989</v>
      </c>
      <c r="Q65" s="56">
        <f t="shared" si="64"/>
        <v>1054166.352</v>
      </c>
      <c r="R65" s="56">
        <f t="shared" si="64"/>
        <v>1077471.2259999998</v>
      </c>
      <c r="S65" s="56">
        <f t="shared" si="64"/>
        <v>1360358.5364999999</v>
      </c>
      <c r="T65" s="56">
        <f t="shared" si="64"/>
        <v>1756701.9174999997</v>
      </c>
      <c r="U65" s="56">
        <f t="shared" si="64"/>
        <v>1920272.6855000008</v>
      </c>
      <c r="V65" s="56">
        <f t="shared" si="64"/>
        <v>1753193.4045000002</v>
      </c>
      <c r="W65" s="56">
        <f t="shared" si="64"/>
        <v>1371675.956</v>
      </c>
      <c r="X65" s="56">
        <f t="shared" si="64"/>
        <v>1271123.8539999989</v>
      </c>
      <c r="Y65" s="56">
        <f t="shared" si="64"/>
        <v>1077321.2890000001</v>
      </c>
      <c r="Z65" s="56">
        <f t="shared" ref="Z65:AK65" si="65">SUM(Z59:Z64)</f>
        <v>969818.98949999991</v>
      </c>
      <c r="AA65" s="56">
        <f t="shared" si="65"/>
        <v>975099.33799999987</v>
      </c>
      <c r="AB65" s="56">
        <f t="shared" si="65"/>
        <v>852540.89849999978</v>
      </c>
      <c r="AC65" s="56">
        <f t="shared" si="65"/>
        <v>958701.902</v>
      </c>
      <c r="AD65" s="56">
        <f t="shared" si="65"/>
        <v>939076.70700000005</v>
      </c>
      <c r="AE65" s="56">
        <f t="shared" si="65"/>
        <v>1082754.6760000009</v>
      </c>
      <c r="AF65" s="56">
        <f t="shared" si="65"/>
        <v>1481964.213</v>
      </c>
      <c r="AG65" s="56">
        <f t="shared" ref="AG65:AI65" si="66">SUM(AG59:AG64)</f>
        <v>1773263.7034999996</v>
      </c>
      <c r="AH65" s="56">
        <f t="shared" si="66"/>
        <v>1668980.3264999997</v>
      </c>
      <c r="AI65" s="56">
        <f t="shared" si="66"/>
        <v>1436535.8755000001</v>
      </c>
      <c r="AJ65" s="56">
        <f t="shared" ca="1" si="65"/>
        <v>14487181.772500003</v>
      </c>
      <c r="AK65" s="56">
        <f t="shared" si="65"/>
        <v>1371675.956</v>
      </c>
      <c r="AL65" s="76"/>
    </row>
    <row r="66" spans="2:39" x14ac:dyDescent="0.25">
      <c r="B66" s="30"/>
      <c r="C66" s="58">
        <v>0.55000000000000004</v>
      </c>
      <c r="D66" s="58">
        <v>0.55000000000000004</v>
      </c>
      <c r="E66" s="58">
        <v>0.55000000000000004</v>
      </c>
      <c r="F66" s="58">
        <v>0.55000000000000004</v>
      </c>
      <c r="G66" s="58">
        <v>0.55000000000000004</v>
      </c>
      <c r="H66" s="58">
        <v>0.55000000000000004</v>
      </c>
      <c r="I66" s="58">
        <v>0.55000000000000004</v>
      </c>
      <c r="J66" s="58">
        <v>0.55000000000000004</v>
      </c>
      <c r="K66" s="58">
        <v>0.55000000000000004</v>
      </c>
      <c r="L66" s="58">
        <v>0.55000000000000004</v>
      </c>
      <c r="M66" s="58">
        <v>0.55000000000000004</v>
      </c>
      <c r="N66" s="58">
        <v>0.55000000000000004</v>
      </c>
      <c r="O66" s="58">
        <v>0.55000000000000004</v>
      </c>
      <c r="P66" s="58">
        <v>0.55000000000000004</v>
      </c>
      <c r="Q66" s="58">
        <v>0.55000000000000004</v>
      </c>
      <c r="R66" s="58">
        <v>0.55000000000000004</v>
      </c>
      <c r="S66" s="58">
        <v>0.55000000000000004</v>
      </c>
      <c r="T66" s="58">
        <v>0.55000000000000004</v>
      </c>
      <c r="U66" s="58">
        <v>0.55000000000000004</v>
      </c>
      <c r="V66" s="58">
        <v>0.55000000000000004</v>
      </c>
      <c r="W66" s="58">
        <v>0.55000000000000004</v>
      </c>
      <c r="X66" s="58">
        <v>0.55000000000000004</v>
      </c>
      <c r="Y66" s="58">
        <v>0.55000000000000004</v>
      </c>
      <c r="Z66" s="58">
        <v>0.55000000000000004</v>
      </c>
      <c r="AA66" s="58">
        <v>0.55000000000000004</v>
      </c>
      <c r="AB66" s="58">
        <v>0.55000000000000004</v>
      </c>
      <c r="AC66" s="58">
        <v>0.55000000000000004</v>
      </c>
      <c r="AD66" s="58">
        <v>0.55000000000000004</v>
      </c>
      <c r="AE66" s="58">
        <v>0.55000000000000004</v>
      </c>
      <c r="AF66" s="58">
        <v>0.55000000000000004</v>
      </c>
      <c r="AG66" s="58">
        <v>0.55000000000000004</v>
      </c>
      <c r="AH66" s="58">
        <v>0.55000000000000004</v>
      </c>
      <c r="AI66" s="58">
        <v>0.55000000000000004</v>
      </c>
      <c r="AJ66" s="58">
        <v>0.55000000000000004</v>
      </c>
      <c r="AK66" s="58">
        <v>0.55000000000000004</v>
      </c>
      <c r="AL66" s="76"/>
    </row>
    <row r="67" spans="2:39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59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78"/>
      <c r="AL67" s="76"/>
    </row>
    <row r="68" spans="2:39" x14ac:dyDescent="0.25">
      <c r="B68" s="60" t="s">
        <v>44</v>
      </c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61">
        <v>42767</v>
      </c>
      <c r="P68" s="61">
        <v>42767</v>
      </c>
      <c r="Q68" s="61">
        <v>42767</v>
      </c>
      <c r="R68" s="61">
        <v>42767</v>
      </c>
      <c r="S68" s="61">
        <v>42767</v>
      </c>
      <c r="T68" s="61">
        <v>42767</v>
      </c>
      <c r="U68" s="61">
        <v>42767</v>
      </c>
      <c r="V68" s="61">
        <v>42767</v>
      </c>
      <c r="W68" s="61">
        <v>42767</v>
      </c>
      <c r="X68" s="61">
        <v>42767</v>
      </c>
      <c r="Y68" s="61">
        <v>42767</v>
      </c>
      <c r="Z68" s="62">
        <v>42767</v>
      </c>
      <c r="AA68" s="61">
        <v>42767</v>
      </c>
      <c r="AB68" s="61">
        <v>42767</v>
      </c>
      <c r="AC68" s="62">
        <v>42767</v>
      </c>
      <c r="AD68" s="61">
        <v>42767</v>
      </c>
      <c r="AE68" s="61">
        <v>42767</v>
      </c>
      <c r="AF68" s="62">
        <v>42767</v>
      </c>
      <c r="AG68" s="62">
        <v>42768</v>
      </c>
      <c r="AH68" s="62">
        <v>42769</v>
      </c>
      <c r="AI68" s="62">
        <v>42770</v>
      </c>
      <c r="AJ68" s="61">
        <v>42767</v>
      </c>
      <c r="AK68" s="79"/>
      <c r="AL68" s="76"/>
    </row>
    <row r="69" spans="2:39" x14ac:dyDescent="0.25">
      <c r="AK69" s="77"/>
      <c r="AL69" s="77"/>
    </row>
    <row r="70" spans="2:39" x14ac:dyDescent="0.25">
      <c r="AK70" s="77"/>
      <c r="AL70" s="77"/>
    </row>
    <row r="71" spans="2:39" x14ac:dyDescent="0.25">
      <c r="B71" s="121" t="s">
        <v>81</v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2">
        <f ca="1">TODAY()</f>
        <v>44147</v>
      </c>
    </row>
    <row r="73" spans="2:39" x14ac:dyDescent="0.25"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</sheetData>
  <mergeCells count="1">
    <mergeCell ref="AC2:AE2"/>
  </mergeCells>
  <pageMargins left="0.7" right="0.7" top="0.75" bottom="0.75" header="0.3" footer="0.3"/>
  <pageSetup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CF7E-F866-4673-8A08-206AD5488E10}">
  <sheetPr>
    <tabColor rgb="FFFF0000"/>
  </sheetPr>
  <dimension ref="A1:C1768"/>
  <sheetViews>
    <sheetView zoomScale="85" zoomScaleNormal="85" workbookViewId="0"/>
  </sheetViews>
  <sheetFormatPr defaultRowHeight="15" x14ac:dyDescent="0.25"/>
  <cols>
    <col min="1" max="1" width="9.5703125" bestFit="1" customWidth="1"/>
    <col min="2" max="2" width="34" bestFit="1" customWidth="1"/>
    <col min="3" max="3" width="15" bestFit="1" customWidth="1"/>
    <col min="4" max="4" width="0.85546875" customWidth="1"/>
  </cols>
  <sheetData>
    <row r="1" spans="1:3" x14ac:dyDescent="0.25">
      <c r="A1" t="s">
        <v>45</v>
      </c>
      <c r="B1" t="s">
        <v>53</v>
      </c>
      <c r="C1" t="s">
        <v>46</v>
      </c>
    </row>
    <row r="2" spans="1:3" x14ac:dyDescent="0.25">
      <c r="A2" s="123">
        <v>42005</v>
      </c>
      <c r="B2" s="28" t="s">
        <v>55</v>
      </c>
      <c r="C2" s="124">
        <v>0</v>
      </c>
    </row>
    <row r="3" spans="1:3" x14ac:dyDescent="0.25">
      <c r="A3" s="123">
        <v>42005</v>
      </c>
      <c r="B3" s="28" t="s">
        <v>19</v>
      </c>
      <c r="C3" s="124">
        <v>540838.60000000102</v>
      </c>
    </row>
    <row r="4" spans="1:3" x14ac:dyDescent="0.25">
      <c r="A4" s="123">
        <v>42005</v>
      </c>
      <c r="B4" s="28" t="s">
        <v>47</v>
      </c>
      <c r="C4" s="124">
        <v>5366757.76</v>
      </c>
    </row>
    <row r="5" spans="1:3" x14ac:dyDescent="0.25">
      <c r="A5" s="123">
        <v>42005</v>
      </c>
      <c r="B5" s="28" t="s">
        <v>36</v>
      </c>
      <c r="C5" s="124">
        <v>3231685.56</v>
      </c>
    </row>
    <row r="6" spans="1:3" x14ac:dyDescent="0.25">
      <c r="A6" s="123">
        <v>42005</v>
      </c>
      <c r="B6" s="28" t="s">
        <v>56</v>
      </c>
      <c r="C6" s="124">
        <v>0</v>
      </c>
    </row>
    <row r="7" spans="1:3" x14ac:dyDescent="0.25">
      <c r="A7" s="123">
        <v>42005</v>
      </c>
      <c r="B7" s="28" t="s">
        <v>15</v>
      </c>
      <c r="C7" s="124">
        <v>32768.82</v>
      </c>
    </row>
    <row r="8" spans="1:3" x14ac:dyDescent="0.25">
      <c r="A8" s="123">
        <v>42005</v>
      </c>
      <c r="B8" s="28" t="s">
        <v>11</v>
      </c>
      <c r="C8" s="124">
        <v>1130710.7</v>
      </c>
    </row>
    <row r="9" spans="1:3" x14ac:dyDescent="0.25">
      <c r="A9" s="123">
        <v>42005</v>
      </c>
      <c r="B9" s="28" t="s">
        <v>35</v>
      </c>
      <c r="C9" s="124">
        <v>6013298.3900000202</v>
      </c>
    </row>
    <row r="10" spans="1:3" x14ac:dyDescent="0.25">
      <c r="A10" s="123">
        <v>42005</v>
      </c>
      <c r="B10" s="28" t="s">
        <v>38</v>
      </c>
      <c r="C10" s="124">
        <v>12933.87</v>
      </c>
    </row>
    <row r="11" spans="1:3" x14ac:dyDescent="0.25">
      <c r="A11" s="123">
        <v>42005</v>
      </c>
      <c r="B11" s="28" t="s">
        <v>37</v>
      </c>
      <c r="C11" s="124">
        <v>350188.68000000098</v>
      </c>
    </row>
    <row r="12" spans="1:3" x14ac:dyDescent="0.25">
      <c r="A12" s="123">
        <v>42005</v>
      </c>
      <c r="B12" s="28" t="s">
        <v>13</v>
      </c>
      <c r="C12" s="124">
        <v>124838.6</v>
      </c>
    </row>
    <row r="13" spans="1:3" x14ac:dyDescent="0.25">
      <c r="A13" s="123">
        <v>42005</v>
      </c>
      <c r="B13" s="28" t="s">
        <v>54</v>
      </c>
      <c r="C13" s="124">
        <v>507847.67999999999</v>
      </c>
    </row>
    <row r="14" spans="1:3" x14ac:dyDescent="0.25">
      <c r="A14" s="123">
        <v>42005</v>
      </c>
      <c r="B14" s="28" t="s">
        <v>4</v>
      </c>
      <c r="C14" s="124">
        <v>306954.08</v>
      </c>
    </row>
    <row r="15" spans="1:3" x14ac:dyDescent="0.25">
      <c r="A15" s="123">
        <v>42005</v>
      </c>
      <c r="B15" s="28" t="s">
        <v>57</v>
      </c>
      <c r="C15" s="124">
        <v>634.91999999999996</v>
      </c>
    </row>
    <row r="16" spans="1:3" x14ac:dyDescent="0.25">
      <c r="A16" s="123">
        <v>42005</v>
      </c>
      <c r="B16" s="28">
        <v>0</v>
      </c>
      <c r="C16" s="124">
        <v>0</v>
      </c>
    </row>
    <row r="17" spans="1:3" x14ac:dyDescent="0.25">
      <c r="A17" s="123">
        <v>42005</v>
      </c>
      <c r="B17" s="28" t="s">
        <v>48</v>
      </c>
      <c r="C17" s="124">
        <v>6621398.0500000203</v>
      </c>
    </row>
    <row r="18" spans="1:3" x14ac:dyDescent="0.25">
      <c r="A18" s="123">
        <v>42005</v>
      </c>
      <c r="B18" s="28" t="s">
        <v>8</v>
      </c>
      <c r="C18" s="124">
        <v>111094.82</v>
      </c>
    </row>
    <row r="19" spans="1:3" x14ac:dyDescent="0.25">
      <c r="A19" s="123">
        <v>42005</v>
      </c>
      <c r="B19" s="28" t="s">
        <v>12</v>
      </c>
      <c r="C19" s="124">
        <v>102140.92</v>
      </c>
    </row>
    <row r="20" spans="1:3" x14ac:dyDescent="0.25">
      <c r="A20" s="123">
        <v>42005</v>
      </c>
      <c r="B20" s="28" t="s">
        <v>2</v>
      </c>
      <c r="C20" s="124">
        <v>11719650.17</v>
      </c>
    </row>
    <row r="21" spans="1:3" x14ac:dyDescent="0.25">
      <c r="A21" s="123">
        <v>42005</v>
      </c>
      <c r="B21" s="28" t="s">
        <v>17</v>
      </c>
      <c r="C21" s="124">
        <v>1621573.44</v>
      </c>
    </row>
    <row r="22" spans="1:3" x14ac:dyDescent="0.25">
      <c r="A22" s="123">
        <v>42005</v>
      </c>
      <c r="B22" s="28" t="s">
        <v>18</v>
      </c>
      <c r="C22" s="124">
        <v>-112.41</v>
      </c>
    </row>
    <row r="23" spans="1:3" x14ac:dyDescent="0.25">
      <c r="A23" s="123">
        <v>42005</v>
      </c>
      <c r="B23" s="28" t="s">
        <v>34</v>
      </c>
      <c r="C23" s="124">
        <v>-15736727.65</v>
      </c>
    </row>
    <row r="24" spans="1:3" x14ac:dyDescent="0.25">
      <c r="A24" s="123">
        <v>42005</v>
      </c>
      <c r="B24" s="28" t="s">
        <v>50</v>
      </c>
      <c r="C24" s="124">
        <v>995651.51</v>
      </c>
    </row>
    <row r="25" spans="1:3" x14ac:dyDescent="0.25">
      <c r="A25" s="123">
        <v>42005</v>
      </c>
      <c r="B25" s="28" t="s">
        <v>16</v>
      </c>
      <c r="C25" s="124">
        <v>403047.04</v>
      </c>
    </row>
    <row r="26" spans="1:3" x14ac:dyDescent="0.25">
      <c r="A26" s="123">
        <v>42005</v>
      </c>
      <c r="B26" s="28" t="s">
        <v>49</v>
      </c>
      <c r="C26" s="124">
        <v>1407757.59</v>
      </c>
    </row>
    <row r="27" spans="1:3" x14ac:dyDescent="0.25">
      <c r="A27" s="123">
        <v>42005</v>
      </c>
      <c r="B27" s="28" t="s">
        <v>22</v>
      </c>
      <c r="C27" s="124">
        <v>22423206.550000001</v>
      </c>
    </row>
    <row r="28" spans="1:3" x14ac:dyDescent="0.25">
      <c r="A28" s="123">
        <v>42005</v>
      </c>
      <c r="B28" s="28" t="s">
        <v>14</v>
      </c>
      <c r="C28" s="124">
        <v>339651.12</v>
      </c>
    </row>
    <row r="29" spans="1:3" x14ac:dyDescent="0.25">
      <c r="A29" s="123">
        <v>42036</v>
      </c>
      <c r="B29" s="28" t="s">
        <v>14</v>
      </c>
      <c r="C29" s="124">
        <v>302229.28999999998</v>
      </c>
    </row>
    <row r="30" spans="1:3" x14ac:dyDescent="0.25">
      <c r="A30" s="123">
        <v>42036</v>
      </c>
      <c r="B30" s="28" t="s">
        <v>22</v>
      </c>
      <c r="C30" s="124">
        <v>22443601.620000001</v>
      </c>
    </row>
    <row r="31" spans="1:3" x14ac:dyDescent="0.25">
      <c r="A31" s="123">
        <v>42036</v>
      </c>
      <c r="B31" s="28" t="s">
        <v>49</v>
      </c>
      <c r="C31" s="124">
        <v>1413680.85</v>
      </c>
    </row>
    <row r="32" spans="1:3" x14ac:dyDescent="0.25">
      <c r="A32" s="123">
        <v>42036</v>
      </c>
      <c r="B32" s="28" t="s">
        <v>55</v>
      </c>
      <c r="C32" s="124">
        <v>0</v>
      </c>
    </row>
    <row r="33" spans="1:3" x14ac:dyDescent="0.25">
      <c r="A33" s="123">
        <v>42036</v>
      </c>
      <c r="B33" s="28" t="s">
        <v>16</v>
      </c>
      <c r="C33" s="124">
        <v>416468.51</v>
      </c>
    </row>
    <row r="34" spans="1:3" x14ac:dyDescent="0.25">
      <c r="A34" s="123">
        <v>42036</v>
      </c>
      <c r="B34" s="28" t="s">
        <v>34</v>
      </c>
      <c r="C34" s="124">
        <v>-15865560.449999999</v>
      </c>
    </row>
    <row r="35" spans="1:3" x14ac:dyDescent="0.25">
      <c r="A35" s="123">
        <v>42036</v>
      </c>
      <c r="B35" s="28" t="s">
        <v>17</v>
      </c>
      <c r="C35" s="124">
        <v>1623927.83</v>
      </c>
    </row>
    <row r="36" spans="1:3" x14ac:dyDescent="0.25">
      <c r="A36" s="123">
        <v>42036</v>
      </c>
      <c r="B36" s="28" t="s">
        <v>18</v>
      </c>
      <c r="C36" s="124">
        <v>-1327.28</v>
      </c>
    </row>
    <row r="37" spans="1:3" x14ac:dyDescent="0.25">
      <c r="A37" s="123">
        <v>42036</v>
      </c>
      <c r="B37" s="28" t="s">
        <v>15</v>
      </c>
      <c r="C37" s="124">
        <v>42108.25</v>
      </c>
    </row>
    <row r="38" spans="1:3" x14ac:dyDescent="0.25">
      <c r="A38" s="123">
        <v>42036</v>
      </c>
      <c r="B38" s="28" t="s">
        <v>38</v>
      </c>
      <c r="C38" s="124">
        <v>12580.25</v>
      </c>
    </row>
    <row r="39" spans="1:3" x14ac:dyDescent="0.25">
      <c r="A39" s="123">
        <v>42036</v>
      </c>
      <c r="B39" s="28" t="s">
        <v>48</v>
      </c>
      <c r="C39" s="124">
        <v>6333838.5699999901</v>
      </c>
    </row>
    <row r="40" spans="1:3" x14ac:dyDescent="0.25">
      <c r="A40" s="123">
        <v>42036</v>
      </c>
      <c r="B40" s="28">
        <v>0</v>
      </c>
      <c r="C40" s="124">
        <v>0</v>
      </c>
    </row>
    <row r="41" spans="1:3" x14ac:dyDescent="0.25">
      <c r="A41" s="123">
        <v>42036</v>
      </c>
      <c r="B41" s="28" t="s">
        <v>8</v>
      </c>
      <c r="C41" s="124">
        <v>103374.34</v>
      </c>
    </row>
    <row r="42" spans="1:3" x14ac:dyDescent="0.25">
      <c r="A42" s="123">
        <v>42036</v>
      </c>
      <c r="B42" s="28" t="s">
        <v>37</v>
      </c>
      <c r="C42" s="124">
        <v>268300.90000000002</v>
      </c>
    </row>
    <row r="43" spans="1:3" x14ac:dyDescent="0.25">
      <c r="A43" s="123">
        <v>42036</v>
      </c>
      <c r="B43" s="28" t="s">
        <v>57</v>
      </c>
      <c r="C43" s="124">
        <v>644.6</v>
      </c>
    </row>
    <row r="44" spans="1:3" x14ac:dyDescent="0.25">
      <c r="A44" s="123">
        <v>42036</v>
      </c>
      <c r="B44" s="28" t="s">
        <v>2</v>
      </c>
      <c r="C44" s="124">
        <v>11345832.869999999</v>
      </c>
    </row>
    <row r="45" spans="1:3" x14ac:dyDescent="0.25">
      <c r="A45" s="123">
        <v>42036</v>
      </c>
      <c r="B45" s="28" t="s">
        <v>54</v>
      </c>
      <c r="C45" s="124">
        <v>461207.66000000102</v>
      </c>
    </row>
    <row r="46" spans="1:3" x14ac:dyDescent="0.25">
      <c r="A46" s="123">
        <v>42036</v>
      </c>
      <c r="B46" s="28" t="s">
        <v>12</v>
      </c>
      <c r="C46" s="124">
        <v>100734.9</v>
      </c>
    </row>
    <row r="47" spans="1:3" x14ac:dyDescent="0.25">
      <c r="A47" s="123">
        <v>42036</v>
      </c>
      <c r="B47" s="28" t="s">
        <v>13</v>
      </c>
      <c r="C47" s="124">
        <v>99908.999999999796</v>
      </c>
    </row>
    <row r="48" spans="1:3" x14ac:dyDescent="0.25">
      <c r="A48" s="123">
        <v>42036</v>
      </c>
      <c r="B48" s="28" t="s">
        <v>19</v>
      </c>
      <c r="C48" s="124">
        <v>513521.17000000097</v>
      </c>
    </row>
    <row r="49" spans="1:3" x14ac:dyDescent="0.25">
      <c r="A49" s="123">
        <v>42036</v>
      </c>
      <c r="B49" s="28" t="s">
        <v>50</v>
      </c>
      <c r="C49" s="124">
        <v>446042.26</v>
      </c>
    </row>
    <row r="50" spans="1:3" x14ac:dyDescent="0.25">
      <c r="A50" s="123">
        <v>42036</v>
      </c>
      <c r="B50" s="28" t="s">
        <v>56</v>
      </c>
      <c r="C50" s="124">
        <v>0</v>
      </c>
    </row>
    <row r="51" spans="1:3" x14ac:dyDescent="0.25">
      <c r="A51" s="123">
        <v>42036</v>
      </c>
      <c r="B51" s="28" t="s">
        <v>11</v>
      </c>
      <c r="C51" s="124">
        <v>1039558.62</v>
      </c>
    </row>
    <row r="52" spans="1:3" x14ac:dyDescent="0.25">
      <c r="A52" s="123">
        <v>42036</v>
      </c>
      <c r="B52" s="28" t="s">
        <v>36</v>
      </c>
      <c r="C52" s="124">
        <v>3123606.4099999899</v>
      </c>
    </row>
    <row r="53" spans="1:3" x14ac:dyDescent="0.25">
      <c r="A53" s="123">
        <v>42036</v>
      </c>
      <c r="B53" s="28" t="s">
        <v>4</v>
      </c>
      <c r="C53" s="124">
        <v>317291.03000000003</v>
      </c>
    </row>
    <row r="54" spans="1:3" x14ac:dyDescent="0.25">
      <c r="A54" s="123">
        <v>42036</v>
      </c>
      <c r="B54" s="28" t="s">
        <v>47</v>
      </c>
      <c r="C54" s="124">
        <v>5448086.7599999998</v>
      </c>
    </row>
    <row r="55" spans="1:3" x14ac:dyDescent="0.25">
      <c r="A55" s="123">
        <v>42036</v>
      </c>
      <c r="B55" s="28" t="s">
        <v>35</v>
      </c>
      <c r="C55" s="124">
        <v>6004289.76000001</v>
      </c>
    </row>
    <row r="56" spans="1:3" x14ac:dyDescent="0.25">
      <c r="A56" s="123">
        <v>42064</v>
      </c>
      <c r="B56" s="28" t="s">
        <v>15</v>
      </c>
      <c r="C56" s="124">
        <v>30606.83</v>
      </c>
    </row>
    <row r="57" spans="1:3" x14ac:dyDescent="0.25">
      <c r="A57" s="123">
        <v>42064</v>
      </c>
      <c r="B57" s="28" t="s">
        <v>57</v>
      </c>
      <c r="C57" s="124">
        <v>648.16</v>
      </c>
    </row>
    <row r="58" spans="1:3" x14ac:dyDescent="0.25">
      <c r="A58" s="123">
        <v>42064</v>
      </c>
      <c r="B58" s="28" t="s">
        <v>17</v>
      </c>
      <c r="C58" s="124">
        <v>1803591.46</v>
      </c>
    </row>
    <row r="59" spans="1:3" x14ac:dyDescent="0.25">
      <c r="A59" s="123">
        <v>42064</v>
      </c>
      <c r="B59" s="28" t="s">
        <v>22</v>
      </c>
      <c r="C59" s="124">
        <v>28358418.859999999</v>
      </c>
    </row>
    <row r="60" spans="1:3" x14ac:dyDescent="0.25">
      <c r="A60" s="123">
        <v>42064</v>
      </c>
      <c r="B60" s="28" t="s">
        <v>55</v>
      </c>
      <c r="C60" s="124">
        <v>0</v>
      </c>
    </row>
    <row r="61" spans="1:3" x14ac:dyDescent="0.25">
      <c r="A61" s="123">
        <v>42064</v>
      </c>
      <c r="B61" s="28" t="s">
        <v>4</v>
      </c>
      <c r="C61" s="124">
        <v>398848.01</v>
      </c>
    </row>
    <row r="62" spans="1:3" x14ac:dyDescent="0.25">
      <c r="A62" s="123">
        <v>42064</v>
      </c>
      <c r="B62" s="28" t="s">
        <v>49</v>
      </c>
      <c r="C62" s="124">
        <v>1639807.96</v>
      </c>
    </row>
    <row r="63" spans="1:3" x14ac:dyDescent="0.25">
      <c r="A63" s="123">
        <v>42064</v>
      </c>
      <c r="B63" s="28" t="s">
        <v>2</v>
      </c>
      <c r="C63" s="124">
        <v>12229562.27</v>
      </c>
    </row>
    <row r="64" spans="1:3" x14ac:dyDescent="0.25">
      <c r="A64" s="123">
        <v>42064</v>
      </c>
      <c r="B64" s="28" t="s">
        <v>8</v>
      </c>
      <c r="C64" s="124">
        <v>120580.14</v>
      </c>
    </row>
    <row r="65" spans="1:3" x14ac:dyDescent="0.25">
      <c r="A65" s="123">
        <v>42064</v>
      </c>
      <c r="B65" s="28" t="s">
        <v>13</v>
      </c>
      <c r="C65" s="124">
        <v>133178.37</v>
      </c>
    </row>
    <row r="66" spans="1:3" x14ac:dyDescent="0.25">
      <c r="A66" s="123">
        <v>42064</v>
      </c>
      <c r="B66" s="28" t="s">
        <v>56</v>
      </c>
      <c r="C66" s="124">
        <v>0</v>
      </c>
    </row>
    <row r="67" spans="1:3" x14ac:dyDescent="0.25">
      <c r="A67" s="123">
        <v>42064</v>
      </c>
      <c r="B67" s="28" t="s">
        <v>35</v>
      </c>
      <c r="C67" s="124">
        <v>7543872.2700000098</v>
      </c>
    </row>
    <row r="68" spans="1:3" x14ac:dyDescent="0.25">
      <c r="A68" s="123">
        <v>42064</v>
      </c>
      <c r="B68" s="28" t="s">
        <v>12</v>
      </c>
      <c r="C68" s="124">
        <v>116833.39</v>
      </c>
    </row>
    <row r="69" spans="1:3" x14ac:dyDescent="0.25">
      <c r="A69" s="123">
        <v>42064</v>
      </c>
      <c r="B69" s="28" t="s">
        <v>36</v>
      </c>
      <c r="C69" s="124">
        <v>3966875.18</v>
      </c>
    </row>
    <row r="70" spans="1:3" x14ac:dyDescent="0.25">
      <c r="A70" s="123">
        <v>42064</v>
      </c>
      <c r="B70" s="28" t="s">
        <v>19</v>
      </c>
      <c r="C70" s="124">
        <v>629811.64</v>
      </c>
    </row>
    <row r="71" spans="1:3" x14ac:dyDescent="0.25">
      <c r="A71" s="123">
        <v>42064</v>
      </c>
      <c r="B71" s="28" t="s">
        <v>38</v>
      </c>
      <c r="C71" s="124">
        <v>14388.38</v>
      </c>
    </row>
    <row r="72" spans="1:3" x14ac:dyDescent="0.25">
      <c r="A72" s="123">
        <v>42064</v>
      </c>
      <c r="B72" s="28" t="s">
        <v>47</v>
      </c>
      <c r="C72" s="124">
        <v>5419232.7599999998</v>
      </c>
    </row>
    <row r="73" spans="1:3" x14ac:dyDescent="0.25">
      <c r="A73" s="123">
        <v>42064</v>
      </c>
      <c r="B73" s="28" t="s">
        <v>18</v>
      </c>
      <c r="C73" s="124">
        <v>-281.68</v>
      </c>
    </row>
    <row r="74" spans="1:3" x14ac:dyDescent="0.25">
      <c r="A74" s="123">
        <v>42064</v>
      </c>
      <c r="B74" s="28" t="s">
        <v>48</v>
      </c>
      <c r="C74" s="124">
        <v>6784345.6600000504</v>
      </c>
    </row>
    <row r="75" spans="1:3" x14ac:dyDescent="0.25">
      <c r="A75" s="123">
        <v>42064</v>
      </c>
      <c r="B75" s="28" t="s">
        <v>54</v>
      </c>
      <c r="C75" s="124">
        <v>452496.54</v>
      </c>
    </row>
    <row r="76" spans="1:3" x14ac:dyDescent="0.25">
      <c r="A76" s="123">
        <v>42064</v>
      </c>
      <c r="B76" s="28" t="s">
        <v>37</v>
      </c>
      <c r="C76" s="124">
        <v>332350.37</v>
      </c>
    </row>
    <row r="77" spans="1:3" x14ac:dyDescent="0.25">
      <c r="A77" s="123">
        <v>42064</v>
      </c>
      <c r="B77" s="28" t="s">
        <v>14</v>
      </c>
      <c r="C77" s="124">
        <v>329260.19</v>
      </c>
    </row>
    <row r="78" spans="1:3" x14ac:dyDescent="0.25">
      <c r="A78" s="123">
        <v>42064</v>
      </c>
      <c r="B78" s="28" t="s">
        <v>11</v>
      </c>
      <c r="C78" s="124">
        <v>1238985.58</v>
      </c>
    </row>
    <row r="79" spans="1:3" x14ac:dyDescent="0.25">
      <c r="A79" s="123">
        <v>42064</v>
      </c>
      <c r="B79" s="28" t="s">
        <v>50</v>
      </c>
      <c r="C79" s="124">
        <v>629733.47</v>
      </c>
    </row>
    <row r="80" spans="1:3" x14ac:dyDescent="0.25">
      <c r="A80" s="123">
        <v>42064</v>
      </c>
      <c r="B80" s="28" t="s">
        <v>16</v>
      </c>
      <c r="C80" s="124">
        <v>528953.82999999996</v>
      </c>
    </row>
    <row r="81" spans="1:3" x14ac:dyDescent="0.25">
      <c r="A81" s="123">
        <v>42064</v>
      </c>
      <c r="B81" s="28">
        <v>0</v>
      </c>
      <c r="C81" s="124">
        <v>0</v>
      </c>
    </row>
    <row r="82" spans="1:3" x14ac:dyDescent="0.25">
      <c r="A82" s="123">
        <v>42064</v>
      </c>
      <c r="B82" s="28" t="s">
        <v>34</v>
      </c>
      <c r="C82" s="124">
        <v>-19988238.059999902</v>
      </c>
    </row>
    <row r="83" spans="1:3" x14ac:dyDescent="0.25">
      <c r="A83" s="123">
        <v>42095</v>
      </c>
      <c r="B83" s="28" t="s">
        <v>17</v>
      </c>
      <c r="C83" s="124">
        <v>1634205.83</v>
      </c>
    </row>
    <row r="84" spans="1:3" x14ac:dyDescent="0.25">
      <c r="A84" s="123">
        <v>42095</v>
      </c>
      <c r="B84" s="28" t="s">
        <v>18</v>
      </c>
      <c r="C84" s="124">
        <v>-19.96</v>
      </c>
    </row>
    <row r="85" spans="1:3" x14ac:dyDescent="0.25">
      <c r="A85" s="123">
        <v>42095</v>
      </c>
      <c r="B85" s="28">
        <v>0</v>
      </c>
      <c r="C85" s="124">
        <v>0</v>
      </c>
    </row>
    <row r="86" spans="1:3" x14ac:dyDescent="0.25">
      <c r="A86" s="123">
        <v>42095</v>
      </c>
      <c r="B86" s="28" t="s">
        <v>34</v>
      </c>
      <c r="C86" s="124">
        <v>-19816499.07</v>
      </c>
    </row>
    <row r="87" spans="1:3" x14ac:dyDescent="0.25">
      <c r="A87" s="123">
        <v>42095</v>
      </c>
      <c r="B87" s="28" t="s">
        <v>11</v>
      </c>
      <c r="C87" s="124">
        <v>902316.43</v>
      </c>
    </row>
    <row r="88" spans="1:3" x14ac:dyDescent="0.25">
      <c r="A88" s="123">
        <v>42095</v>
      </c>
      <c r="B88" s="28" t="s">
        <v>14</v>
      </c>
      <c r="C88" s="124">
        <v>343506.33</v>
      </c>
    </row>
    <row r="89" spans="1:3" x14ac:dyDescent="0.25">
      <c r="A89" s="123">
        <v>42095</v>
      </c>
      <c r="B89" s="28" t="s">
        <v>16</v>
      </c>
      <c r="C89" s="124">
        <v>495282.27</v>
      </c>
    </row>
    <row r="90" spans="1:3" x14ac:dyDescent="0.25">
      <c r="A90" s="123">
        <v>42095</v>
      </c>
      <c r="B90" s="28" t="s">
        <v>50</v>
      </c>
      <c r="C90" s="124">
        <v>785456.31</v>
      </c>
    </row>
    <row r="91" spans="1:3" x14ac:dyDescent="0.25">
      <c r="A91" s="123">
        <v>42095</v>
      </c>
      <c r="B91" s="28" t="s">
        <v>8</v>
      </c>
      <c r="C91" s="124">
        <v>111790.56</v>
      </c>
    </row>
    <row r="92" spans="1:3" x14ac:dyDescent="0.25">
      <c r="A92" s="123">
        <v>42095</v>
      </c>
      <c r="B92" s="28" t="s">
        <v>37</v>
      </c>
      <c r="C92" s="124">
        <v>348233.66</v>
      </c>
    </row>
    <row r="93" spans="1:3" x14ac:dyDescent="0.25">
      <c r="A93" s="123">
        <v>42095</v>
      </c>
      <c r="B93" s="28" t="s">
        <v>12</v>
      </c>
      <c r="C93" s="124">
        <v>116508.98</v>
      </c>
    </row>
    <row r="94" spans="1:3" x14ac:dyDescent="0.25">
      <c r="A94" s="123">
        <v>42095</v>
      </c>
      <c r="B94" s="28" t="s">
        <v>2</v>
      </c>
      <c r="C94" s="124">
        <v>11727156.880000001</v>
      </c>
    </row>
    <row r="95" spans="1:3" x14ac:dyDescent="0.25">
      <c r="A95" s="123">
        <v>42095</v>
      </c>
      <c r="B95" s="28" t="s">
        <v>48</v>
      </c>
      <c r="C95" s="124">
        <v>6808454.5600000899</v>
      </c>
    </row>
    <row r="96" spans="1:3" x14ac:dyDescent="0.25">
      <c r="A96" s="123">
        <v>42095</v>
      </c>
      <c r="B96" s="28" t="s">
        <v>36</v>
      </c>
      <c r="C96" s="124">
        <v>4324976.1599999899</v>
      </c>
    </row>
    <row r="97" spans="1:3" x14ac:dyDescent="0.25">
      <c r="A97" s="123">
        <v>42095</v>
      </c>
      <c r="B97" s="28" t="s">
        <v>19</v>
      </c>
      <c r="C97" s="124">
        <v>657239.94000000099</v>
      </c>
    </row>
    <row r="98" spans="1:3" x14ac:dyDescent="0.25">
      <c r="A98" s="123">
        <v>42095</v>
      </c>
      <c r="B98" s="28" t="s">
        <v>4</v>
      </c>
      <c r="C98" s="124">
        <v>367569.84</v>
      </c>
    </row>
    <row r="99" spans="1:3" x14ac:dyDescent="0.25">
      <c r="A99" s="123">
        <v>42095</v>
      </c>
      <c r="B99" s="28" t="s">
        <v>54</v>
      </c>
      <c r="C99" s="124">
        <v>463895.31000000099</v>
      </c>
    </row>
    <row r="100" spans="1:3" x14ac:dyDescent="0.25">
      <c r="A100" s="123">
        <v>42095</v>
      </c>
      <c r="B100" s="28" t="s">
        <v>47</v>
      </c>
      <c r="C100" s="124">
        <v>5436232.7599999998</v>
      </c>
    </row>
    <row r="101" spans="1:3" x14ac:dyDescent="0.25">
      <c r="A101" s="123">
        <v>42095</v>
      </c>
      <c r="B101" s="28" t="s">
        <v>56</v>
      </c>
      <c r="C101" s="124">
        <v>0</v>
      </c>
    </row>
    <row r="102" spans="1:3" x14ac:dyDescent="0.25">
      <c r="A102" s="123">
        <v>42095</v>
      </c>
      <c r="B102" s="28" t="s">
        <v>13</v>
      </c>
      <c r="C102" s="124">
        <v>183368.579999999</v>
      </c>
    </row>
    <row r="103" spans="1:3" x14ac:dyDescent="0.25">
      <c r="A103" s="123">
        <v>42095</v>
      </c>
      <c r="B103" s="28" t="s">
        <v>38</v>
      </c>
      <c r="C103" s="124">
        <v>14102.15</v>
      </c>
    </row>
    <row r="104" spans="1:3" x14ac:dyDescent="0.25">
      <c r="A104" s="123">
        <v>42095</v>
      </c>
      <c r="B104" s="28" t="s">
        <v>35</v>
      </c>
      <c r="C104" s="124">
        <v>8622981.3300000094</v>
      </c>
    </row>
    <row r="105" spans="1:3" x14ac:dyDescent="0.25">
      <c r="A105" s="123">
        <v>42095</v>
      </c>
      <c r="B105" s="28" t="s">
        <v>15</v>
      </c>
      <c r="C105" s="124">
        <v>39825.199999999997</v>
      </c>
    </row>
    <row r="106" spans="1:3" x14ac:dyDescent="0.25">
      <c r="A106" s="123">
        <v>42095</v>
      </c>
      <c r="B106" s="28" t="s">
        <v>22</v>
      </c>
      <c r="C106" s="124">
        <v>28103178.9099999</v>
      </c>
    </row>
    <row r="107" spans="1:3" x14ac:dyDescent="0.25">
      <c r="A107" s="123">
        <v>42095</v>
      </c>
      <c r="B107" s="28" t="s">
        <v>57</v>
      </c>
      <c r="C107" s="124">
        <v>655.83</v>
      </c>
    </row>
    <row r="108" spans="1:3" x14ac:dyDescent="0.25">
      <c r="A108" s="123">
        <v>42095</v>
      </c>
      <c r="B108" s="28" t="s">
        <v>49</v>
      </c>
      <c r="C108" s="124">
        <v>1223347.76</v>
      </c>
    </row>
    <row r="109" spans="1:3" x14ac:dyDescent="0.25">
      <c r="A109" s="123">
        <v>42095</v>
      </c>
      <c r="B109" s="28" t="s">
        <v>55</v>
      </c>
      <c r="C109" s="124">
        <v>0</v>
      </c>
    </row>
    <row r="110" spans="1:3" x14ac:dyDescent="0.25">
      <c r="A110" s="123">
        <v>42125</v>
      </c>
      <c r="B110" s="28">
        <v>0</v>
      </c>
      <c r="C110" s="124">
        <v>0</v>
      </c>
    </row>
    <row r="111" spans="1:3" x14ac:dyDescent="0.25">
      <c r="A111" s="123">
        <v>42125</v>
      </c>
      <c r="B111" s="28" t="s">
        <v>8</v>
      </c>
      <c r="C111" s="124">
        <v>119827.97</v>
      </c>
    </row>
    <row r="112" spans="1:3" x14ac:dyDescent="0.25">
      <c r="A112" s="123">
        <v>42125</v>
      </c>
      <c r="B112" s="28" t="s">
        <v>2</v>
      </c>
      <c r="C112" s="124">
        <v>12240599.07</v>
      </c>
    </row>
    <row r="113" spans="1:3" x14ac:dyDescent="0.25">
      <c r="A113" s="123">
        <v>42125</v>
      </c>
      <c r="B113" s="28" t="s">
        <v>48</v>
      </c>
      <c r="C113" s="124">
        <v>7566208.4000000898</v>
      </c>
    </row>
    <row r="114" spans="1:3" x14ac:dyDescent="0.25">
      <c r="A114" s="123">
        <v>42125</v>
      </c>
      <c r="B114" s="28" t="s">
        <v>38</v>
      </c>
      <c r="C114" s="124">
        <v>18081.71</v>
      </c>
    </row>
    <row r="115" spans="1:3" x14ac:dyDescent="0.25">
      <c r="A115" s="123">
        <v>42125</v>
      </c>
      <c r="B115" s="28" t="s">
        <v>18</v>
      </c>
      <c r="C115" s="124">
        <v>0</v>
      </c>
    </row>
    <row r="116" spans="1:3" x14ac:dyDescent="0.25">
      <c r="A116" s="123">
        <v>42125</v>
      </c>
      <c r="B116" s="28" t="s">
        <v>17</v>
      </c>
      <c r="C116" s="124">
        <v>1638050.19</v>
      </c>
    </row>
    <row r="117" spans="1:3" x14ac:dyDescent="0.25">
      <c r="A117" s="123">
        <v>42125</v>
      </c>
      <c r="B117" s="28" t="s">
        <v>15</v>
      </c>
      <c r="C117" s="124">
        <v>42189.52</v>
      </c>
    </row>
    <row r="118" spans="1:3" x14ac:dyDescent="0.25">
      <c r="A118" s="123">
        <v>42125</v>
      </c>
      <c r="B118" s="28" t="s">
        <v>34</v>
      </c>
      <c r="C118" s="124">
        <v>-26164706.530000001</v>
      </c>
    </row>
    <row r="119" spans="1:3" x14ac:dyDescent="0.25">
      <c r="A119" s="123">
        <v>42125</v>
      </c>
      <c r="B119" s="28" t="s">
        <v>22</v>
      </c>
      <c r="C119" s="124">
        <v>37084043.350000001</v>
      </c>
    </row>
    <row r="120" spans="1:3" x14ac:dyDescent="0.25">
      <c r="A120" s="123">
        <v>42125</v>
      </c>
      <c r="B120" s="28" t="s">
        <v>49</v>
      </c>
      <c r="C120" s="124">
        <v>1293787.23</v>
      </c>
    </row>
    <row r="121" spans="1:3" x14ac:dyDescent="0.25">
      <c r="A121" s="123">
        <v>42125</v>
      </c>
      <c r="B121" s="28" t="s">
        <v>55</v>
      </c>
      <c r="C121" s="124">
        <v>0</v>
      </c>
    </row>
    <row r="122" spans="1:3" x14ac:dyDescent="0.25">
      <c r="A122" s="123">
        <v>42125</v>
      </c>
      <c r="B122" s="28" t="s">
        <v>16</v>
      </c>
      <c r="C122" s="124">
        <v>635707.06999999995</v>
      </c>
    </row>
    <row r="123" spans="1:3" x14ac:dyDescent="0.25">
      <c r="A123" s="123">
        <v>42125</v>
      </c>
      <c r="B123" s="28" t="s">
        <v>14</v>
      </c>
      <c r="C123" s="124">
        <v>357787.91</v>
      </c>
    </row>
    <row r="124" spans="1:3" x14ac:dyDescent="0.25">
      <c r="A124" s="123">
        <v>42125</v>
      </c>
      <c r="B124" s="28" t="s">
        <v>36</v>
      </c>
      <c r="C124" s="124">
        <v>5186409.92</v>
      </c>
    </row>
    <row r="125" spans="1:3" x14ac:dyDescent="0.25">
      <c r="A125" s="123">
        <v>42125</v>
      </c>
      <c r="B125" s="28" t="s">
        <v>19</v>
      </c>
      <c r="C125" s="124">
        <v>844067.86000000301</v>
      </c>
    </row>
    <row r="126" spans="1:3" x14ac:dyDescent="0.25">
      <c r="A126" s="123">
        <v>42125</v>
      </c>
      <c r="B126" s="28" t="s">
        <v>11</v>
      </c>
      <c r="C126" s="124">
        <v>774699.92000000097</v>
      </c>
    </row>
    <row r="127" spans="1:3" x14ac:dyDescent="0.25">
      <c r="A127" s="123">
        <v>42125</v>
      </c>
      <c r="B127" s="28" t="s">
        <v>47</v>
      </c>
      <c r="C127" s="124">
        <v>5443043.0899999999</v>
      </c>
    </row>
    <row r="128" spans="1:3" x14ac:dyDescent="0.25">
      <c r="A128" s="123">
        <v>42125</v>
      </c>
      <c r="B128" s="28" t="s">
        <v>4</v>
      </c>
      <c r="C128" s="124">
        <v>479961.71</v>
      </c>
    </row>
    <row r="129" spans="1:3" x14ac:dyDescent="0.25">
      <c r="A129" s="123">
        <v>42125</v>
      </c>
      <c r="B129" s="28" t="s">
        <v>56</v>
      </c>
      <c r="C129" s="124">
        <v>0</v>
      </c>
    </row>
    <row r="130" spans="1:3" x14ac:dyDescent="0.25">
      <c r="A130" s="123">
        <v>42125</v>
      </c>
      <c r="B130" s="28" t="s">
        <v>50</v>
      </c>
      <c r="C130" s="124">
        <v>1306180.18</v>
      </c>
    </row>
    <row r="131" spans="1:3" x14ac:dyDescent="0.25">
      <c r="A131" s="123">
        <v>42125</v>
      </c>
      <c r="B131" s="28" t="s">
        <v>35</v>
      </c>
      <c r="C131" s="124">
        <v>10446310.699999999</v>
      </c>
    </row>
    <row r="132" spans="1:3" x14ac:dyDescent="0.25">
      <c r="A132" s="123">
        <v>42125</v>
      </c>
      <c r="B132" s="28" t="s">
        <v>13</v>
      </c>
      <c r="C132" s="124">
        <v>148556.73000000001</v>
      </c>
    </row>
    <row r="133" spans="1:3" x14ac:dyDescent="0.25">
      <c r="A133" s="123">
        <v>42125</v>
      </c>
      <c r="B133" s="28" t="s">
        <v>12</v>
      </c>
      <c r="C133" s="124">
        <v>118580.72</v>
      </c>
    </row>
    <row r="134" spans="1:3" x14ac:dyDescent="0.25">
      <c r="A134" s="123">
        <v>42125</v>
      </c>
      <c r="B134" s="28" t="s">
        <v>54</v>
      </c>
      <c r="C134" s="124">
        <v>438226.63000000099</v>
      </c>
    </row>
    <row r="135" spans="1:3" x14ac:dyDescent="0.25">
      <c r="A135" s="123">
        <v>42125</v>
      </c>
      <c r="B135" s="28" t="s">
        <v>57</v>
      </c>
      <c r="C135" s="124">
        <v>655.15</v>
      </c>
    </row>
    <row r="136" spans="1:3" x14ac:dyDescent="0.25">
      <c r="A136" s="123">
        <v>42125</v>
      </c>
      <c r="B136" s="28" t="s">
        <v>37</v>
      </c>
      <c r="C136" s="124">
        <v>460424.23</v>
      </c>
    </row>
    <row r="137" spans="1:3" x14ac:dyDescent="0.25">
      <c r="A137" s="123">
        <v>42156</v>
      </c>
      <c r="B137" s="28" t="s">
        <v>54</v>
      </c>
      <c r="C137" s="124">
        <v>429354.4</v>
      </c>
    </row>
    <row r="138" spans="1:3" x14ac:dyDescent="0.25">
      <c r="A138" s="123">
        <v>42156</v>
      </c>
      <c r="B138" s="28" t="s">
        <v>37</v>
      </c>
      <c r="C138" s="124">
        <v>502261.08</v>
      </c>
    </row>
    <row r="139" spans="1:3" x14ac:dyDescent="0.25">
      <c r="A139" s="123">
        <v>42156</v>
      </c>
      <c r="B139" s="28" t="s">
        <v>48</v>
      </c>
      <c r="C139" s="124">
        <v>7063970.0999999698</v>
      </c>
    </row>
    <row r="140" spans="1:3" x14ac:dyDescent="0.25">
      <c r="A140" s="123">
        <v>42156</v>
      </c>
      <c r="B140" s="28" t="s">
        <v>12</v>
      </c>
      <c r="C140" s="124">
        <v>112553.58</v>
      </c>
    </row>
    <row r="141" spans="1:3" x14ac:dyDescent="0.25">
      <c r="A141" s="123">
        <v>42156</v>
      </c>
      <c r="B141" s="28" t="s">
        <v>57</v>
      </c>
      <c r="C141" s="124">
        <v>658.4</v>
      </c>
    </row>
    <row r="142" spans="1:3" x14ac:dyDescent="0.25">
      <c r="A142" s="123">
        <v>42156</v>
      </c>
      <c r="B142" s="28" t="s">
        <v>36</v>
      </c>
      <c r="C142" s="124">
        <v>5278352.6799999904</v>
      </c>
    </row>
    <row r="143" spans="1:3" x14ac:dyDescent="0.25">
      <c r="A143" s="123">
        <v>42156</v>
      </c>
      <c r="B143" s="28" t="s">
        <v>13</v>
      </c>
      <c r="C143" s="124">
        <v>131160.25000000099</v>
      </c>
    </row>
    <row r="144" spans="1:3" x14ac:dyDescent="0.25">
      <c r="A144" s="123">
        <v>42156</v>
      </c>
      <c r="B144" s="28" t="s">
        <v>50</v>
      </c>
      <c r="C144" s="124">
        <v>2403502.1800000002</v>
      </c>
    </row>
    <row r="145" spans="1:3" x14ac:dyDescent="0.25">
      <c r="A145" s="123">
        <v>42156</v>
      </c>
      <c r="B145" s="28" t="s">
        <v>47</v>
      </c>
      <c r="C145" s="124">
        <v>5465953.0899999999</v>
      </c>
    </row>
    <row r="146" spans="1:3" x14ac:dyDescent="0.25">
      <c r="A146" s="123">
        <v>42156</v>
      </c>
      <c r="B146" s="28" t="s">
        <v>4</v>
      </c>
      <c r="C146" s="124">
        <v>505516.58</v>
      </c>
    </row>
    <row r="147" spans="1:3" x14ac:dyDescent="0.25">
      <c r="A147" s="123">
        <v>42156</v>
      </c>
      <c r="B147" s="28" t="s">
        <v>35</v>
      </c>
      <c r="C147" s="124">
        <v>10562094.59</v>
      </c>
    </row>
    <row r="148" spans="1:3" x14ac:dyDescent="0.25">
      <c r="A148" s="123">
        <v>42156</v>
      </c>
      <c r="B148" s="28" t="s">
        <v>56</v>
      </c>
      <c r="C148" s="124">
        <v>0</v>
      </c>
    </row>
    <row r="149" spans="1:3" x14ac:dyDescent="0.25">
      <c r="A149" s="123">
        <v>42156</v>
      </c>
      <c r="B149" s="28" t="s">
        <v>34</v>
      </c>
      <c r="C149" s="124">
        <v>-28341036.800000001</v>
      </c>
    </row>
    <row r="150" spans="1:3" x14ac:dyDescent="0.25">
      <c r="A150" s="123">
        <v>42156</v>
      </c>
      <c r="B150" s="28" t="s">
        <v>19</v>
      </c>
      <c r="C150" s="124">
        <v>833275.05</v>
      </c>
    </row>
    <row r="151" spans="1:3" x14ac:dyDescent="0.25">
      <c r="A151" s="123">
        <v>42156</v>
      </c>
      <c r="B151" s="28" t="s">
        <v>11</v>
      </c>
      <c r="C151" s="124">
        <v>817206.35</v>
      </c>
    </row>
    <row r="152" spans="1:3" x14ac:dyDescent="0.25">
      <c r="A152" s="123">
        <v>42156</v>
      </c>
      <c r="B152" s="28" t="s">
        <v>17</v>
      </c>
      <c r="C152" s="124">
        <v>1636798.58</v>
      </c>
    </row>
    <row r="153" spans="1:3" x14ac:dyDescent="0.25">
      <c r="A153" s="123">
        <v>42156</v>
      </c>
      <c r="B153" s="28" t="s">
        <v>55</v>
      </c>
      <c r="C153" s="124">
        <v>0</v>
      </c>
    </row>
    <row r="154" spans="1:3" x14ac:dyDescent="0.25">
      <c r="A154" s="123">
        <v>42156</v>
      </c>
      <c r="B154" s="28" t="s">
        <v>49</v>
      </c>
      <c r="C154" s="124">
        <v>1471381.61</v>
      </c>
    </row>
    <row r="155" spans="1:3" x14ac:dyDescent="0.25">
      <c r="A155" s="123">
        <v>42156</v>
      </c>
      <c r="B155" s="28" t="s">
        <v>18</v>
      </c>
      <c r="C155" s="124">
        <v>-524.19000000000005</v>
      </c>
    </row>
    <row r="156" spans="1:3" x14ac:dyDescent="0.25">
      <c r="A156" s="123">
        <v>42156</v>
      </c>
      <c r="B156" s="28" t="s">
        <v>22</v>
      </c>
      <c r="C156" s="124">
        <v>40098514.350000098</v>
      </c>
    </row>
    <row r="157" spans="1:3" x14ac:dyDescent="0.25">
      <c r="A157" s="123">
        <v>42156</v>
      </c>
      <c r="B157" s="28" t="s">
        <v>15</v>
      </c>
      <c r="C157" s="124">
        <v>33585.199999999997</v>
      </c>
    </row>
    <row r="158" spans="1:3" x14ac:dyDescent="0.25">
      <c r="A158" s="123">
        <v>42156</v>
      </c>
      <c r="B158" s="28" t="s">
        <v>38</v>
      </c>
      <c r="C158" s="124">
        <v>19491.599999999999</v>
      </c>
    </row>
    <row r="159" spans="1:3" x14ac:dyDescent="0.25">
      <c r="A159" s="123">
        <v>42156</v>
      </c>
      <c r="B159" s="28">
        <v>0</v>
      </c>
      <c r="C159" s="124">
        <v>0</v>
      </c>
    </row>
    <row r="160" spans="1:3" x14ac:dyDescent="0.25">
      <c r="A160" s="123">
        <v>42156</v>
      </c>
      <c r="B160" s="28" t="s">
        <v>14</v>
      </c>
      <c r="C160" s="124">
        <v>381398.00000000099</v>
      </c>
    </row>
    <row r="161" spans="1:3" x14ac:dyDescent="0.25">
      <c r="A161" s="123">
        <v>42156</v>
      </c>
      <c r="B161" s="28" t="s">
        <v>16</v>
      </c>
      <c r="C161" s="124">
        <v>732402.37000000104</v>
      </c>
    </row>
    <row r="162" spans="1:3" x14ac:dyDescent="0.25">
      <c r="A162" s="123">
        <v>42156</v>
      </c>
      <c r="B162" s="28" t="s">
        <v>2</v>
      </c>
      <c r="C162" s="124">
        <v>12180975.789999999</v>
      </c>
    </row>
    <row r="163" spans="1:3" x14ac:dyDescent="0.25">
      <c r="A163" s="123">
        <v>42156</v>
      </c>
      <c r="B163" s="28" t="s">
        <v>8</v>
      </c>
      <c r="C163" s="124">
        <v>131020.24</v>
      </c>
    </row>
    <row r="164" spans="1:3" x14ac:dyDescent="0.25">
      <c r="A164" s="123">
        <v>42186</v>
      </c>
      <c r="B164" s="28" t="s">
        <v>37</v>
      </c>
      <c r="C164" s="124">
        <v>530412.27</v>
      </c>
    </row>
    <row r="165" spans="1:3" x14ac:dyDescent="0.25">
      <c r="A165" s="123">
        <v>42186</v>
      </c>
      <c r="B165" s="28" t="s">
        <v>13</v>
      </c>
      <c r="C165" s="124">
        <v>156013.01999999999</v>
      </c>
    </row>
    <row r="166" spans="1:3" x14ac:dyDescent="0.25">
      <c r="A166" s="123">
        <v>42186</v>
      </c>
      <c r="B166" s="28" t="s">
        <v>50</v>
      </c>
      <c r="C166" s="124">
        <v>2375298.11</v>
      </c>
    </row>
    <row r="167" spans="1:3" x14ac:dyDescent="0.25">
      <c r="A167" s="123">
        <v>42186</v>
      </c>
      <c r="B167" s="28" t="s">
        <v>54</v>
      </c>
      <c r="C167" s="124">
        <v>498050.40000000101</v>
      </c>
    </row>
    <row r="168" spans="1:3" x14ac:dyDescent="0.25">
      <c r="A168" s="123">
        <v>42186</v>
      </c>
      <c r="B168" s="28" t="s">
        <v>34</v>
      </c>
      <c r="C168" s="124">
        <v>-28442478.18</v>
      </c>
    </row>
    <row r="169" spans="1:3" x14ac:dyDescent="0.25">
      <c r="A169" s="123">
        <v>42186</v>
      </c>
      <c r="B169" s="28" t="s">
        <v>4</v>
      </c>
      <c r="C169" s="124">
        <v>503827.58</v>
      </c>
    </row>
    <row r="170" spans="1:3" x14ac:dyDescent="0.25">
      <c r="A170" s="123">
        <v>42186</v>
      </c>
      <c r="B170" s="28" t="s">
        <v>18</v>
      </c>
      <c r="C170" s="124">
        <v>-156.80000000000001</v>
      </c>
    </row>
    <row r="171" spans="1:3" x14ac:dyDescent="0.25">
      <c r="A171" s="123">
        <v>42186</v>
      </c>
      <c r="B171" s="28" t="s">
        <v>48</v>
      </c>
      <c r="C171" s="124">
        <v>7493252.7199999997</v>
      </c>
    </row>
    <row r="172" spans="1:3" x14ac:dyDescent="0.25">
      <c r="A172" s="123">
        <v>42186</v>
      </c>
      <c r="B172" s="28" t="s">
        <v>12</v>
      </c>
      <c r="C172" s="124">
        <v>133064.56</v>
      </c>
    </row>
    <row r="173" spans="1:3" x14ac:dyDescent="0.25">
      <c r="A173" s="123">
        <v>42186</v>
      </c>
      <c r="B173" s="28">
        <v>0</v>
      </c>
      <c r="C173" s="124">
        <v>0</v>
      </c>
    </row>
    <row r="174" spans="1:3" x14ac:dyDescent="0.25">
      <c r="A174" s="123">
        <v>42186</v>
      </c>
      <c r="B174" s="28" t="s">
        <v>11</v>
      </c>
      <c r="C174" s="124">
        <v>992837.51</v>
      </c>
    </row>
    <row r="175" spans="1:3" x14ac:dyDescent="0.25">
      <c r="A175" s="123">
        <v>42186</v>
      </c>
      <c r="B175" s="28" t="s">
        <v>14</v>
      </c>
      <c r="C175" s="124">
        <v>382275.26</v>
      </c>
    </row>
    <row r="176" spans="1:3" x14ac:dyDescent="0.25">
      <c r="A176" s="123">
        <v>42186</v>
      </c>
      <c r="B176" s="28" t="s">
        <v>17</v>
      </c>
      <c r="C176" s="124">
        <v>1642990.95</v>
      </c>
    </row>
    <row r="177" spans="1:3" x14ac:dyDescent="0.25">
      <c r="A177" s="123">
        <v>42186</v>
      </c>
      <c r="B177" s="28" t="s">
        <v>22</v>
      </c>
      <c r="C177" s="124">
        <v>40733331.960000098</v>
      </c>
    </row>
    <row r="178" spans="1:3" x14ac:dyDescent="0.25">
      <c r="A178" s="123">
        <v>42186</v>
      </c>
      <c r="B178" s="28" t="s">
        <v>57</v>
      </c>
      <c r="C178" s="124">
        <v>661.09</v>
      </c>
    </row>
    <row r="179" spans="1:3" x14ac:dyDescent="0.25">
      <c r="A179" s="123">
        <v>42186</v>
      </c>
      <c r="B179" s="28" t="s">
        <v>38</v>
      </c>
      <c r="C179" s="124">
        <v>20946.330000000002</v>
      </c>
    </row>
    <row r="180" spans="1:3" x14ac:dyDescent="0.25">
      <c r="A180" s="123">
        <v>42186</v>
      </c>
      <c r="B180" s="28" t="s">
        <v>16</v>
      </c>
      <c r="C180" s="124">
        <v>702977.75</v>
      </c>
    </row>
    <row r="181" spans="1:3" x14ac:dyDescent="0.25">
      <c r="A181" s="123">
        <v>42186</v>
      </c>
      <c r="B181" s="28" t="s">
        <v>55</v>
      </c>
      <c r="C181" s="124">
        <v>0</v>
      </c>
    </row>
    <row r="182" spans="1:3" x14ac:dyDescent="0.25">
      <c r="A182" s="123">
        <v>42186</v>
      </c>
      <c r="B182" s="28" t="s">
        <v>36</v>
      </c>
      <c r="C182" s="124">
        <v>5180113.67</v>
      </c>
    </row>
    <row r="183" spans="1:3" x14ac:dyDescent="0.25">
      <c r="A183" s="123">
        <v>42186</v>
      </c>
      <c r="B183" s="28" t="s">
        <v>56</v>
      </c>
      <c r="C183" s="124">
        <v>0</v>
      </c>
    </row>
    <row r="184" spans="1:3" x14ac:dyDescent="0.25">
      <c r="A184" s="123">
        <v>42186</v>
      </c>
      <c r="B184" s="28" t="s">
        <v>47</v>
      </c>
      <c r="C184" s="124">
        <v>5500840.0899999999</v>
      </c>
    </row>
    <row r="185" spans="1:3" x14ac:dyDescent="0.25">
      <c r="A185" s="123">
        <v>42186</v>
      </c>
      <c r="B185" s="28" t="s">
        <v>19</v>
      </c>
      <c r="C185" s="124">
        <v>950660.88000000105</v>
      </c>
    </row>
    <row r="186" spans="1:3" x14ac:dyDescent="0.25">
      <c r="A186" s="123">
        <v>42186</v>
      </c>
      <c r="B186" s="28" t="s">
        <v>49</v>
      </c>
      <c r="C186" s="124">
        <v>1632522</v>
      </c>
    </row>
    <row r="187" spans="1:3" x14ac:dyDescent="0.25">
      <c r="A187" s="123">
        <v>42186</v>
      </c>
      <c r="B187" s="28" t="s">
        <v>8</v>
      </c>
      <c r="C187" s="124">
        <v>131985.54</v>
      </c>
    </row>
    <row r="188" spans="1:3" x14ac:dyDescent="0.25">
      <c r="A188" s="123">
        <v>42186</v>
      </c>
      <c r="B188" s="28" t="s">
        <v>15</v>
      </c>
      <c r="C188" s="124">
        <v>39322.639999999999</v>
      </c>
    </row>
    <row r="189" spans="1:3" x14ac:dyDescent="0.25">
      <c r="A189" s="123">
        <v>42186</v>
      </c>
      <c r="B189" s="28" t="s">
        <v>2</v>
      </c>
      <c r="C189" s="124">
        <v>12838890.800000001</v>
      </c>
    </row>
    <row r="190" spans="1:3" x14ac:dyDescent="0.25">
      <c r="A190" s="123">
        <v>42186</v>
      </c>
      <c r="B190" s="28" t="s">
        <v>35</v>
      </c>
      <c r="C190" s="124">
        <v>10563829.84</v>
      </c>
    </row>
    <row r="191" spans="1:3" x14ac:dyDescent="0.25">
      <c r="A191" s="123">
        <v>42217</v>
      </c>
      <c r="B191" s="28" t="s">
        <v>13</v>
      </c>
      <c r="C191" s="124">
        <v>142391.27999999901</v>
      </c>
    </row>
    <row r="192" spans="1:3" x14ac:dyDescent="0.25">
      <c r="A192" s="123">
        <v>42217</v>
      </c>
      <c r="B192" s="28" t="s">
        <v>19</v>
      </c>
      <c r="C192" s="124">
        <v>936153.94000000099</v>
      </c>
    </row>
    <row r="193" spans="1:3" x14ac:dyDescent="0.25">
      <c r="A193" s="123">
        <v>42217</v>
      </c>
      <c r="B193" s="28" t="s">
        <v>56</v>
      </c>
      <c r="C193" s="124">
        <v>0</v>
      </c>
    </row>
    <row r="194" spans="1:3" x14ac:dyDescent="0.25">
      <c r="A194" s="123">
        <v>42217</v>
      </c>
      <c r="B194" s="28" t="s">
        <v>35</v>
      </c>
      <c r="C194" s="124">
        <v>9132564.6900000107</v>
      </c>
    </row>
    <row r="195" spans="1:3" x14ac:dyDescent="0.25">
      <c r="A195" s="123">
        <v>42217</v>
      </c>
      <c r="B195" s="28" t="s">
        <v>38</v>
      </c>
      <c r="C195" s="124">
        <v>19662.47</v>
      </c>
    </row>
    <row r="196" spans="1:3" x14ac:dyDescent="0.25">
      <c r="A196" s="123">
        <v>42217</v>
      </c>
      <c r="B196" s="28" t="s">
        <v>8</v>
      </c>
      <c r="C196" s="124">
        <v>82243.06</v>
      </c>
    </row>
    <row r="197" spans="1:3" x14ac:dyDescent="0.25">
      <c r="A197" s="123">
        <v>42217</v>
      </c>
      <c r="B197" s="28" t="s">
        <v>4</v>
      </c>
      <c r="C197" s="124">
        <v>538854.1</v>
      </c>
    </row>
    <row r="198" spans="1:3" x14ac:dyDescent="0.25">
      <c r="A198" s="123">
        <v>42217</v>
      </c>
      <c r="B198" s="28" t="s">
        <v>36</v>
      </c>
      <c r="C198" s="124">
        <v>4587873.1499999901</v>
      </c>
    </row>
    <row r="199" spans="1:3" x14ac:dyDescent="0.25">
      <c r="A199" s="123">
        <v>42217</v>
      </c>
      <c r="B199" s="28" t="s">
        <v>2</v>
      </c>
      <c r="C199" s="124">
        <v>12595661.18</v>
      </c>
    </row>
    <row r="200" spans="1:3" x14ac:dyDescent="0.25">
      <c r="A200" s="123">
        <v>42217</v>
      </c>
      <c r="B200" s="28" t="s">
        <v>14</v>
      </c>
      <c r="C200" s="124">
        <v>363978.27000000101</v>
      </c>
    </row>
    <row r="201" spans="1:3" x14ac:dyDescent="0.25">
      <c r="A201" s="123">
        <v>42217</v>
      </c>
      <c r="B201" s="28" t="s">
        <v>55</v>
      </c>
      <c r="C201" s="124">
        <v>0</v>
      </c>
    </row>
    <row r="202" spans="1:3" x14ac:dyDescent="0.25">
      <c r="A202" s="123">
        <v>42217</v>
      </c>
      <c r="B202" s="28" t="s">
        <v>49</v>
      </c>
      <c r="C202" s="124">
        <v>1613004.32</v>
      </c>
    </row>
    <row r="203" spans="1:3" x14ac:dyDescent="0.25">
      <c r="A203" s="123">
        <v>42217</v>
      </c>
      <c r="B203" s="28" t="s">
        <v>47</v>
      </c>
      <c r="C203" s="124">
        <v>5416418.9699999997</v>
      </c>
    </row>
    <row r="204" spans="1:3" x14ac:dyDescent="0.25">
      <c r="A204" s="123">
        <v>42217</v>
      </c>
      <c r="B204" s="28" t="s">
        <v>17</v>
      </c>
      <c r="C204" s="124">
        <v>1625654.42</v>
      </c>
    </row>
    <row r="205" spans="1:3" x14ac:dyDescent="0.25">
      <c r="A205" s="123">
        <v>42217</v>
      </c>
      <c r="B205" s="28" t="s">
        <v>22</v>
      </c>
      <c r="C205" s="124">
        <v>42953927.889999896</v>
      </c>
    </row>
    <row r="206" spans="1:3" x14ac:dyDescent="0.25">
      <c r="A206" s="123">
        <v>42217</v>
      </c>
      <c r="B206" s="28" t="s">
        <v>15</v>
      </c>
      <c r="C206" s="124">
        <v>37423.360000000001</v>
      </c>
    </row>
    <row r="207" spans="1:3" x14ac:dyDescent="0.25">
      <c r="A207" s="123">
        <v>42217</v>
      </c>
      <c r="B207" s="28" t="s">
        <v>16</v>
      </c>
      <c r="C207" s="124">
        <v>825712.08</v>
      </c>
    </row>
    <row r="208" spans="1:3" x14ac:dyDescent="0.25">
      <c r="A208" s="123">
        <v>42217</v>
      </c>
      <c r="B208" s="28" t="s">
        <v>57</v>
      </c>
      <c r="C208" s="124">
        <v>0</v>
      </c>
    </row>
    <row r="209" spans="1:3" x14ac:dyDescent="0.25">
      <c r="A209" s="123">
        <v>42217</v>
      </c>
      <c r="B209" s="28" t="s">
        <v>11</v>
      </c>
      <c r="C209" s="124">
        <v>927062.2</v>
      </c>
    </row>
    <row r="210" spans="1:3" x14ac:dyDescent="0.25">
      <c r="A210" s="123">
        <v>42217</v>
      </c>
      <c r="B210" s="28">
        <v>0</v>
      </c>
      <c r="C210" s="124">
        <v>0</v>
      </c>
    </row>
    <row r="211" spans="1:3" x14ac:dyDescent="0.25">
      <c r="A211" s="123">
        <v>42217</v>
      </c>
      <c r="B211" s="28" t="s">
        <v>50</v>
      </c>
      <c r="C211" s="124">
        <v>2002636.28</v>
      </c>
    </row>
    <row r="212" spans="1:3" x14ac:dyDescent="0.25">
      <c r="A212" s="123">
        <v>42217</v>
      </c>
      <c r="B212" s="28" t="s">
        <v>48</v>
      </c>
      <c r="C212" s="124">
        <v>7526990.9100000197</v>
      </c>
    </row>
    <row r="213" spans="1:3" x14ac:dyDescent="0.25">
      <c r="A213" s="123">
        <v>42217</v>
      </c>
      <c r="B213" s="28" t="s">
        <v>34</v>
      </c>
      <c r="C213" s="124">
        <v>-29688657.760000002</v>
      </c>
    </row>
    <row r="214" spans="1:3" x14ac:dyDescent="0.25">
      <c r="A214" s="123">
        <v>42217</v>
      </c>
      <c r="B214" s="28" t="s">
        <v>37</v>
      </c>
      <c r="C214" s="124">
        <v>517850.38</v>
      </c>
    </row>
    <row r="215" spans="1:3" x14ac:dyDescent="0.25">
      <c r="A215" s="123">
        <v>42217</v>
      </c>
      <c r="B215" s="28" t="s">
        <v>54</v>
      </c>
      <c r="C215" s="124">
        <v>455566.68</v>
      </c>
    </row>
    <row r="216" spans="1:3" x14ac:dyDescent="0.25">
      <c r="A216" s="123">
        <v>42217</v>
      </c>
      <c r="B216" s="28" t="s">
        <v>12</v>
      </c>
      <c r="C216" s="124">
        <v>120543.7</v>
      </c>
    </row>
    <row r="217" spans="1:3" x14ac:dyDescent="0.25">
      <c r="A217" s="123">
        <v>42217</v>
      </c>
      <c r="B217" s="28" t="s">
        <v>18</v>
      </c>
      <c r="C217" s="124">
        <v>-233.71</v>
      </c>
    </row>
    <row r="218" spans="1:3" x14ac:dyDescent="0.25">
      <c r="A218" s="123">
        <v>42248</v>
      </c>
      <c r="B218" s="28" t="s">
        <v>18</v>
      </c>
      <c r="C218" s="124">
        <v>-752.33</v>
      </c>
    </row>
    <row r="219" spans="1:3" x14ac:dyDescent="0.25">
      <c r="A219" s="123">
        <v>42248</v>
      </c>
      <c r="B219" s="28" t="s">
        <v>12</v>
      </c>
      <c r="C219" s="124">
        <v>136022</v>
      </c>
    </row>
    <row r="220" spans="1:3" x14ac:dyDescent="0.25">
      <c r="A220" s="123">
        <v>42248</v>
      </c>
      <c r="B220" s="28" t="s">
        <v>54</v>
      </c>
      <c r="C220" s="124">
        <v>463866.53000000102</v>
      </c>
    </row>
    <row r="221" spans="1:3" x14ac:dyDescent="0.25">
      <c r="A221" s="123">
        <v>42248</v>
      </c>
      <c r="B221" s="28" t="s">
        <v>37</v>
      </c>
      <c r="C221" s="124">
        <v>426713.95</v>
      </c>
    </row>
    <row r="222" spans="1:3" x14ac:dyDescent="0.25">
      <c r="A222" s="123">
        <v>42248</v>
      </c>
      <c r="B222" s="28" t="s">
        <v>14</v>
      </c>
      <c r="C222" s="124">
        <v>335100.92</v>
      </c>
    </row>
    <row r="223" spans="1:3" x14ac:dyDescent="0.25">
      <c r="A223" s="123">
        <v>42248</v>
      </c>
      <c r="B223" s="28" t="s">
        <v>16</v>
      </c>
      <c r="C223" s="124">
        <v>607763.81000000006</v>
      </c>
    </row>
    <row r="224" spans="1:3" x14ac:dyDescent="0.25">
      <c r="A224" s="123">
        <v>42248</v>
      </c>
      <c r="B224" s="28" t="s">
        <v>48</v>
      </c>
      <c r="C224" s="124">
        <v>8292026.7700000303</v>
      </c>
    </row>
    <row r="225" spans="1:3" x14ac:dyDescent="0.25">
      <c r="A225" s="123">
        <v>42248</v>
      </c>
      <c r="B225" s="28" t="s">
        <v>11</v>
      </c>
      <c r="C225" s="124">
        <v>942268.86</v>
      </c>
    </row>
    <row r="226" spans="1:3" x14ac:dyDescent="0.25">
      <c r="A226" s="123">
        <v>42248</v>
      </c>
      <c r="B226" s="28" t="s">
        <v>34</v>
      </c>
      <c r="C226" s="124">
        <v>-22513609.02</v>
      </c>
    </row>
    <row r="227" spans="1:3" x14ac:dyDescent="0.25">
      <c r="A227" s="123">
        <v>42248</v>
      </c>
      <c r="B227" s="28" t="s">
        <v>17</v>
      </c>
      <c r="C227" s="124">
        <v>1633346.99</v>
      </c>
    </row>
    <row r="228" spans="1:3" x14ac:dyDescent="0.25">
      <c r="A228" s="123">
        <v>42248</v>
      </c>
      <c r="B228" s="28" t="s">
        <v>50</v>
      </c>
      <c r="C228" s="124">
        <v>1384600.68</v>
      </c>
    </row>
    <row r="229" spans="1:3" x14ac:dyDescent="0.25">
      <c r="A229" s="123">
        <v>42248</v>
      </c>
      <c r="B229" s="28">
        <v>0</v>
      </c>
      <c r="C229" s="124">
        <v>0</v>
      </c>
    </row>
    <row r="230" spans="1:3" x14ac:dyDescent="0.25">
      <c r="A230" s="123">
        <v>42248</v>
      </c>
      <c r="B230" s="28" t="s">
        <v>55</v>
      </c>
      <c r="C230" s="124">
        <v>0</v>
      </c>
    </row>
    <row r="231" spans="1:3" x14ac:dyDescent="0.25">
      <c r="A231" s="123">
        <v>42248</v>
      </c>
      <c r="B231" s="28" t="s">
        <v>49</v>
      </c>
      <c r="C231" s="124">
        <v>1195672.51</v>
      </c>
    </row>
    <row r="232" spans="1:3" x14ac:dyDescent="0.25">
      <c r="A232" s="123">
        <v>42248</v>
      </c>
      <c r="B232" s="28" t="s">
        <v>57</v>
      </c>
      <c r="C232" s="124">
        <v>0</v>
      </c>
    </row>
    <row r="233" spans="1:3" x14ac:dyDescent="0.25">
      <c r="A233" s="123">
        <v>42248</v>
      </c>
      <c r="B233" s="28" t="s">
        <v>22</v>
      </c>
      <c r="C233" s="124">
        <v>32452892.199999999</v>
      </c>
    </row>
    <row r="234" spans="1:3" x14ac:dyDescent="0.25">
      <c r="A234" s="123">
        <v>42248</v>
      </c>
      <c r="B234" s="28" t="s">
        <v>15</v>
      </c>
      <c r="C234" s="124">
        <v>44671.29</v>
      </c>
    </row>
    <row r="235" spans="1:3" x14ac:dyDescent="0.25">
      <c r="A235" s="123">
        <v>42248</v>
      </c>
      <c r="B235" s="28" t="s">
        <v>8</v>
      </c>
      <c r="C235" s="124">
        <v>147153.68</v>
      </c>
    </row>
    <row r="236" spans="1:3" x14ac:dyDescent="0.25">
      <c r="A236" s="123">
        <v>42248</v>
      </c>
      <c r="B236" s="28" t="s">
        <v>4</v>
      </c>
      <c r="C236" s="124">
        <v>406412.15</v>
      </c>
    </row>
    <row r="237" spans="1:3" x14ac:dyDescent="0.25">
      <c r="A237" s="123">
        <v>42248</v>
      </c>
      <c r="B237" s="28" t="s">
        <v>35</v>
      </c>
      <c r="C237" s="124">
        <v>7392176.3600000003</v>
      </c>
    </row>
    <row r="238" spans="1:3" x14ac:dyDescent="0.25">
      <c r="A238" s="123">
        <v>42248</v>
      </c>
      <c r="B238" s="28" t="s">
        <v>2</v>
      </c>
      <c r="C238" s="124">
        <v>12568675.289999999</v>
      </c>
    </row>
    <row r="239" spans="1:3" x14ac:dyDescent="0.25">
      <c r="A239" s="123">
        <v>42248</v>
      </c>
      <c r="B239" s="28" t="s">
        <v>38</v>
      </c>
      <c r="C239" s="124">
        <v>14878.83</v>
      </c>
    </row>
    <row r="240" spans="1:3" x14ac:dyDescent="0.25">
      <c r="A240" s="123">
        <v>42248</v>
      </c>
      <c r="B240" s="28" t="s">
        <v>36</v>
      </c>
      <c r="C240" s="124">
        <v>3811760.74</v>
      </c>
    </row>
    <row r="241" spans="1:3" x14ac:dyDescent="0.25">
      <c r="A241" s="123">
        <v>42248</v>
      </c>
      <c r="B241" s="28" t="s">
        <v>19</v>
      </c>
      <c r="C241" s="124">
        <v>679710.67000000097</v>
      </c>
    </row>
    <row r="242" spans="1:3" x14ac:dyDescent="0.25">
      <c r="A242" s="123">
        <v>42248</v>
      </c>
      <c r="B242" s="28" t="s">
        <v>47</v>
      </c>
      <c r="C242" s="124">
        <v>5510648.6900000004</v>
      </c>
    </row>
    <row r="243" spans="1:3" x14ac:dyDescent="0.25">
      <c r="A243" s="123">
        <v>42248</v>
      </c>
      <c r="B243" s="28" t="s">
        <v>13</v>
      </c>
      <c r="C243" s="124">
        <v>134457.87</v>
      </c>
    </row>
    <row r="244" spans="1:3" x14ac:dyDescent="0.25">
      <c r="A244" s="123">
        <v>42248</v>
      </c>
      <c r="B244" s="28" t="s">
        <v>56</v>
      </c>
      <c r="C244" s="124">
        <v>0</v>
      </c>
    </row>
    <row r="245" spans="1:3" x14ac:dyDescent="0.25">
      <c r="A245" s="123">
        <v>42278</v>
      </c>
      <c r="B245" s="28" t="s">
        <v>22</v>
      </c>
      <c r="C245" s="124">
        <v>30711992.359999899</v>
      </c>
    </row>
    <row r="246" spans="1:3" x14ac:dyDescent="0.25">
      <c r="A246" s="123">
        <v>42278</v>
      </c>
      <c r="B246" s="28" t="s">
        <v>17</v>
      </c>
      <c r="C246" s="124">
        <v>1636752.71</v>
      </c>
    </row>
    <row r="247" spans="1:3" x14ac:dyDescent="0.25">
      <c r="A247" s="123">
        <v>42278</v>
      </c>
      <c r="B247" s="28" t="s">
        <v>16</v>
      </c>
      <c r="C247" s="124">
        <v>546082.66</v>
      </c>
    </row>
    <row r="248" spans="1:3" x14ac:dyDescent="0.25">
      <c r="A248" s="123">
        <v>42278</v>
      </c>
      <c r="B248" s="28" t="s">
        <v>18</v>
      </c>
      <c r="C248" s="124">
        <v>-1201.1600000000001</v>
      </c>
    </row>
    <row r="249" spans="1:3" x14ac:dyDescent="0.25">
      <c r="A249" s="123">
        <v>42278</v>
      </c>
      <c r="B249" s="28" t="s">
        <v>14</v>
      </c>
      <c r="C249" s="124">
        <v>354478.86</v>
      </c>
    </row>
    <row r="250" spans="1:3" x14ac:dyDescent="0.25">
      <c r="A250" s="123">
        <v>42278</v>
      </c>
      <c r="B250" s="28" t="s">
        <v>34</v>
      </c>
      <c r="C250" s="124">
        <v>-21501194.300000001</v>
      </c>
    </row>
    <row r="251" spans="1:3" x14ac:dyDescent="0.25">
      <c r="A251" s="123">
        <v>42278</v>
      </c>
      <c r="B251" s="28" t="s">
        <v>50</v>
      </c>
      <c r="C251" s="124">
        <v>1205949.71</v>
      </c>
    </row>
    <row r="252" spans="1:3" x14ac:dyDescent="0.25">
      <c r="A252" s="123">
        <v>42278</v>
      </c>
      <c r="B252" s="28" t="s">
        <v>48</v>
      </c>
      <c r="C252" s="124">
        <v>7191623.15000006</v>
      </c>
    </row>
    <row r="253" spans="1:3" x14ac:dyDescent="0.25">
      <c r="A253" s="123">
        <v>42278</v>
      </c>
      <c r="B253" s="28" t="s">
        <v>12</v>
      </c>
      <c r="C253" s="124">
        <v>123396.41</v>
      </c>
    </row>
    <row r="254" spans="1:3" x14ac:dyDescent="0.25">
      <c r="A254" s="123">
        <v>42278</v>
      </c>
      <c r="B254" s="28" t="s">
        <v>8</v>
      </c>
      <c r="C254" s="124">
        <v>90688.29</v>
      </c>
    </row>
    <row r="255" spans="1:3" x14ac:dyDescent="0.25">
      <c r="A255" s="123">
        <v>42278</v>
      </c>
      <c r="B255" s="28" t="s">
        <v>2</v>
      </c>
      <c r="C255" s="124">
        <v>12974124.789999999</v>
      </c>
    </row>
    <row r="256" spans="1:3" x14ac:dyDescent="0.25">
      <c r="A256" s="123">
        <v>42278</v>
      </c>
      <c r="B256" s="28">
        <v>0</v>
      </c>
      <c r="C256" s="124">
        <v>0</v>
      </c>
    </row>
    <row r="257" spans="1:3" x14ac:dyDescent="0.25">
      <c r="A257" s="123">
        <v>42278</v>
      </c>
      <c r="B257" s="28" t="s">
        <v>57</v>
      </c>
      <c r="C257" s="124">
        <v>0</v>
      </c>
    </row>
    <row r="258" spans="1:3" x14ac:dyDescent="0.25">
      <c r="A258" s="123">
        <v>42278</v>
      </c>
      <c r="B258" s="28" t="s">
        <v>4</v>
      </c>
      <c r="C258" s="124">
        <v>404000.46</v>
      </c>
    </row>
    <row r="259" spans="1:3" x14ac:dyDescent="0.25">
      <c r="A259" s="123">
        <v>42278</v>
      </c>
      <c r="B259" s="28" t="s">
        <v>37</v>
      </c>
      <c r="C259" s="124">
        <v>406738.72</v>
      </c>
    </row>
    <row r="260" spans="1:3" x14ac:dyDescent="0.25">
      <c r="A260" s="123">
        <v>42278</v>
      </c>
      <c r="B260" s="28" t="s">
        <v>35</v>
      </c>
      <c r="C260" s="124">
        <v>6903293.4300000099</v>
      </c>
    </row>
    <row r="261" spans="1:3" x14ac:dyDescent="0.25">
      <c r="A261" s="123">
        <v>42278</v>
      </c>
      <c r="B261" s="28" t="s">
        <v>11</v>
      </c>
      <c r="C261" s="124">
        <v>860405.27999999898</v>
      </c>
    </row>
    <row r="262" spans="1:3" x14ac:dyDescent="0.25">
      <c r="A262" s="123">
        <v>42278</v>
      </c>
      <c r="B262" s="28" t="s">
        <v>13</v>
      </c>
      <c r="C262" s="124">
        <v>143355.53</v>
      </c>
    </row>
    <row r="263" spans="1:3" x14ac:dyDescent="0.25">
      <c r="A263" s="123">
        <v>42278</v>
      </c>
      <c r="B263" s="28" t="s">
        <v>54</v>
      </c>
      <c r="C263" s="124">
        <v>443715.18</v>
      </c>
    </row>
    <row r="264" spans="1:3" x14ac:dyDescent="0.25">
      <c r="A264" s="123">
        <v>42278</v>
      </c>
      <c r="B264" s="28" t="s">
        <v>38</v>
      </c>
      <c r="C264" s="124">
        <v>16360.26</v>
      </c>
    </row>
    <row r="265" spans="1:3" x14ac:dyDescent="0.25">
      <c r="A265" s="123">
        <v>42278</v>
      </c>
      <c r="B265" s="28" t="s">
        <v>15</v>
      </c>
      <c r="C265" s="124">
        <v>36745.67</v>
      </c>
    </row>
    <row r="266" spans="1:3" x14ac:dyDescent="0.25">
      <c r="A266" s="123">
        <v>42278</v>
      </c>
      <c r="B266" s="28" t="s">
        <v>55</v>
      </c>
      <c r="C266" s="124">
        <v>0</v>
      </c>
    </row>
    <row r="267" spans="1:3" x14ac:dyDescent="0.25">
      <c r="A267" s="123">
        <v>42278</v>
      </c>
      <c r="B267" s="28" t="s">
        <v>47</v>
      </c>
      <c r="C267" s="124">
        <v>5453958.1200000001</v>
      </c>
    </row>
    <row r="268" spans="1:3" x14ac:dyDescent="0.25">
      <c r="A268" s="123">
        <v>42278</v>
      </c>
      <c r="B268" s="28" t="s">
        <v>49</v>
      </c>
      <c r="C268" s="124">
        <v>1743975.03</v>
      </c>
    </row>
    <row r="269" spans="1:3" x14ac:dyDescent="0.25">
      <c r="A269" s="123">
        <v>42278</v>
      </c>
      <c r="B269" s="28" t="s">
        <v>19</v>
      </c>
      <c r="C269" s="124">
        <v>682722.33999999904</v>
      </c>
    </row>
    <row r="270" spans="1:3" x14ac:dyDescent="0.25">
      <c r="A270" s="123">
        <v>42278</v>
      </c>
      <c r="B270" s="28" t="s">
        <v>36</v>
      </c>
      <c r="C270" s="124">
        <v>3713176.45</v>
      </c>
    </row>
    <row r="271" spans="1:3" x14ac:dyDescent="0.25">
      <c r="A271" s="123">
        <v>42278</v>
      </c>
      <c r="B271" s="28" t="s">
        <v>56</v>
      </c>
      <c r="C271" s="124">
        <v>0</v>
      </c>
    </row>
    <row r="272" spans="1:3" x14ac:dyDescent="0.25">
      <c r="A272" s="123">
        <v>42309</v>
      </c>
      <c r="B272" s="28" t="s">
        <v>47</v>
      </c>
      <c r="C272" s="124">
        <v>5237516.38</v>
      </c>
    </row>
    <row r="273" spans="1:3" x14ac:dyDescent="0.25">
      <c r="A273" s="123">
        <v>42309</v>
      </c>
      <c r="B273" s="28" t="s">
        <v>36</v>
      </c>
      <c r="C273" s="124">
        <v>3140158.76</v>
      </c>
    </row>
    <row r="274" spans="1:3" x14ac:dyDescent="0.25">
      <c r="A274" s="123">
        <v>42309</v>
      </c>
      <c r="B274" s="28" t="s">
        <v>4</v>
      </c>
      <c r="C274" s="124">
        <v>382011.6</v>
      </c>
    </row>
    <row r="275" spans="1:3" x14ac:dyDescent="0.25">
      <c r="A275" s="123">
        <v>42309</v>
      </c>
      <c r="B275" s="28" t="s">
        <v>35</v>
      </c>
      <c r="C275" s="124">
        <v>6100068.6400000099</v>
      </c>
    </row>
    <row r="276" spans="1:3" x14ac:dyDescent="0.25">
      <c r="A276" s="123">
        <v>42309</v>
      </c>
      <c r="B276" s="28" t="s">
        <v>50</v>
      </c>
      <c r="C276" s="124">
        <v>812541.41</v>
      </c>
    </row>
    <row r="277" spans="1:3" x14ac:dyDescent="0.25">
      <c r="A277" s="123">
        <v>42309</v>
      </c>
      <c r="B277" s="28" t="s">
        <v>12</v>
      </c>
      <c r="C277" s="124">
        <v>115927.13</v>
      </c>
    </row>
    <row r="278" spans="1:3" x14ac:dyDescent="0.25">
      <c r="A278" s="123">
        <v>42309</v>
      </c>
      <c r="B278" s="28" t="s">
        <v>13</v>
      </c>
      <c r="C278" s="124">
        <v>143048.420000001</v>
      </c>
    </row>
    <row r="279" spans="1:3" x14ac:dyDescent="0.25">
      <c r="A279" s="123">
        <v>42309</v>
      </c>
      <c r="B279" s="28" t="s">
        <v>56</v>
      </c>
      <c r="C279" s="124">
        <v>0</v>
      </c>
    </row>
    <row r="280" spans="1:3" x14ac:dyDescent="0.25">
      <c r="A280" s="123">
        <v>42309</v>
      </c>
      <c r="B280" s="28" t="s">
        <v>11</v>
      </c>
      <c r="C280" s="124">
        <v>703179.71</v>
      </c>
    </row>
    <row r="281" spans="1:3" x14ac:dyDescent="0.25">
      <c r="A281" s="123">
        <v>42309</v>
      </c>
      <c r="B281" s="28" t="s">
        <v>19</v>
      </c>
      <c r="C281" s="124">
        <v>560470.44999999902</v>
      </c>
    </row>
    <row r="282" spans="1:3" x14ac:dyDescent="0.25">
      <c r="A282" s="123">
        <v>42309</v>
      </c>
      <c r="B282" s="28" t="s">
        <v>37</v>
      </c>
      <c r="C282" s="124">
        <v>365684.19</v>
      </c>
    </row>
    <row r="283" spans="1:3" x14ac:dyDescent="0.25">
      <c r="A283" s="123">
        <v>42309</v>
      </c>
      <c r="B283" s="28" t="s">
        <v>54</v>
      </c>
      <c r="C283" s="124">
        <v>440418.37000000098</v>
      </c>
    </row>
    <row r="284" spans="1:3" x14ac:dyDescent="0.25">
      <c r="A284" s="123">
        <v>42309</v>
      </c>
      <c r="B284" s="28" t="s">
        <v>57</v>
      </c>
      <c r="C284" s="124">
        <v>0</v>
      </c>
    </row>
    <row r="285" spans="1:3" x14ac:dyDescent="0.25">
      <c r="A285" s="123">
        <v>42309</v>
      </c>
      <c r="B285" s="28">
        <v>0</v>
      </c>
      <c r="C285" s="124">
        <v>0</v>
      </c>
    </row>
    <row r="286" spans="1:3" x14ac:dyDescent="0.25">
      <c r="A286" s="123">
        <v>42309</v>
      </c>
      <c r="B286" s="28" t="s">
        <v>48</v>
      </c>
      <c r="C286" s="124">
        <v>6731166.2200000798</v>
      </c>
    </row>
    <row r="287" spans="1:3" x14ac:dyDescent="0.25">
      <c r="A287" s="123">
        <v>42309</v>
      </c>
      <c r="B287" s="28" t="s">
        <v>2</v>
      </c>
      <c r="C287" s="124">
        <v>12408885.49</v>
      </c>
    </row>
    <row r="288" spans="1:3" x14ac:dyDescent="0.25">
      <c r="A288" s="123">
        <v>42309</v>
      </c>
      <c r="B288" s="28" t="s">
        <v>8</v>
      </c>
      <c r="C288" s="124">
        <v>105116.74</v>
      </c>
    </row>
    <row r="289" spans="1:3" x14ac:dyDescent="0.25">
      <c r="A289" s="123">
        <v>42309</v>
      </c>
      <c r="B289" s="28" t="s">
        <v>38</v>
      </c>
      <c r="C289" s="124">
        <v>12107.1</v>
      </c>
    </row>
    <row r="290" spans="1:3" x14ac:dyDescent="0.25">
      <c r="A290" s="123">
        <v>42309</v>
      </c>
      <c r="B290" s="28" t="s">
        <v>17</v>
      </c>
      <c r="C290" s="124">
        <v>1660706.18</v>
      </c>
    </row>
    <row r="291" spans="1:3" x14ac:dyDescent="0.25">
      <c r="A291" s="123">
        <v>42309</v>
      </c>
      <c r="B291" s="28" t="s">
        <v>18</v>
      </c>
      <c r="C291" s="124">
        <v>-319.57</v>
      </c>
    </row>
    <row r="292" spans="1:3" x14ac:dyDescent="0.25">
      <c r="A292" s="123">
        <v>42309</v>
      </c>
      <c r="B292" s="28" t="s">
        <v>15</v>
      </c>
      <c r="C292" s="124">
        <v>37269.64</v>
      </c>
    </row>
    <row r="293" spans="1:3" x14ac:dyDescent="0.25">
      <c r="A293" s="123">
        <v>42309</v>
      </c>
      <c r="B293" s="28" t="s">
        <v>34</v>
      </c>
      <c r="C293" s="124">
        <v>-19369310.989999998</v>
      </c>
    </row>
    <row r="294" spans="1:3" x14ac:dyDescent="0.25">
      <c r="A294" s="123">
        <v>42309</v>
      </c>
      <c r="B294" s="28" t="s">
        <v>14</v>
      </c>
      <c r="C294" s="124">
        <v>316864.28000000003</v>
      </c>
    </row>
    <row r="295" spans="1:3" x14ac:dyDescent="0.25">
      <c r="A295" s="123">
        <v>42309</v>
      </c>
      <c r="B295" s="28" t="s">
        <v>55</v>
      </c>
      <c r="C295" s="124">
        <v>0</v>
      </c>
    </row>
    <row r="296" spans="1:3" x14ac:dyDescent="0.25">
      <c r="A296" s="123">
        <v>42309</v>
      </c>
      <c r="B296" s="28" t="s">
        <v>16</v>
      </c>
      <c r="C296" s="124">
        <v>527682.26</v>
      </c>
    </row>
    <row r="297" spans="1:3" x14ac:dyDescent="0.25">
      <c r="A297" s="123">
        <v>42309</v>
      </c>
      <c r="B297" s="28" t="s">
        <v>22</v>
      </c>
      <c r="C297" s="124">
        <v>27879893.2299999</v>
      </c>
    </row>
    <row r="298" spans="1:3" x14ac:dyDescent="0.25">
      <c r="A298" s="123">
        <v>42309</v>
      </c>
      <c r="B298" s="28" t="s">
        <v>49</v>
      </c>
      <c r="C298" s="124">
        <v>1487742.17</v>
      </c>
    </row>
    <row r="299" spans="1:3" x14ac:dyDescent="0.25">
      <c r="A299" s="123">
        <v>42339</v>
      </c>
      <c r="B299" s="28" t="s">
        <v>12</v>
      </c>
      <c r="C299" s="124">
        <v>120883.27</v>
      </c>
    </row>
    <row r="300" spans="1:3" x14ac:dyDescent="0.25">
      <c r="A300" s="123">
        <v>42339</v>
      </c>
      <c r="B300" s="28" t="s">
        <v>48</v>
      </c>
      <c r="C300" s="124">
        <v>6752652.9500000402</v>
      </c>
    </row>
    <row r="301" spans="1:3" x14ac:dyDescent="0.25">
      <c r="A301" s="123">
        <v>42339</v>
      </c>
      <c r="B301" s="28" t="s">
        <v>57</v>
      </c>
      <c r="C301" s="124">
        <v>0</v>
      </c>
    </row>
    <row r="302" spans="1:3" x14ac:dyDescent="0.25">
      <c r="A302" s="123">
        <v>42339</v>
      </c>
      <c r="B302" s="28" t="s">
        <v>47</v>
      </c>
      <c r="C302" s="124">
        <v>4812539.57</v>
      </c>
    </row>
    <row r="303" spans="1:3" x14ac:dyDescent="0.25">
      <c r="A303" s="123">
        <v>42339</v>
      </c>
      <c r="B303" s="28" t="s">
        <v>36</v>
      </c>
      <c r="C303" s="124">
        <v>3037971.3299999898</v>
      </c>
    </row>
    <row r="304" spans="1:3" x14ac:dyDescent="0.25">
      <c r="A304" s="123">
        <v>42339</v>
      </c>
      <c r="B304" s="28" t="s">
        <v>35</v>
      </c>
      <c r="C304" s="124">
        <v>5811044.3300000196</v>
      </c>
    </row>
    <row r="305" spans="1:3" x14ac:dyDescent="0.25">
      <c r="A305" s="123">
        <v>42339</v>
      </c>
      <c r="B305" s="28" t="s">
        <v>50</v>
      </c>
      <c r="C305" s="124">
        <v>954269.25</v>
      </c>
    </row>
    <row r="306" spans="1:3" x14ac:dyDescent="0.25">
      <c r="A306" s="123">
        <v>42339</v>
      </c>
      <c r="B306" s="28" t="s">
        <v>54</v>
      </c>
      <c r="C306" s="124">
        <v>437242</v>
      </c>
    </row>
    <row r="307" spans="1:3" x14ac:dyDescent="0.25">
      <c r="A307" s="123">
        <v>42339</v>
      </c>
      <c r="B307" s="28" t="s">
        <v>37</v>
      </c>
      <c r="C307" s="124">
        <v>356577.94</v>
      </c>
    </row>
    <row r="308" spans="1:3" x14ac:dyDescent="0.25">
      <c r="A308" s="123">
        <v>42339</v>
      </c>
      <c r="B308" s="28" t="s">
        <v>11</v>
      </c>
      <c r="C308" s="124">
        <v>856026.950000001</v>
      </c>
    </row>
    <row r="309" spans="1:3" x14ac:dyDescent="0.25">
      <c r="A309" s="123">
        <v>42339</v>
      </c>
      <c r="B309" s="28" t="s">
        <v>4</v>
      </c>
      <c r="C309" s="124">
        <v>366683.4</v>
      </c>
    </row>
    <row r="310" spans="1:3" x14ac:dyDescent="0.25">
      <c r="A310" s="123">
        <v>42339</v>
      </c>
      <c r="B310" s="28" t="s">
        <v>34</v>
      </c>
      <c r="C310" s="124">
        <v>-19135834.030000001</v>
      </c>
    </row>
    <row r="311" spans="1:3" x14ac:dyDescent="0.25">
      <c r="A311" s="123">
        <v>42339</v>
      </c>
      <c r="B311" s="28" t="s">
        <v>18</v>
      </c>
      <c r="C311" s="124">
        <v>-341.73</v>
      </c>
    </row>
    <row r="312" spans="1:3" x14ac:dyDescent="0.25">
      <c r="A312" s="123">
        <v>42339</v>
      </c>
      <c r="B312" s="28" t="s">
        <v>13</v>
      </c>
      <c r="C312" s="124">
        <v>132739.30999999901</v>
      </c>
    </row>
    <row r="313" spans="1:3" x14ac:dyDescent="0.25">
      <c r="A313" s="123">
        <v>42339</v>
      </c>
      <c r="B313" s="28" t="s">
        <v>2</v>
      </c>
      <c r="C313" s="124">
        <v>12871810.93</v>
      </c>
    </row>
    <row r="314" spans="1:3" x14ac:dyDescent="0.25">
      <c r="A314" s="123">
        <v>42339</v>
      </c>
      <c r="B314" s="28" t="s">
        <v>15</v>
      </c>
      <c r="C314" s="124">
        <v>34600.339999999997</v>
      </c>
    </row>
    <row r="315" spans="1:3" x14ac:dyDescent="0.25">
      <c r="A315" s="123">
        <v>42339</v>
      </c>
      <c r="B315" s="28" t="s">
        <v>8</v>
      </c>
      <c r="C315" s="124">
        <v>141120.66</v>
      </c>
    </row>
    <row r="316" spans="1:3" x14ac:dyDescent="0.25">
      <c r="A316" s="123">
        <v>42339</v>
      </c>
      <c r="B316" s="28" t="s">
        <v>56</v>
      </c>
      <c r="C316" s="124">
        <v>0</v>
      </c>
    </row>
    <row r="317" spans="1:3" x14ac:dyDescent="0.25">
      <c r="A317" s="123">
        <v>42339</v>
      </c>
      <c r="B317" s="28">
        <v>0</v>
      </c>
      <c r="C317" s="124">
        <v>0</v>
      </c>
    </row>
    <row r="318" spans="1:3" x14ac:dyDescent="0.25">
      <c r="A318" s="123">
        <v>42339</v>
      </c>
      <c r="B318" s="28" t="s">
        <v>22</v>
      </c>
      <c r="C318" s="124">
        <v>27291619.509999901</v>
      </c>
    </row>
    <row r="319" spans="1:3" x14ac:dyDescent="0.25">
      <c r="A319" s="123">
        <v>42339</v>
      </c>
      <c r="B319" s="28" t="s">
        <v>19</v>
      </c>
      <c r="C319" s="124">
        <v>574157</v>
      </c>
    </row>
    <row r="320" spans="1:3" x14ac:dyDescent="0.25">
      <c r="A320" s="123">
        <v>42339</v>
      </c>
      <c r="B320" s="28" t="s">
        <v>49</v>
      </c>
      <c r="C320" s="124">
        <v>1297687.54</v>
      </c>
    </row>
    <row r="321" spans="1:3" x14ac:dyDescent="0.25">
      <c r="A321" s="123">
        <v>42339</v>
      </c>
      <c r="B321" s="28" t="s">
        <v>55</v>
      </c>
      <c r="C321" s="124">
        <v>0</v>
      </c>
    </row>
    <row r="322" spans="1:3" x14ac:dyDescent="0.25">
      <c r="A322" s="123">
        <v>42339</v>
      </c>
      <c r="B322" s="28" t="s">
        <v>17</v>
      </c>
      <c r="C322" s="124">
        <v>1662356.5</v>
      </c>
    </row>
    <row r="323" spans="1:3" x14ac:dyDescent="0.25">
      <c r="A323" s="123">
        <v>42339</v>
      </c>
      <c r="B323" s="28" t="s">
        <v>14</v>
      </c>
      <c r="C323" s="124">
        <v>327427.3</v>
      </c>
    </row>
    <row r="324" spans="1:3" x14ac:dyDescent="0.25">
      <c r="A324" s="123">
        <v>42339</v>
      </c>
      <c r="B324" s="28" t="s">
        <v>38</v>
      </c>
      <c r="C324" s="124">
        <v>14741.14</v>
      </c>
    </row>
    <row r="325" spans="1:3" x14ac:dyDescent="0.25">
      <c r="A325" s="123">
        <v>42339</v>
      </c>
      <c r="B325" s="28" t="s">
        <v>16</v>
      </c>
      <c r="C325" s="124">
        <v>506404.61</v>
      </c>
    </row>
    <row r="326" spans="1:3" x14ac:dyDescent="0.25">
      <c r="A326" s="123">
        <v>42370</v>
      </c>
      <c r="B326" s="28" t="s">
        <v>38</v>
      </c>
      <c r="C326" s="124">
        <v>12096.37</v>
      </c>
    </row>
    <row r="327" spans="1:3" x14ac:dyDescent="0.25">
      <c r="A327" s="123">
        <v>42370</v>
      </c>
      <c r="B327" s="28" t="s">
        <v>16</v>
      </c>
      <c r="C327" s="124">
        <v>432788.38</v>
      </c>
    </row>
    <row r="328" spans="1:3" x14ac:dyDescent="0.25">
      <c r="A328" s="123">
        <v>42370</v>
      </c>
      <c r="B328" s="28" t="s">
        <v>55</v>
      </c>
      <c r="C328" s="124">
        <v>0</v>
      </c>
    </row>
    <row r="329" spans="1:3" x14ac:dyDescent="0.25">
      <c r="A329" s="123">
        <v>42370</v>
      </c>
      <c r="B329" s="28" t="s">
        <v>49</v>
      </c>
      <c r="C329" s="124">
        <v>1375419.31</v>
      </c>
    </row>
    <row r="330" spans="1:3" x14ac:dyDescent="0.25">
      <c r="A330" s="123">
        <v>42370</v>
      </c>
      <c r="B330" s="28" t="s">
        <v>19</v>
      </c>
      <c r="C330" s="124">
        <v>567977.96</v>
      </c>
    </row>
    <row r="331" spans="1:3" x14ac:dyDescent="0.25">
      <c r="A331" s="123">
        <v>42370</v>
      </c>
      <c r="B331" s="28" t="s">
        <v>57</v>
      </c>
      <c r="C331" s="124">
        <v>0</v>
      </c>
    </row>
    <row r="332" spans="1:3" x14ac:dyDescent="0.25">
      <c r="A332" s="123">
        <v>42370</v>
      </c>
      <c r="B332" s="28" t="s">
        <v>22</v>
      </c>
      <c r="C332" s="124">
        <v>23732054.5</v>
      </c>
    </row>
    <row r="333" spans="1:3" x14ac:dyDescent="0.25">
      <c r="A333" s="123">
        <v>42370</v>
      </c>
      <c r="B333" s="28" t="s">
        <v>17</v>
      </c>
      <c r="C333" s="124">
        <v>1670983.44</v>
      </c>
    </row>
    <row r="334" spans="1:3" x14ac:dyDescent="0.25">
      <c r="A334" s="123">
        <v>42370</v>
      </c>
      <c r="B334" s="28" t="s">
        <v>14</v>
      </c>
      <c r="C334" s="124">
        <v>357638.56</v>
      </c>
    </row>
    <row r="335" spans="1:3" x14ac:dyDescent="0.25">
      <c r="A335" s="123">
        <v>42370</v>
      </c>
      <c r="B335" s="28" t="s">
        <v>56</v>
      </c>
      <c r="C335" s="124">
        <v>0</v>
      </c>
    </row>
    <row r="336" spans="1:3" x14ac:dyDescent="0.25">
      <c r="A336" s="123">
        <v>42370</v>
      </c>
      <c r="B336" s="28" t="s">
        <v>47</v>
      </c>
      <c r="C336" s="124">
        <v>6549103.9299999997</v>
      </c>
    </row>
    <row r="337" spans="1:3" x14ac:dyDescent="0.25">
      <c r="A337" s="123">
        <v>42370</v>
      </c>
      <c r="B337" s="28" t="s">
        <v>36</v>
      </c>
      <c r="C337" s="124">
        <v>3205626.33</v>
      </c>
    </row>
    <row r="338" spans="1:3" x14ac:dyDescent="0.25">
      <c r="A338" s="123">
        <v>42370</v>
      </c>
      <c r="B338" s="28" t="s">
        <v>15</v>
      </c>
      <c r="C338" s="124">
        <v>30515.25</v>
      </c>
    </row>
    <row r="339" spans="1:3" x14ac:dyDescent="0.25">
      <c r="A339" s="123">
        <v>42370</v>
      </c>
      <c r="B339" s="28" t="s">
        <v>2</v>
      </c>
      <c r="C339" s="124">
        <v>12630645.93</v>
      </c>
    </row>
    <row r="340" spans="1:3" x14ac:dyDescent="0.25">
      <c r="A340" s="123">
        <v>42370</v>
      </c>
      <c r="B340" s="28" t="s">
        <v>8</v>
      </c>
      <c r="C340" s="124">
        <v>94512.36</v>
      </c>
    </row>
    <row r="341" spans="1:3" x14ac:dyDescent="0.25">
      <c r="A341" s="123">
        <v>42370</v>
      </c>
      <c r="B341" s="28" t="s">
        <v>35</v>
      </c>
      <c r="C341" s="124">
        <v>5926354.6200000001</v>
      </c>
    </row>
    <row r="342" spans="1:3" x14ac:dyDescent="0.25">
      <c r="A342" s="123">
        <v>42370</v>
      </c>
      <c r="B342" s="28" t="s">
        <v>50</v>
      </c>
      <c r="C342" s="124">
        <v>866440.27</v>
      </c>
    </row>
    <row r="343" spans="1:3" x14ac:dyDescent="0.25">
      <c r="A343" s="123">
        <v>42370</v>
      </c>
      <c r="B343" s="28" t="s">
        <v>18</v>
      </c>
      <c r="C343" s="124">
        <v>-18.25</v>
      </c>
    </row>
    <row r="344" spans="1:3" x14ac:dyDescent="0.25">
      <c r="A344" s="123">
        <v>42370</v>
      </c>
      <c r="B344" s="28" t="s">
        <v>4</v>
      </c>
      <c r="C344" s="124">
        <v>331168.19</v>
      </c>
    </row>
    <row r="345" spans="1:3" x14ac:dyDescent="0.25">
      <c r="A345" s="123">
        <v>42370</v>
      </c>
      <c r="B345" s="28" t="s">
        <v>34</v>
      </c>
      <c r="C345" s="124">
        <v>-16606633.09</v>
      </c>
    </row>
    <row r="346" spans="1:3" x14ac:dyDescent="0.25">
      <c r="A346" s="123">
        <v>42370</v>
      </c>
      <c r="B346" s="28" t="s">
        <v>54</v>
      </c>
      <c r="C346" s="124">
        <v>442751.22000000102</v>
      </c>
    </row>
    <row r="347" spans="1:3" x14ac:dyDescent="0.25">
      <c r="A347" s="123">
        <v>42370</v>
      </c>
      <c r="B347" s="28" t="s">
        <v>37</v>
      </c>
      <c r="C347" s="124">
        <v>327185.68</v>
      </c>
    </row>
    <row r="348" spans="1:3" x14ac:dyDescent="0.25">
      <c r="A348" s="123">
        <v>42370</v>
      </c>
      <c r="B348" s="28" t="s">
        <v>13</v>
      </c>
      <c r="C348" s="124">
        <v>139005.31</v>
      </c>
    </row>
    <row r="349" spans="1:3" x14ac:dyDescent="0.25">
      <c r="A349" s="123">
        <v>42370</v>
      </c>
      <c r="B349" s="28">
        <v>0</v>
      </c>
      <c r="C349" s="124">
        <v>0</v>
      </c>
    </row>
    <row r="350" spans="1:3" x14ac:dyDescent="0.25">
      <c r="A350" s="123">
        <v>42370</v>
      </c>
      <c r="B350" s="28" t="s">
        <v>48</v>
      </c>
      <c r="C350" s="124">
        <v>6807820.6299999896</v>
      </c>
    </row>
    <row r="351" spans="1:3" x14ac:dyDescent="0.25">
      <c r="A351" s="123">
        <v>42370</v>
      </c>
      <c r="B351" s="28" t="s">
        <v>12</v>
      </c>
      <c r="C351" s="124">
        <v>128952.81</v>
      </c>
    </row>
    <row r="352" spans="1:3" x14ac:dyDescent="0.25">
      <c r="A352" s="123">
        <v>42370</v>
      </c>
      <c r="B352" s="28" t="s">
        <v>11</v>
      </c>
      <c r="C352" s="124">
        <v>958871.820000001</v>
      </c>
    </row>
    <row r="353" spans="1:3" x14ac:dyDescent="0.25">
      <c r="A353" s="123">
        <v>42401</v>
      </c>
      <c r="B353" s="28" t="s">
        <v>11</v>
      </c>
      <c r="C353" s="124">
        <v>1021836.19</v>
      </c>
    </row>
    <row r="354" spans="1:3" x14ac:dyDescent="0.25">
      <c r="A354" s="123">
        <v>42401</v>
      </c>
      <c r="B354" s="28" t="s">
        <v>50</v>
      </c>
      <c r="C354" s="124">
        <v>696634.46</v>
      </c>
    </row>
    <row r="355" spans="1:3" x14ac:dyDescent="0.25">
      <c r="A355" s="123">
        <v>42401</v>
      </c>
      <c r="B355" s="28">
        <v>0</v>
      </c>
      <c r="C355" s="124">
        <v>0</v>
      </c>
    </row>
    <row r="356" spans="1:3" x14ac:dyDescent="0.25">
      <c r="A356" s="123">
        <v>42401</v>
      </c>
      <c r="B356" s="28" t="s">
        <v>48</v>
      </c>
      <c r="C356" s="124">
        <v>7192940.0800000597</v>
      </c>
    </row>
    <row r="357" spans="1:3" x14ac:dyDescent="0.25">
      <c r="A357" s="123">
        <v>42401</v>
      </c>
      <c r="B357" s="28" t="s">
        <v>37</v>
      </c>
      <c r="C357" s="124">
        <v>308319.44</v>
      </c>
    </row>
    <row r="358" spans="1:3" x14ac:dyDescent="0.25">
      <c r="A358" s="123">
        <v>42401</v>
      </c>
      <c r="B358" s="28" t="s">
        <v>18</v>
      </c>
      <c r="C358" s="124">
        <v>-473.95</v>
      </c>
    </row>
    <row r="359" spans="1:3" x14ac:dyDescent="0.25">
      <c r="A359" s="123">
        <v>42401</v>
      </c>
      <c r="B359" s="28" t="s">
        <v>34</v>
      </c>
      <c r="C359" s="124">
        <v>-17160131.82</v>
      </c>
    </row>
    <row r="360" spans="1:3" x14ac:dyDescent="0.25">
      <c r="A360" s="123">
        <v>42401</v>
      </c>
      <c r="B360" s="28" t="s">
        <v>12</v>
      </c>
      <c r="C360" s="124">
        <v>114063.79</v>
      </c>
    </row>
    <row r="361" spans="1:3" x14ac:dyDescent="0.25">
      <c r="A361" s="123">
        <v>42401</v>
      </c>
      <c r="B361" s="28" t="s">
        <v>54</v>
      </c>
      <c r="C361" s="124">
        <v>481591.61000000098</v>
      </c>
    </row>
    <row r="362" spans="1:3" x14ac:dyDescent="0.25">
      <c r="A362" s="123">
        <v>42401</v>
      </c>
      <c r="B362" s="28" t="s">
        <v>19</v>
      </c>
      <c r="C362" s="124">
        <v>1181570.72</v>
      </c>
    </row>
    <row r="363" spans="1:3" x14ac:dyDescent="0.25">
      <c r="A363" s="123">
        <v>42401</v>
      </c>
      <c r="B363" s="28" t="s">
        <v>35</v>
      </c>
      <c r="C363" s="124">
        <v>6112992.8399999999</v>
      </c>
    </row>
    <row r="364" spans="1:3" x14ac:dyDescent="0.25">
      <c r="A364" s="123">
        <v>42401</v>
      </c>
      <c r="B364" s="28" t="s">
        <v>13</v>
      </c>
      <c r="C364" s="124">
        <v>161657.9</v>
      </c>
    </row>
    <row r="365" spans="1:3" x14ac:dyDescent="0.25">
      <c r="A365" s="123">
        <v>42401</v>
      </c>
      <c r="B365" s="28" t="s">
        <v>38</v>
      </c>
      <c r="C365" s="124">
        <v>12006.76</v>
      </c>
    </row>
    <row r="366" spans="1:3" x14ac:dyDescent="0.25">
      <c r="A366" s="123">
        <v>42401</v>
      </c>
      <c r="B366" s="28" t="s">
        <v>56</v>
      </c>
      <c r="C366" s="124">
        <v>0</v>
      </c>
    </row>
    <row r="367" spans="1:3" x14ac:dyDescent="0.25">
      <c r="A367" s="123">
        <v>42401</v>
      </c>
      <c r="B367" s="28" t="s">
        <v>2</v>
      </c>
      <c r="C367" s="124">
        <v>12646104.43</v>
      </c>
    </row>
    <row r="368" spans="1:3" x14ac:dyDescent="0.25">
      <c r="A368" s="123">
        <v>42401</v>
      </c>
      <c r="B368" s="28" t="s">
        <v>22</v>
      </c>
      <c r="C368" s="124">
        <v>24232837.420000002</v>
      </c>
    </row>
    <row r="369" spans="1:3" x14ac:dyDescent="0.25">
      <c r="A369" s="123">
        <v>42401</v>
      </c>
      <c r="B369" s="28" t="s">
        <v>16</v>
      </c>
      <c r="C369" s="124">
        <v>446292.59</v>
      </c>
    </row>
    <row r="370" spans="1:3" x14ac:dyDescent="0.25">
      <c r="A370" s="123">
        <v>42401</v>
      </c>
      <c r="B370" s="28" t="s">
        <v>57</v>
      </c>
      <c r="C370" s="124">
        <v>664.15</v>
      </c>
    </row>
    <row r="371" spans="1:3" x14ac:dyDescent="0.25">
      <c r="A371" s="123">
        <v>42401</v>
      </c>
      <c r="B371" s="28" t="s">
        <v>49</v>
      </c>
      <c r="C371" s="124">
        <v>1413142.85</v>
      </c>
    </row>
    <row r="372" spans="1:3" x14ac:dyDescent="0.25">
      <c r="A372" s="123">
        <v>42401</v>
      </c>
      <c r="B372" s="28" t="s">
        <v>4</v>
      </c>
      <c r="C372" s="124">
        <v>406161.95</v>
      </c>
    </row>
    <row r="373" spans="1:3" x14ac:dyDescent="0.25">
      <c r="A373" s="123">
        <v>42401</v>
      </c>
      <c r="B373" s="28" t="s">
        <v>8</v>
      </c>
      <c r="C373" s="124">
        <v>106355.75</v>
      </c>
    </row>
    <row r="374" spans="1:3" x14ac:dyDescent="0.25">
      <c r="A374" s="123">
        <v>42401</v>
      </c>
      <c r="B374" s="28" t="s">
        <v>47</v>
      </c>
      <c r="C374" s="124">
        <v>5607318.8799999999</v>
      </c>
    </row>
    <row r="375" spans="1:3" x14ac:dyDescent="0.25">
      <c r="A375" s="123">
        <v>42401</v>
      </c>
      <c r="B375" s="28" t="s">
        <v>36</v>
      </c>
      <c r="C375" s="124">
        <v>3320017.9299999899</v>
      </c>
    </row>
    <row r="376" spans="1:3" x14ac:dyDescent="0.25">
      <c r="A376" s="123">
        <v>42401</v>
      </c>
      <c r="B376" s="28" t="s">
        <v>14</v>
      </c>
      <c r="C376" s="124">
        <v>354479.46</v>
      </c>
    </row>
    <row r="377" spans="1:3" x14ac:dyDescent="0.25">
      <c r="A377" s="123">
        <v>42401</v>
      </c>
      <c r="B377" s="28" t="s">
        <v>55</v>
      </c>
      <c r="C377" s="124">
        <v>0</v>
      </c>
    </row>
    <row r="378" spans="1:3" x14ac:dyDescent="0.25">
      <c r="A378" s="123">
        <v>42401</v>
      </c>
      <c r="B378" s="28" t="s">
        <v>17</v>
      </c>
      <c r="C378" s="124">
        <v>1675738.25</v>
      </c>
    </row>
    <row r="379" spans="1:3" x14ac:dyDescent="0.25">
      <c r="A379" s="123">
        <v>42401</v>
      </c>
      <c r="B379" s="28" t="s">
        <v>15</v>
      </c>
      <c r="C379" s="124">
        <v>34048.17</v>
      </c>
    </row>
    <row r="380" spans="1:3" x14ac:dyDescent="0.25">
      <c r="A380" s="123">
        <v>42430</v>
      </c>
      <c r="B380" s="28" t="s">
        <v>19</v>
      </c>
      <c r="C380" s="124">
        <v>601593.849999998</v>
      </c>
    </row>
    <row r="381" spans="1:3" x14ac:dyDescent="0.25">
      <c r="A381" s="123">
        <v>42430</v>
      </c>
      <c r="B381" s="28" t="s">
        <v>56</v>
      </c>
      <c r="C381" s="124">
        <v>0</v>
      </c>
    </row>
    <row r="382" spans="1:3" x14ac:dyDescent="0.25">
      <c r="A382" s="123">
        <v>42430</v>
      </c>
      <c r="B382" s="28" t="s">
        <v>36</v>
      </c>
      <c r="C382" s="124">
        <v>3861361.76</v>
      </c>
    </row>
    <row r="383" spans="1:3" x14ac:dyDescent="0.25">
      <c r="A383" s="123">
        <v>42430</v>
      </c>
      <c r="B383" s="28" t="s">
        <v>47</v>
      </c>
      <c r="C383" s="124">
        <v>5626134.3300000001</v>
      </c>
    </row>
    <row r="384" spans="1:3" x14ac:dyDescent="0.25">
      <c r="A384" s="123">
        <v>42430</v>
      </c>
      <c r="B384" s="28" t="s">
        <v>11</v>
      </c>
      <c r="C384" s="124">
        <v>947360.06000000099</v>
      </c>
    </row>
    <row r="385" spans="1:3" x14ac:dyDescent="0.25">
      <c r="A385" s="123">
        <v>42430</v>
      </c>
      <c r="B385" s="28" t="s">
        <v>15</v>
      </c>
      <c r="C385" s="124">
        <v>33250.21</v>
      </c>
    </row>
    <row r="386" spans="1:3" x14ac:dyDescent="0.25">
      <c r="A386" s="123">
        <v>42430</v>
      </c>
      <c r="B386" s="28" t="s">
        <v>37</v>
      </c>
      <c r="C386" s="124">
        <v>345680.57</v>
      </c>
    </row>
    <row r="387" spans="1:3" x14ac:dyDescent="0.25">
      <c r="A387" s="123">
        <v>42430</v>
      </c>
      <c r="B387" s="28" t="s">
        <v>13</v>
      </c>
      <c r="C387" s="124">
        <v>162447.49</v>
      </c>
    </row>
    <row r="388" spans="1:3" x14ac:dyDescent="0.25">
      <c r="A388" s="123">
        <v>42430</v>
      </c>
      <c r="B388" s="28" t="s">
        <v>35</v>
      </c>
      <c r="C388" s="124">
        <v>7592617.5700000199</v>
      </c>
    </row>
    <row r="389" spans="1:3" x14ac:dyDescent="0.25">
      <c r="A389" s="123">
        <v>42430</v>
      </c>
      <c r="B389" s="28" t="s">
        <v>4</v>
      </c>
      <c r="C389" s="124">
        <v>364554.1</v>
      </c>
    </row>
    <row r="390" spans="1:3" x14ac:dyDescent="0.25">
      <c r="A390" s="123">
        <v>42430</v>
      </c>
      <c r="B390" s="28" t="s">
        <v>54</v>
      </c>
      <c r="C390" s="124">
        <v>462048.81</v>
      </c>
    </row>
    <row r="391" spans="1:3" x14ac:dyDescent="0.25">
      <c r="A391" s="123">
        <v>42430</v>
      </c>
      <c r="B391" s="28" t="s">
        <v>38</v>
      </c>
      <c r="C391" s="124">
        <v>13430.96</v>
      </c>
    </row>
    <row r="392" spans="1:3" x14ac:dyDescent="0.25">
      <c r="A392" s="123">
        <v>42430</v>
      </c>
      <c r="B392" s="28" t="s">
        <v>57</v>
      </c>
      <c r="C392" s="124">
        <v>0</v>
      </c>
    </row>
    <row r="393" spans="1:3" x14ac:dyDescent="0.25">
      <c r="A393" s="123">
        <v>42430</v>
      </c>
      <c r="B393" s="28" t="s">
        <v>2</v>
      </c>
      <c r="C393" s="124">
        <v>13396652.369999999</v>
      </c>
    </row>
    <row r="394" spans="1:3" x14ac:dyDescent="0.25">
      <c r="A394" s="123">
        <v>42430</v>
      </c>
      <c r="B394" s="28" t="s">
        <v>48</v>
      </c>
      <c r="C394" s="124">
        <v>7034980.2499999898</v>
      </c>
    </row>
    <row r="395" spans="1:3" x14ac:dyDescent="0.25">
      <c r="A395" s="123">
        <v>42430</v>
      </c>
      <c r="B395" s="28">
        <v>0</v>
      </c>
      <c r="C395" s="124">
        <v>0</v>
      </c>
    </row>
    <row r="396" spans="1:3" x14ac:dyDescent="0.25">
      <c r="A396" s="123">
        <v>42430</v>
      </c>
      <c r="B396" s="28" t="s">
        <v>8</v>
      </c>
      <c r="C396" s="124">
        <v>129442.16</v>
      </c>
    </row>
    <row r="397" spans="1:3" x14ac:dyDescent="0.25">
      <c r="A397" s="123">
        <v>42430</v>
      </c>
      <c r="B397" s="28" t="s">
        <v>12</v>
      </c>
      <c r="C397" s="124">
        <v>112171.54</v>
      </c>
    </row>
    <row r="398" spans="1:3" x14ac:dyDescent="0.25">
      <c r="A398" s="123">
        <v>42430</v>
      </c>
      <c r="B398" s="28" t="s">
        <v>18</v>
      </c>
      <c r="C398" s="124">
        <v>-223.28</v>
      </c>
    </row>
    <row r="399" spans="1:3" x14ac:dyDescent="0.25">
      <c r="A399" s="123">
        <v>42430</v>
      </c>
      <c r="B399" s="28" t="s">
        <v>34</v>
      </c>
      <c r="C399" s="124">
        <v>-19463696.34</v>
      </c>
    </row>
    <row r="400" spans="1:3" x14ac:dyDescent="0.25">
      <c r="A400" s="123">
        <v>42430</v>
      </c>
      <c r="B400" s="28" t="s">
        <v>14</v>
      </c>
      <c r="C400" s="124">
        <v>371108.15</v>
      </c>
    </row>
    <row r="401" spans="1:3" x14ac:dyDescent="0.25">
      <c r="A401" s="123">
        <v>42430</v>
      </c>
      <c r="B401" s="28" t="s">
        <v>55</v>
      </c>
      <c r="C401" s="124">
        <v>0</v>
      </c>
    </row>
    <row r="402" spans="1:3" x14ac:dyDescent="0.25">
      <c r="A402" s="123">
        <v>42430</v>
      </c>
      <c r="B402" s="28" t="s">
        <v>22</v>
      </c>
      <c r="C402" s="124">
        <v>27631313.879999898</v>
      </c>
    </row>
    <row r="403" spans="1:3" x14ac:dyDescent="0.25">
      <c r="A403" s="123">
        <v>42430</v>
      </c>
      <c r="B403" s="28" t="s">
        <v>49</v>
      </c>
      <c r="C403" s="124">
        <v>1657096.9</v>
      </c>
    </row>
    <row r="404" spans="1:3" x14ac:dyDescent="0.25">
      <c r="A404" s="123">
        <v>42430</v>
      </c>
      <c r="B404" s="28" t="s">
        <v>16</v>
      </c>
      <c r="C404" s="124">
        <v>582108.86000000103</v>
      </c>
    </row>
    <row r="405" spans="1:3" x14ac:dyDescent="0.25">
      <c r="A405" s="123">
        <v>42430</v>
      </c>
      <c r="B405" s="28" t="s">
        <v>50</v>
      </c>
      <c r="C405" s="124">
        <v>959288.79</v>
      </c>
    </row>
    <row r="406" spans="1:3" x14ac:dyDescent="0.25">
      <c r="A406" s="123">
        <v>42430</v>
      </c>
      <c r="B406" s="28" t="s">
        <v>17</v>
      </c>
      <c r="C406" s="124">
        <v>2431620.19</v>
      </c>
    </row>
    <row r="407" spans="1:3" x14ac:dyDescent="0.25">
      <c r="A407" s="123">
        <v>42461</v>
      </c>
      <c r="B407" s="28" t="s">
        <v>14</v>
      </c>
      <c r="C407" s="124">
        <v>344924.98</v>
      </c>
    </row>
    <row r="408" spans="1:3" x14ac:dyDescent="0.25">
      <c r="A408" s="123">
        <v>42461</v>
      </c>
      <c r="B408" s="28" t="s">
        <v>55</v>
      </c>
      <c r="C408" s="124">
        <v>0</v>
      </c>
    </row>
    <row r="409" spans="1:3" x14ac:dyDescent="0.25">
      <c r="A409" s="123">
        <v>42461</v>
      </c>
      <c r="B409" s="28" t="s">
        <v>49</v>
      </c>
      <c r="C409" s="124">
        <v>1618765.55</v>
      </c>
    </row>
    <row r="410" spans="1:3" x14ac:dyDescent="0.25">
      <c r="A410" s="123">
        <v>42461</v>
      </c>
      <c r="B410" s="28" t="s">
        <v>16</v>
      </c>
      <c r="C410" s="124">
        <v>525378.679999999</v>
      </c>
    </row>
    <row r="411" spans="1:3" x14ac:dyDescent="0.25">
      <c r="A411" s="123">
        <v>42461</v>
      </c>
      <c r="B411" s="28" t="s">
        <v>22</v>
      </c>
      <c r="C411" s="124">
        <v>29884887.739999998</v>
      </c>
    </row>
    <row r="412" spans="1:3" x14ac:dyDescent="0.25">
      <c r="A412" s="123">
        <v>42461</v>
      </c>
      <c r="B412" s="28" t="s">
        <v>15</v>
      </c>
      <c r="C412" s="124">
        <v>30344.49</v>
      </c>
    </row>
    <row r="413" spans="1:3" x14ac:dyDescent="0.25">
      <c r="A413" s="123">
        <v>42461</v>
      </c>
      <c r="B413" s="28" t="s">
        <v>34</v>
      </c>
      <c r="C413" s="124">
        <v>-20963578.059999999</v>
      </c>
    </row>
    <row r="414" spans="1:3" x14ac:dyDescent="0.25">
      <c r="A414" s="123">
        <v>42461</v>
      </c>
      <c r="B414" s="28" t="s">
        <v>17</v>
      </c>
      <c r="C414" s="124">
        <v>1719133.37</v>
      </c>
    </row>
    <row r="415" spans="1:3" x14ac:dyDescent="0.25">
      <c r="A415" s="123">
        <v>42461</v>
      </c>
      <c r="B415" s="28" t="s">
        <v>18</v>
      </c>
      <c r="C415" s="124">
        <v>0</v>
      </c>
    </row>
    <row r="416" spans="1:3" x14ac:dyDescent="0.25">
      <c r="A416" s="123">
        <v>42461</v>
      </c>
      <c r="B416" s="28" t="s">
        <v>38</v>
      </c>
      <c r="C416" s="124">
        <v>13675.75</v>
      </c>
    </row>
    <row r="417" spans="1:3" x14ac:dyDescent="0.25">
      <c r="A417" s="123">
        <v>42461</v>
      </c>
      <c r="B417" s="28" t="s">
        <v>8</v>
      </c>
      <c r="C417" s="124">
        <v>126271.7</v>
      </c>
    </row>
    <row r="418" spans="1:3" x14ac:dyDescent="0.25">
      <c r="A418" s="123">
        <v>42461</v>
      </c>
      <c r="B418" s="28">
        <v>0</v>
      </c>
      <c r="C418" s="124">
        <v>0</v>
      </c>
    </row>
    <row r="419" spans="1:3" x14ac:dyDescent="0.25">
      <c r="A419" s="123">
        <v>42461</v>
      </c>
      <c r="B419" s="28" t="s">
        <v>54</v>
      </c>
      <c r="C419" s="124">
        <v>458709.52</v>
      </c>
    </row>
    <row r="420" spans="1:3" x14ac:dyDescent="0.25">
      <c r="A420" s="123">
        <v>42461</v>
      </c>
      <c r="B420" s="28" t="s">
        <v>37</v>
      </c>
      <c r="C420" s="124">
        <v>377761.16</v>
      </c>
    </row>
    <row r="421" spans="1:3" x14ac:dyDescent="0.25">
      <c r="A421" s="123">
        <v>42461</v>
      </c>
      <c r="B421" s="28" t="s">
        <v>2</v>
      </c>
      <c r="C421" s="124">
        <v>12976238.710000001</v>
      </c>
    </row>
    <row r="422" spans="1:3" x14ac:dyDescent="0.25">
      <c r="A422" s="123">
        <v>42461</v>
      </c>
      <c r="B422" s="28" t="s">
        <v>48</v>
      </c>
      <c r="C422" s="124">
        <v>6873739.8000000799</v>
      </c>
    </row>
    <row r="423" spans="1:3" x14ac:dyDescent="0.25">
      <c r="A423" s="123">
        <v>42461</v>
      </c>
      <c r="B423" s="28" t="s">
        <v>19</v>
      </c>
      <c r="C423" s="124">
        <v>714740.32999999798</v>
      </c>
    </row>
    <row r="424" spans="1:3" x14ac:dyDescent="0.25">
      <c r="A424" s="123">
        <v>42461</v>
      </c>
      <c r="B424" s="28" t="s">
        <v>50</v>
      </c>
      <c r="C424" s="124">
        <v>979302.16</v>
      </c>
    </row>
    <row r="425" spans="1:3" x14ac:dyDescent="0.25">
      <c r="A425" s="123">
        <v>42461</v>
      </c>
      <c r="B425" s="28" t="s">
        <v>12</v>
      </c>
      <c r="C425" s="124">
        <v>125852.93</v>
      </c>
    </row>
    <row r="426" spans="1:3" x14ac:dyDescent="0.25">
      <c r="A426" s="123">
        <v>42461</v>
      </c>
      <c r="B426" s="28" t="s">
        <v>11</v>
      </c>
      <c r="C426" s="124">
        <v>882041.47</v>
      </c>
    </row>
    <row r="427" spans="1:3" x14ac:dyDescent="0.25">
      <c r="A427" s="123">
        <v>42461</v>
      </c>
      <c r="B427" s="28" t="s">
        <v>36</v>
      </c>
      <c r="C427" s="124">
        <v>4139594.58</v>
      </c>
    </row>
    <row r="428" spans="1:3" x14ac:dyDescent="0.25">
      <c r="A428" s="123">
        <v>42461</v>
      </c>
      <c r="B428" s="28" t="s">
        <v>13</v>
      </c>
      <c r="C428" s="124">
        <v>119608.15</v>
      </c>
    </row>
    <row r="429" spans="1:3" x14ac:dyDescent="0.25">
      <c r="A429" s="123">
        <v>42461</v>
      </c>
      <c r="B429" s="28" t="s">
        <v>57</v>
      </c>
      <c r="C429" s="124">
        <v>0</v>
      </c>
    </row>
    <row r="430" spans="1:3" x14ac:dyDescent="0.25">
      <c r="A430" s="123">
        <v>42461</v>
      </c>
      <c r="B430" s="28" t="s">
        <v>56</v>
      </c>
      <c r="C430" s="124">
        <v>0</v>
      </c>
    </row>
    <row r="431" spans="1:3" x14ac:dyDescent="0.25">
      <c r="A431" s="123">
        <v>42461</v>
      </c>
      <c r="B431" s="28" t="s">
        <v>35</v>
      </c>
      <c r="C431" s="124">
        <v>8492244.5600000191</v>
      </c>
    </row>
    <row r="432" spans="1:3" x14ac:dyDescent="0.25">
      <c r="A432" s="123">
        <v>42461</v>
      </c>
      <c r="B432" s="28" t="s">
        <v>4</v>
      </c>
      <c r="C432" s="124">
        <v>391427.42</v>
      </c>
    </row>
    <row r="433" spans="1:3" x14ac:dyDescent="0.25">
      <c r="A433" s="123">
        <v>42461</v>
      </c>
      <c r="B433" s="28" t="s">
        <v>47</v>
      </c>
      <c r="C433" s="124">
        <v>5609281.8499999996</v>
      </c>
    </row>
    <row r="434" spans="1:3" x14ac:dyDescent="0.25">
      <c r="A434" s="123">
        <v>42491</v>
      </c>
      <c r="B434" s="28" t="s">
        <v>38</v>
      </c>
      <c r="C434" s="124">
        <v>15885.54</v>
      </c>
    </row>
    <row r="435" spans="1:3" x14ac:dyDescent="0.25">
      <c r="A435" s="123">
        <v>42491</v>
      </c>
      <c r="B435" s="28" t="s">
        <v>16</v>
      </c>
      <c r="C435" s="124">
        <v>630288.16</v>
      </c>
    </row>
    <row r="436" spans="1:3" x14ac:dyDescent="0.25">
      <c r="A436" s="123">
        <v>42491</v>
      </c>
      <c r="B436" s="28" t="s">
        <v>14</v>
      </c>
      <c r="C436" s="124">
        <v>418573.64</v>
      </c>
    </row>
    <row r="437" spans="1:3" x14ac:dyDescent="0.25">
      <c r="A437" s="123">
        <v>42491</v>
      </c>
      <c r="B437" s="28" t="s">
        <v>17</v>
      </c>
      <c r="C437" s="124">
        <v>1721178.1</v>
      </c>
    </row>
    <row r="438" spans="1:3" x14ac:dyDescent="0.25">
      <c r="A438" s="123">
        <v>42491</v>
      </c>
      <c r="B438" s="28" t="s">
        <v>57</v>
      </c>
      <c r="C438" s="124">
        <v>0</v>
      </c>
    </row>
    <row r="439" spans="1:3" x14ac:dyDescent="0.25">
      <c r="A439" s="123">
        <v>42491</v>
      </c>
      <c r="B439" s="28" t="s">
        <v>56</v>
      </c>
      <c r="C439" s="124">
        <v>0</v>
      </c>
    </row>
    <row r="440" spans="1:3" x14ac:dyDescent="0.25">
      <c r="A440" s="123">
        <v>42491</v>
      </c>
      <c r="B440" s="28" t="s">
        <v>22</v>
      </c>
      <c r="C440" s="124">
        <v>36228987.259999998</v>
      </c>
    </row>
    <row r="441" spans="1:3" x14ac:dyDescent="0.25">
      <c r="A441" s="123">
        <v>42491</v>
      </c>
      <c r="B441" s="28" t="s">
        <v>19</v>
      </c>
      <c r="C441" s="124">
        <v>717179.86999999697</v>
      </c>
    </row>
    <row r="442" spans="1:3" x14ac:dyDescent="0.25">
      <c r="A442" s="123">
        <v>42491</v>
      </c>
      <c r="B442" s="28" t="s">
        <v>36</v>
      </c>
      <c r="C442" s="124">
        <v>5237716.3100000201</v>
      </c>
    </row>
    <row r="443" spans="1:3" x14ac:dyDescent="0.25">
      <c r="A443" s="123">
        <v>42491</v>
      </c>
      <c r="B443" s="28" t="s">
        <v>47</v>
      </c>
      <c r="C443" s="124">
        <v>5812341.0800000001</v>
      </c>
    </row>
    <row r="444" spans="1:3" x14ac:dyDescent="0.25">
      <c r="A444" s="123">
        <v>42491</v>
      </c>
      <c r="B444" s="28">
        <v>0</v>
      </c>
      <c r="C444" s="124">
        <v>0</v>
      </c>
    </row>
    <row r="445" spans="1:3" x14ac:dyDescent="0.25">
      <c r="A445" s="123">
        <v>42491</v>
      </c>
      <c r="B445" s="28" t="s">
        <v>49</v>
      </c>
      <c r="C445" s="124">
        <v>1223585.1599999999</v>
      </c>
    </row>
    <row r="446" spans="1:3" x14ac:dyDescent="0.25">
      <c r="A446" s="123">
        <v>42491</v>
      </c>
      <c r="B446" s="28" t="s">
        <v>55</v>
      </c>
      <c r="C446" s="124">
        <v>0</v>
      </c>
    </row>
    <row r="447" spans="1:3" x14ac:dyDescent="0.25">
      <c r="A447" s="123">
        <v>42491</v>
      </c>
      <c r="B447" s="28" t="s">
        <v>35</v>
      </c>
      <c r="C447" s="124">
        <v>9962064.1199999806</v>
      </c>
    </row>
    <row r="448" spans="1:3" x14ac:dyDescent="0.25">
      <c r="A448" s="123">
        <v>42491</v>
      </c>
      <c r="B448" s="28" t="s">
        <v>54</v>
      </c>
      <c r="C448" s="124">
        <v>499652.18</v>
      </c>
    </row>
    <row r="449" spans="1:3" x14ac:dyDescent="0.25">
      <c r="A449" s="123">
        <v>42491</v>
      </c>
      <c r="B449" s="28" t="s">
        <v>13</v>
      </c>
      <c r="C449" s="124">
        <v>136918.15</v>
      </c>
    </row>
    <row r="450" spans="1:3" x14ac:dyDescent="0.25">
      <c r="A450" s="123">
        <v>42491</v>
      </c>
      <c r="B450" s="28" t="s">
        <v>37</v>
      </c>
      <c r="C450" s="124">
        <v>481975.51</v>
      </c>
    </row>
    <row r="451" spans="1:3" x14ac:dyDescent="0.25">
      <c r="A451" s="123">
        <v>42491</v>
      </c>
      <c r="B451" s="28" t="s">
        <v>15</v>
      </c>
      <c r="C451" s="124">
        <v>34283.24</v>
      </c>
    </row>
    <row r="452" spans="1:3" x14ac:dyDescent="0.25">
      <c r="A452" s="123">
        <v>42491</v>
      </c>
      <c r="B452" s="28" t="s">
        <v>8</v>
      </c>
      <c r="C452" s="124">
        <v>118559.59</v>
      </c>
    </row>
    <row r="453" spans="1:3" x14ac:dyDescent="0.25">
      <c r="A453" s="123">
        <v>42491</v>
      </c>
      <c r="B453" s="28" t="s">
        <v>2</v>
      </c>
      <c r="C453" s="124">
        <v>13408225.76</v>
      </c>
    </row>
    <row r="454" spans="1:3" x14ac:dyDescent="0.25">
      <c r="A454" s="123">
        <v>42491</v>
      </c>
      <c r="B454" s="28" t="s">
        <v>50</v>
      </c>
      <c r="C454" s="124">
        <v>1496767.98</v>
      </c>
    </row>
    <row r="455" spans="1:3" x14ac:dyDescent="0.25">
      <c r="A455" s="123">
        <v>42491</v>
      </c>
      <c r="B455" s="28" t="s">
        <v>11</v>
      </c>
      <c r="C455" s="124">
        <v>719691.11</v>
      </c>
    </row>
    <row r="456" spans="1:3" x14ac:dyDescent="0.25">
      <c r="A456" s="123">
        <v>42491</v>
      </c>
      <c r="B456" s="28" t="s">
        <v>34</v>
      </c>
      <c r="C456" s="124">
        <v>-25812413.27</v>
      </c>
    </row>
    <row r="457" spans="1:3" x14ac:dyDescent="0.25">
      <c r="A457" s="123">
        <v>42491</v>
      </c>
      <c r="B457" s="28" t="s">
        <v>18</v>
      </c>
      <c r="C457" s="124">
        <v>-79.75</v>
      </c>
    </row>
    <row r="458" spans="1:3" x14ac:dyDescent="0.25">
      <c r="A458" s="123">
        <v>42491</v>
      </c>
      <c r="B458" s="28" t="s">
        <v>4</v>
      </c>
      <c r="C458" s="124">
        <v>466262.87</v>
      </c>
    </row>
    <row r="459" spans="1:3" x14ac:dyDescent="0.25">
      <c r="A459" s="123">
        <v>42491</v>
      </c>
      <c r="B459" s="28" t="s">
        <v>48</v>
      </c>
      <c r="C459" s="124">
        <v>7790903.5200000498</v>
      </c>
    </row>
    <row r="460" spans="1:3" x14ac:dyDescent="0.25">
      <c r="A460" s="123">
        <v>42491</v>
      </c>
      <c r="B460" s="28" t="s">
        <v>12</v>
      </c>
      <c r="C460" s="124">
        <v>122742.27</v>
      </c>
    </row>
    <row r="461" spans="1:3" x14ac:dyDescent="0.25">
      <c r="A461" s="123">
        <v>42522</v>
      </c>
      <c r="B461" s="28" t="s">
        <v>11</v>
      </c>
      <c r="C461" s="124">
        <v>855708.27</v>
      </c>
    </row>
    <row r="462" spans="1:3" x14ac:dyDescent="0.25">
      <c r="A462" s="123">
        <v>42522</v>
      </c>
      <c r="B462" s="28" t="s">
        <v>12</v>
      </c>
      <c r="C462" s="124">
        <v>146237.01999999999</v>
      </c>
    </row>
    <row r="463" spans="1:3" x14ac:dyDescent="0.25">
      <c r="A463" s="123">
        <v>42522</v>
      </c>
      <c r="B463" s="28">
        <v>0</v>
      </c>
      <c r="C463" s="124">
        <v>0</v>
      </c>
    </row>
    <row r="464" spans="1:3" x14ac:dyDescent="0.25">
      <c r="A464" s="123">
        <v>42522</v>
      </c>
      <c r="B464" s="28" t="s">
        <v>48</v>
      </c>
      <c r="C464" s="124">
        <v>7447974.8500000099</v>
      </c>
    </row>
    <row r="465" spans="1:3" x14ac:dyDescent="0.25">
      <c r="A465" s="123">
        <v>42522</v>
      </c>
      <c r="B465" s="28" t="s">
        <v>4</v>
      </c>
      <c r="C465" s="124">
        <v>508902.03</v>
      </c>
    </row>
    <row r="466" spans="1:3" x14ac:dyDescent="0.25">
      <c r="A466" s="123">
        <v>42522</v>
      </c>
      <c r="B466" s="28" t="s">
        <v>54</v>
      </c>
      <c r="C466" s="124">
        <v>458657.85</v>
      </c>
    </row>
    <row r="467" spans="1:3" x14ac:dyDescent="0.25">
      <c r="A467" s="123">
        <v>42522</v>
      </c>
      <c r="B467" s="28" t="s">
        <v>37</v>
      </c>
      <c r="C467" s="124">
        <v>555355.27</v>
      </c>
    </row>
    <row r="468" spans="1:3" x14ac:dyDescent="0.25">
      <c r="A468" s="123">
        <v>42522</v>
      </c>
      <c r="B468" s="28" t="s">
        <v>18</v>
      </c>
      <c r="C468" s="124">
        <v>-67.680000000000007</v>
      </c>
    </row>
    <row r="469" spans="1:3" x14ac:dyDescent="0.25">
      <c r="A469" s="123">
        <v>42522</v>
      </c>
      <c r="B469" s="28" t="s">
        <v>50</v>
      </c>
      <c r="C469" s="124">
        <v>2313535.7799999998</v>
      </c>
    </row>
    <row r="470" spans="1:3" x14ac:dyDescent="0.25">
      <c r="A470" s="123">
        <v>42522</v>
      </c>
      <c r="B470" s="28" t="s">
        <v>13</v>
      </c>
      <c r="C470" s="124">
        <v>119884.33</v>
      </c>
    </row>
    <row r="471" spans="1:3" x14ac:dyDescent="0.25">
      <c r="A471" s="123">
        <v>42522</v>
      </c>
      <c r="B471" s="28" t="s">
        <v>15</v>
      </c>
      <c r="C471" s="124">
        <v>31719.47</v>
      </c>
    </row>
    <row r="472" spans="1:3" x14ac:dyDescent="0.25">
      <c r="A472" s="123">
        <v>42522</v>
      </c>
      <c r="B472" s="28" t="s">
        <v>2</v>
      </c>
      <c r="C472" s="124">
        <v>13514468.550000001</v>
      </c>
    </row>
    <row r="473" spans="1:3" x14ac:dyDescent="0.25">
      <c r="A473" s="123">
        <v>42522</v>
      </c>
      <c r="B473" s="28" t="s">
        <v>34</v>
      </c>
      <c r="C473" s="124">
        <v>-28037183.23</v>
      </c>
    </row>
    <row r="474" spans="1:3" x14ac:dyDescent="0.25">
      <c r="A474" s="123">
        <v>42522</v>
      </c>
      <c r="B474" s="28" t="s">
        <v>35</v>
      </c>
      <c r="C474" s="124">
        <v>10159104.5</v>
      </c>
    </row>
    <row r="475" spans="1:3" x14ac:dyDescent="0.25">
      <c r="A475" s="123">
        <v>42522</v>
      </c>
      <c r="B475" s="28" t="s">
        <v>56</v>
      </c>
      <c r="C475" s="124">
        <v>0</v>
      </c>
    </row>
    <row r="476" spans="1:3" x14ac:dyDescent="0.25">
      <c r="A476" s="123">
        <v>42522</v>
      </c>
      <c r="B476" s="28" t="s">
        <v>19</v>
      </c>
      <c r="C476" s="124">
        <v>771119.18999999901</v>
      </c>
    </row>
    <row r="477" spans="1:3" x14ac:dyDescent="0.25">
      <c r="A477" s="123">
        <v>42522</v>
      </c>
      <c r="B477" s="28" t="s">
        <v>8</v>
      </c>
      <c r="C477" s="124">
        <v>161531.79999999999</v>
      </c>
    </row>
    <row r="478" spans="1:3" x14ac:dyDescent="0.25">
      <c r="A478" s="123">
        <v>42522</v>
      </c>
      <c r="B478" s="28" t="s">
        <v>36</v>
      </c>
      <c r="C478" s="124">
        <v>5294223.13</v>
      </c>
    </row>
    <row r="479" spans="1:3" x14ac:dyDescent="0.25">
      <c r="A479" s="123">
        <v>42522</v>
      </c>
      <c r="B479" s="28" t="s">
        <v>14</v>
      </c>
      <c r="C479" s="124">
        <v>369420.97</v>
      </c>
    </row>
    <row r="480" spans="1:3" x14ac:dyDescent="0.25">
      <c r="A480" s="123">
        <v>42522</v>
      </c>
      <c r="B480" s="28" t="s">
        <v>22</v>
      </c>
      <c r="C480" s="124">
        <v>39895607.899999902</v>
      </c>
    </row>
    <row r="481" spans="1:3" x14ac:dyDescent="0.25">
      <c r="A481" s="123">
        <v>42522</v>
      </c>
      <c r="B481" s="28" t="s">
        <v>16</v>
      </c>
      <c r="C481" s="124">
        <v>729303.73</v>
      </c>
    </row>
    <row r="482" spans="1:3" x14ac:dyDescent="0.25">
      <c r="A482" s="123">
        <v>42522</v>
      </c>
      <c r="B482" s="28" t="s">
        <v>47</v>
      </c>
      <c r="C482" s="124">
        <v>5883537.6900000004</v>
      </c>
    </row>
    <row r="483" spans="1:3" x14ac:dyDescent="0.25">
      <c r="A483" s="123">
        <v>42522</v>
      </c>
      <c r="B483" s="28" t="s">
        <v>55</v>
      </c>
      <c r="C483" s="124">
        <v>0</v>
      </c>
    </row>
    <row r="484" spans="1:3" x14ac:dyDescent="0.25">
      <c r="A484" s="123">
        <v>42522</v>
      </c>
      <c r="B484" s="28" t="s">
        <v>57</v>
      </c>
      <c r="C484" s="124">
        <v>649.62</v>
      </c>
    </row>
    <row r="485" spans="1:3" x14ac:dyDescent="0.25">
      <c r="A485" s="123">
        <v>42522</v>
      </c>
      <c r="B485" s="28" t="s">
        <v>49</v>
      </c>
      <c r="C485" s="124">
        <v>1369383.79</v>
      </c>
    </row>
    <row r="486" spans="1:3" x14ac:dyDescent="0.25">
      <c r="A486" s="123">
        <v>42522</v>
      </c>
      <c r="B486" s="28" t="s">
        <v>38</v>
      </c>
      <c r="C486" s="124">
        <v>18865.59</v>
      </c>
    </row>
    <row r="487" spans="1:3" x14ac:dyDescent="0.25">
      <c r="A487" s="123">
        <v>42522</v>
      </c>
      <c r="B487" s="28" t="s">
        <v>17</v>
      </c>
      <c r="C487" s="124">
        <v>1738555.99</v>
      </c>
    </row>
    <row r="488" spans="1:3" x14ac:dyDescent="0.25">
      <c r="A488" s="123">
        <v>42552</v>
      </c>
      <c r="B488" s="28" t="s">
        <v>12</v>
      </c>
      <c r="C488" s="124">
        <v>127751.59</v>
      </c>
    </row>
    <row r="489" spans="1:3" x14ac:dyDescent="0.25">
      <c r="A489" s="123">
        <v>42552</v>
      </c>
      <c r="B489" s="28" t="s">
        <v>48</v>
      </c>
      <c r="C489" s="124">
        <v>7861108.7900000699</v>
      </c>
    </row>
    <row r="490" spans="1:3" x14ac:dyDescent="0.25">
      <c r="A490" s="123">
        <v>42552</v>
      </c>
      <c r="B490" s="28" t="s">
        <v>50</v>
      </c>
      <c r="C490" s="124">
        <v>2686591.07</v>
      </c>
    </row>
    <row r="491" spans="1:3" x14ac:dyDescent="0.25">
      <c r="A491" s="123">
        <v>42552</v>
      </c>
      <c r="B491" s="28" t="s">
        <v>14</v>
      </c>
      <c r="C491" s="124">
        <v>391387.99</v>
      </c>
    </row>
    <row r="492" spans="1:3" x14ac:dyDescent="0.25">
      <c r="A492" s="123">
        <v>42552</v>
      </c>
      <c r="B492" s="28" t="s">
        <v>11</v>
      </c>
      <c r="C492" s="124">
        <v>941353.34</v>
      </c>
    </row>
    <row r="493" spans="1:3" x14ac:dyDescent="0.25">
      <c r="A493" s="123">
        <v>42552</v>
      </c>
      <c r="B493" s="28" t="s">
        <v>8</v>
      </c>
      <c r="C493" s="124">
        <v>115129.03</v>
      </c>
    </row>
    <row r="494" spans="1:3" x14ac:dyDescent="0.25">
      <c r="A494" s="123">
        <v>42552</v>
      </c>
      <c r="B494" s="28" t="s">
        <v>37</v>
      </c>
      <c r="C494" s="124">
        <v>629931.03</v>
      </c>
    </row>
    <row r="495" spans="1:3" x14ac:dyDescent="0.25">
      <c r="A495" s="123">
        <v>42552</v>
      </c>
      <c r="B495" s="28" t="s">
        <v>16</v>
      </c>
      <c r="C495" s="124">
        <v>722299.35</v>
      </c>
    </row>
    <row r="496" spans="1:3" x14ac:dyDescent="0.25">
      <c r="A496" s="123">
        <v>42552</v>
      </c>
      <c r="B496" s="28">
        <v>0</v>
      </c>
      <c r="C496" s="124">
        <v>0</v>
      </c>
    </row>
    <row r="497" spans="1:3" x14ac:dyDescent="0.25">
      <c r="A497" s="123">
        <v>42552</v>
      </c>
      <c r="B497" s="28" t="s">
        <v>18</v>
      </c>
      <c r="C497" s="124">
        <v>-74.64</v>
      </c>
    </row>
    <row r="498" spans="1:3" x14ac:dyDescent="0.25">
      <c r="A498" s="123">
        <v>42552</v>
      </c>
      <c r="B498" s="28" t="s">
        <v>34</v>
      </c>
      <c r="C498" s="124">
        <v>-29536031.43</v>
      </c>
    </row>
    <row r="499" spans="1:3" x14ac:dyDescent="0.25">
      <c r="A499" s="123">
        <v>42552</v>
      </c>
      <c r="B499" s="28" t="s">
        <v>17</v>
      </c>
      <c r="C499" s="124">
        <v>1739975.8</v>
      </c>
    </row>
    <row r="500" spans="1:3" x14ac:dyDescent="0.25">
      <c r="A500" s="123">
        <v>42552</v>
      </c>
      <c r="B500" s="28" t="s">
        <v>55</v>
      </c>
      <c r="C500" s="124">
        <v>0</v>
      </c>
    </row>
    <row r="501" spans="1:3" x14ac:dyDescent="0.25">
      <c r="A501" s="123">
        <v>42552</v>
      </c>
      <c r="B501" s="28" t="s">
        <v>22</v>
      </c>
      <c r="C501" s="124">
        <v>42445372.899999999</v>
      </c>
    </row>
    <row r="502" spans="1:3" x14ac:dyDescent="0.25">
      <c r="A502" s="123">
        <v>42552</v>
      </c>
      <c r="B502" s="28" t="s">
        <v>49</v>
      </c>
      <c r="C502" s="124">
        <v>1412352.35</v>
      </c>
    </row>
    <row r="503" spans="1:3" x14ac:dyDescent="0.25">
      <c r="A503" s="123">
        <v>42552</v>
      </c>
      <c r="B503" s="28" t="s">
        <v>15</v>
      </c>
      <c r="C503" s="124">
        <v>68889.39</v>
      </c>
    </row>
    <row r="504" spans="1:3" x14ac:dyDescent="0.25">
      <c r="A504" s="123">
        <v>42552</v>
      </c>
      <c r="B504" s="28" t="s">
        <v>57</v>
      </c>
      <c r="C504" s="124">
        <v>638.16</v>
      </c>
    </row>
    <row r="505" spans="1:3" x14ac:dyDescent="0.25">
      <c r="A505" s="123">
        <v>42552</v>
      </c>
      <c r="B505" s="28" t="s">
        <v>4</v>
      </c>
      <c r="C505" s="124">
        <v>521385.25</v>
      </c>
    </row>
    <row r="506" spans="1:3" x14ac:dyDescent="0.25">
      <c r="A506" s="123">
        <v>42552</v>
      </c>
      <c r="B506" s="28" t="s">
        <v>54</v>
      </c>
      <c r="C506" s="124">
        <v>452703.00000000099</v>
      </c>
    </row>
    <row r="507" spans="1:3" x14ac:dyDescent="0.25">
      <c r="A507" s="123">
        <v>42552</v>
      </c>
      <c r="B507" s="28" t="s">
        <v>2</v>
      </c>
      <c r="C507" s="124">
        <v>14034033.75</v>
      </c>
    </row>
    <row r="508" spans="1:3" x14ac:dyDescent="0.25">
      <c r="A508" s="123">
        <v>42552</v>
      </c>
      <c r="B508" s="28" t="s">
        <v>35</v>
      </c>
      <c r="C508" s="124">
        <v>9918738.9399999809</v>
      </c>
    </row>
    <row r="509" spans="1:3" x14ac:dyDescent="0.25">
      <c r="A509" s="123">
        <v>42552</v>
      </c>
      <c r="B509" s="28" t="s">
        <v>56</v>
      </c>
      <c r="C509" s="124">
        <v>0</v>
      </c>
    </row>
    <row r="510" spans="1:3" x14ac:dyDescent="0.25">
      <c r="A510" s="123">
        <v>42552</v>
      </c>
      <c r="B510" s="28" t="s">
        <v>13</v>
      </c>
      <c r="C510" s="124">
        <v>176304.420000001</v>
      </c>
    </row>
    <row r="511" spans="1:3" x14ac:dyDescent="0.25">
      <c r="A511" s="123">
        <v>42552</v>
      </c>
      <c r="B511" s="28" t="s">
        <v>36</v>
      </c>
      <c r="C511" s="124">
        <v>5259725.1399999904</v>
      </c>
    </row>
    <row r="512" spans="1:3" x14ac:dyDescent="0.25">
      <c r="A512" s="123">
        <v>42552</v>
      </c>
      <c r="B512" s="28" t="s">
        <v>19</v>
      </c>
      <c r="C512" s="124">
        <v>790955.54</v>
      </c>
    </row>
    <row r="513" spans="1:3" x14ac:dyDescent="0.25">
      <c r="A513" s="123">
        <v>42552</v>
      </c>
      <c r="B513" s="28" t="s">
        <v>38</v>
      </c>
      <c r="C513" s="124">
        <v>21270.66</v>
      </c>
    </row>
    <row r="514" spans="1:3" x14ac:dyDescent="0.25">
      <c r="A514" s="123">
        <v>42552</v>
      </c>
      <c r="B514" s="28" t="s">
        <v>47</v>
      </c>
      <c r="C514" s="124">
        <v>5894434.46</v>
      </c>
    </row>
    <row r="515" spans="1:3" x14ac:dyDescent="0.25">
      <c r="A515" s="123">
        <v>42583</v>
      </c>
      <c r="B515" s="28" t="s">
        <v>4</v>
      </c>
      <c r="C515" s="124">
        <v>526450.57999999996</v>
      </c>
    </row>
    <row r="516" spans="1:3" x14ac:dyDescent="0.25">
      <c r="A516" s="123">
        <v>42583</v>
      </c>
      <c r="B516" s="28" t="s">
        <v>57</v>
      </c>
      <c r="C516" s="124">
        <v>0</v>
      </c>
    </row>
    <row r="517" spans="1:3" x14ac:dyDescent="0.25">
      <c r="A517" s="123">
        <v>42583</v>
      </c>
      <c r="B517" s="28" t="s">
        <v>13</v>
      </c>
      <c r="C517" s="124">
        <v>153967.72999999899</v>
      </c>
    </row>
    <row r="518" spans="1:3" x14ac:dyDescent="0.25">
      <c r="A518" s="123">
        <v>42583</v>
      </c>
      <c r="B518" s="28" t="s">
        <v>38</v>
      </c>
      <c r="C518" s="124">
        <v>21094.880000000001</v>
      </c>
    </row>
    <row r="519" spans="1:3" x14ac:dyDescent="0.25">
      <c r="A519" s="123">
        <v>42583</v>
      </c>
      <c r="B519" s="28" t="s">
        <v>54</v>
      </c>
      <c r="C519" s="124">
        <v>521083.34</v>
      </c>
    </row>
    <row r="520" spans="1:3" x14ac:dyDescent="0.25">
      <c r="A520" s="123">
        <v>42583</v>
      </c>
      <c r="B520" s="28" t="s">
        <v>37</v>
      </c>
      <c r="C520" s="124">
        <v>611256.19999999995</v>
      </c>
    </row>
    <row r="521" spans="1:3" x14ac:dyDescent="0.25">
      <c r="A521" s="123">
        <v>42583</v>
      </c>
      <c r="B521" s="28" t="s">
        <v>15</v>
      </c>
      <c r="C521" s="124">
        <v>36947.74</v>
      </c>
    </row>
    <row r="522" spans="1:3" x14ac:dyDescent="0.25">
      <c r="A522" s="123">
        <v>42583</v>
      </c>
      <c r="B522" s="28" t="s">
        <v>19</v>
      </c>
      <c r="C522" s="124">
        <v>1091074.95</v>
      </c>
    </row>
    <row r="523" spans="1:3" x14ac:dyDescent="0.25">
      <c r="A523" s="123">
        <v>42583</v>
      </c>
      <c r="B523" s="28" t="s">
        <v>35</v>
      </c>
      <c r="C523" s="124">
        <v>8940605.4800000098</v>
      </c>
    </row>
    <row r="524" spans="1:3" x14ac:dyDescent="0.25">
      <c r="A524" s="123">
        <v>42583</v>
      </c>
      <c r="B524" s="28" t="s">
        <v>55</v>
      </c>
      <c r="C524" s="124">
        <v>0</v>
      </c>
    </row>
    <row r="525" spans="1:3" x14ac:dyDescent="0.25">
      <c r="A525" s="123">
        <v>42583</v>
      </c>
      <c r="B525" s="28" t="s">
        <v>49</v>
      </c>
      <c r="C525" s="124">
        <v>1980306.96</v>
      </c>
    </row>
    <row r="526" spans="1:3" x14ac:dyDescent="0.25">
      <c r="A526" s="123">
        <v>42583</v>
      </c>
      <c r="B526" s="28" t="s">
        <v>36</v>
      </c>
      <c r="C526" s="124">
        <v>4706650.41</v>
      </c>
    </row>
    <row r="527" spans="1:3" x14ac:dyDescent="0.25">
      <c r="A527" s="123">
        <v>42583</v>
      </c>
      <c r="B527" s="28" t="s">
        <v>56</v>
      </c>
      <c r="C527" s="124">
        <v>0</v>
      </c>
    </row>
    <row r="528" spans="1:3" x14ac:dyDescent="0.25">
      <c r="A528" s="123">
        <v>42583</v>
      </c>
      <c r="B528" s="28" t="s">
        <v>47</v>
      </c>
      <c r="C528" s="124">
        <v>5896402.8200000003</v>
      </c>
    </row>
    <row r="529" spans="1:3" x14ac:dyDescent="0.25">
      <c r="A529" s="123">
        <v>42583</v>
      </c>
      <c r="B529" s="28" t="s">
        <v>17</v>
      </c>
      <c r="C529" s="124">
        <v>1751004.67</v>
      </c>
    </row>
    <row r="530" spans="1:3" x14ac:dyDescent="0.25">
      <c r="A530" s="123">
        <v>42583</v>
      </c>
      <c r="B530" s="28" t="s">
        <v>18</v>
      </c>
      <c r="C530" s="124">
        <v>-64.819999999999993</v>
      </c>
    </row>
    <row r="531" spans="1:3" x14ac:dyDescent="0.25">
      <c r="A531" s="123">
        <v>42583</v>
      </c>
      <c r="B531" s="28" t="s">
        <v>22</v>
      </c>
      <c r="C531" s="124">
        <v>42212153.670000002</v>
      </c>
    </row>
    <row r="532" spans="1:3" x14ac:dyDescent="0.25">
      <c r="A532" s="123">
        <v>42583</v>
      </c>
      <c r="B532" s="28">
        <v>0</v>
      </c>
      <c r="C532" s="124">
        <v>0</v>
      </c>
    </row>
    <row r="533" spans="1:3" x14ac:dyDescent="0.25">
      <c r="A533" s="123">
        <v>42583</v>
      </c>
      <c r="B533" s="28" t="s">
        <v>12</v>
      </c>
      <c r="C533" s="124">
        <v>126375.13</v>
      </c>
    </row>
    <row r="534" spans="1:3" x14ac:dyDescent="0.25">
      <c r="A534" s="123">
        <v>42583</v>
      </c>
      <c r="B534" s="28" t="s">
        <v>8</v>
      </c>
      <c r="C534" s="124">
        <v>164176.56</v>
      </c>
    </row>
    <row r="535" spans="1:3" x14ac:dyDescent="0.25">
      <c r="A535" s="123">
        <v>42583</v>
      </c>
      <c r="B535" s="28" t="s">
        <v>16</v>
      </c>
      <c r="C535" s="124">
        <v>927260.54</v>
      </c>
    </row>
    <row r="536" spans="1:3" x14ac:dyDescent="0.25">
      <c r="A536" s="123">
        <v>42583</v>
      </c>
      <c r="B536" s="28" t="s">
        <v>14</v>
      </c>
      <c r="C536" s="124">
        <v>416475.77</v>
      </c>
    </row>
    <row r="537" spans="1:3" x14ac:dyDescent="0.25">
      <c r="A537" s="123">
        <v>42583</v>
      </c>
      <c r="B537" s="28" t="s">
        <v>34</v>
      </c>
      <c r="C537" s="124">
        <v>-29342716.25</v>
      </c>
    </row>
    <row r="538" spans="1:3" x14ac:dyDescent="0.25">
      <c r="A538" s="123">
        <v>42583</v>
      </c>
      <c r="B538" s="28" t="s">
        <v>11</v>
      </c>
      <c r="C538" s="124">
        <v>981239.52000000095</v>
      </c>
    </row>
    <row r="539" spans="1:3" x14ac:dyDescent="0.25">
      <c r="A539" s="123">
        <v>42583</v>
      </c>
      <c r="B539" s="28" t="s">
        <v>50</v>
      </c>
      <c r="C539" s="124">
        <v>2427481.11</v>
      </c>
    </row>
    <row r="540" spans="1:3" x14ac:dyDescent="0.25">
      <c r="A540" s="123">
        <v>42583</v>
      </c>
      <c r="B540" s="28" t="s">
        <v>2</v>
      </c>
      <c r="C540" s="124">
        <v>14038489.67</v>
      </c>
    </row>
    <row r="541" spans="1:3" x14ac:dyDescent="0.25">
      <c r="A541" s="123">
        <v>42583</v>
      </c>
      <c r="B541" s="28" t="s">
        <v>48</v>
      </c>
      <c r="C541" s="124">
        <v>7922438.1799999801</v>
      </c>
    </row>
    <row r="542" spans="1:3" x14ac:dyDescent="0.25">
      <c r="A542" s="123">
        <v>42614</v>
      </c>
      <c r="B542" s="28" t="s">
        <v>48</v>
      </c>
      <c r="C542" s="124">
        <v>7284324.6400000304</v>
      </c>
    </row>
    <row r="543" spans="1:3" x14ac:dyDescent="0.25">
      <c r="A543" s="123">
        <v>42614</v>
      </c>
      <c r="B543" s="28" t="s">
        <v>8</v>
      </c>
      <c r="C543" s="124">
        <v>104532.17</v>
      </c>
    </row>
    <row r="544" spans="1:3" x14ac:dyDescent="0.25">
      <c r="A544" s="123">
        <v>42614</v>
      </c>
      <c r="B544" s="28">
        <v>0</v>
      </c>
      <c r="C544" s="124">
        <v>0</v>
      </c>
    </row>
    <row r="545" spans="1:3" x14ac:dyDescent="0.25">
      <c r="A545" s="123">
        <v>42614</v>
      </c>
      <c r="B545" s="28" t="s">
        <v>17</v>
      </c>
      <c r="C545" s="124">
        <v>1760097.71</v>
      </c>
    </row>
    <row r="546" spans="1:3" x14ac:dyDescent="0.25">
      <c r="A546" s="123">
        <v>42614</v>
      </c>
      <c r="B546" s="28" t="s">
        <v>18</v>
      </c>
      <c r="C546" s="124">
        <v>-784.28</v>
      </c>
    </row>
    <row r="547" spans="1:3" x14ac:dyDescent="0.25">
      <c r="A547" s="123">
        <v>42614</v>
      </c>
      <c r="B547" s="28" t="s">
        <v>50</v>
      </c>
      <c r="C547" s="124">
        <v>1738067.81</v>
      </c>
    </row>
    <row r="548" spans="1:3" x14ac:dyDescent="0.25">
      <c r="A548" s="123">
        <v>42614</v>
      </c>
      <c r="B548" s="28" t="s">
        <v>2</v>
      </c>
      <c r="C548" s="124">
        <v>13834642.699999999</v>
      </c>
    </row>
    <row r="549" spans="1:3" x14ac:dyDescent="0.25">
      <c r="A549" s="123">
        <v>42614</v>
      </c>
      <c r="B549" s="28" t="s">
        <v>12</v>
      </c>
      <c r="C549" s="124">
        <v>132198.62</v>
      </c>
    </row>
    <row r="550" spans="1:3" x14ac:dyDescent="0.25">
      <c r="A550" s="123">
        <v>42614</v>
      </c>
      <c r="B550" s="28" t="s">
        <v>22</v>
      </c>
      <c r="C550" s="124">
        <v>33619749.75</v>
      </c>
    </row>
    <row r="551" spans="1:3" x14ac:dyDescent="0.25">
      <c r="A551" s="123">
        <v>42614</v>
      </c>
      <c r="B551" s="28" t="s">
        <v>14</v>
      </c>
      <c r="C551" s="124">
        <v>392760.78</v>
      </c>
    </row>
    <row r="552" spans="1:3" x14ac:dyDescent="0.25">
      <c r="A552" s="123">
        <v>42614</v>
      </c>
      <c r="B552" s="28" t="s">
        <v>34</v>
      </c>
      <c r="C552" s="124">
        <v>-23476223.710000001</v>
      </c>
    </row>
    <row r="553" spans="1:3" x14ac:dyDescent="0.25">
      <c r="A553" s="123">
        <v>42614</v>
      </c>
      <c r="B553" s="28" t="s">
        <v>47</v>
      </c>
      <c r="C553" s="124">
        <v>5885540.8200000003</v>
      </c>
    </row>
    <row r="554" spans="1:3" x14ac:dyDescent="0.25">
      <c r="A554" s="123">
        <v>42614</v>
      </c>
      <c r="B554" s="28" t="s">
        <v>49</v>
      </c>
      <c r="C554" s="124">
        <v>1980191.93</v>
      </c>
    </row>
    <row r="555" spans="1:3" x14ac:dyDescent="0.25">
      <c r="A555" s="123">
        <v>42614</v>
      </c>
      <c r="B555" s="28" t="s">
        <v>16</v>
      </c>
      <c r="C555" s="124">
        <v>580346.37</v>
      </c>
    </row>
    <row r="556" spans="1:3" x14ac:dyDescent="0.25">
      <c r="A556" s="123">
        <v>42614</v>
      </c>
      <c r="B556" s="28" t="s">
        <v>19</v>
      </c>
      <c r="C556" s="124">
        <v>821645.83999999904</v>
      </c>
    </row>
    <row r="557" spans="1:3" x14ac:dyDescent="0.25">
      <c r="A557" s="123">
        <v>42614</v>
      </c>
      <c r="B557" s="28" t="s">
        <v>36</v>
      </c>
      <c r="C557" s="124">
        <v>3953835.48999999</v>
      </c>
    </row>
    <row r="558" spans="1:3" x14ac:dyDescent="0.25">
      <c r="A558" s="123">
        <v>42614</v>
      </c>
      <c r="B558" s="28" t="s">
        <v>56</v>
      </c>
      <c r="C558" s="124">
        <v>0</v>
      </c>
    </row>
    <row r="559" spans="1:3" x14ac:dyDescent="0.25">
      <c r="A559" s="123">
        <v>42614</v>
      </c>
      <c r="B559" s="28" t="s">
        <v>55</v>
      </c>
      <c r="C559" s="124">
        <v>0</v>
      </c>
    </row>
    <row r="560" spans="1:3" x14ac:dyDescent="0.25">
      <c r="A560" s="123">
        <v>42614</v>
      </c>
      <c r="B560" s="28" t="s">
        <v>35</v>
      </c>
      <c r="C560" s="124">
        <v>7395707.4200000204</v>
      </c>
    </row>
    <row r="561" spans="1:3" x14ac:dyDescent="0.25">
      <c r="A561" s="123">
        <v>42614</v>
      </c>
      <c r="B561" s="28" t="s">
        <v>11</v>
      </c>
      <c r="C561" s="124">
        <v>1010124.96</v>
      </c>
    </row>
    <row r="562" spans="1:3" x14ac:dyDescent="0.25">
      <c r="A562" s="123">
        <v>42614</v>
      </c>
      <c r="B562" s="28" t="s">
        <v>13</v>
      </c>
      <c r="C562" s="124">
        <v>156901.07</v>
      </c>
    </row>
    <row r="563" spans="1:3" x14ac:dyDescent="0.25">
      <c r="A563" s="123">
        <v>42614</v>
      </c>
      <c r="B563" s="28" t="s">
        <v>37</v>
      </c>
      <c r="C563" s="124">
        <v>512592.23</v>
      </c>
    </row>
    <row r="564" spans="1:3" x14ac:dyDescent="0.25">
      <c r="A564" s="123">
        <v>42614</v>
      </c>
      <c r="B564" s="28" t="s">
        <v>15</v>
      </c>
      <c r="C564" s="124">
        <v>30847.16</v>
      </c>
    </row>
    <row r="565" spans="1:3" x14ac:dyDescent="0.25">
      <c r="A565" s="123">
        <v>42614</v>
      </c>
      <c r="B565" s="28" t="s">
        <v>38</v>
      </c>
      <c r="C565" s="124">
        <v>18926.689999999999</v>
      </c>
    </row>
    <row r="566" spans="1:3" x14ac:dyDescent="0.25">
      <c r="A566" s="123">
        <v>42614</v>
      </c>
      <c r="B566" s="28" t="s">
        <v>4</v>
      </c>
      <c r="C566" s="124">
        <v>423319.95</v>
      </c>
    </row>
    <row r="567" spans="1:3" x14ac:dyDescent="0.25">
      <c r="A567" s="123">
        <v>42614</v>
      </c>
      <c r="B567" s="28" t="s">
        <v>54</v>
      </c>
      <c r="C567" s="124">
        <v>499068.57</v>
      </c>
    </row>
    <row r="568" spans="1:3" x14ac:dyDescent="0.25">
      <c r="A568" s="123">
        <v>42614</v>
      </c>
      <c r="B568" s="28" t="s">
        <v>57</v>
      </c>
      <c r="C568" s="124">
        <v>0</v>
      </c>
    </row>
    <row r="569" spans="1:3" x14ac:dyDescent="0.25">
      <c r="A569" s="123">
        <v>42644</v>
      </c>
      <c r="B569" s="28" t="s">
        <v>15</v>
      </c>
      <c r="C569" s="124">
        <v>32357.87</v>
      </c>
    </row>
    <row r="570" spans="1:3" x14ac:dyDescent="0.25">
      <c r="A570" s="123">
        <v>42644</v>
      </c>
      <c r="B570" s="28" t="s">
        <v>8</v>
      </c>
      <c r="C570" s="124">
        <v>128279.61</v>
      </c>
    </row>
    <row r="571" spans="1:3" x14ac:dyDescent="0.25">
      <c r="A571" s="123">
        <v>42644</v>
      </c>
      <c r="B571" s="28" t="s">
        <v>49</v>
      </c>
      <c r="C571" s="124">
        <v>1270711.1399999999</v>
      </c>
    </row>
    <row r="572" spans="1:3" x14ac:dyDescent="0.25">
      <c r="A572" s="123">
        <v>42644</v>
      </c>
      <c r="B572" s="28" t="s">
        <v>55</v>
      </c>
      <c r="C572" s="124">
        <v>0</v>
      </c>
    </row>
    <row r="573" spans="1:3" x14ac:dyDescent="0.25">
      <c r="A573" s="123">
        <v>42644</v>
      </c>
      <c r="B573" s="28" t="s">
        <v>22</v>
      </c>
      <c r="C573" s="124">
        <v>32389062.370000001</v>
      </c>
    </row>
    <row r="574" spans="1:3" x14ac:dyDescent="0.25">
      <c r="A574" s="123">
        <v>42644</v>
      </c>
      <c r="B574" s="28" t="s">
        <v>38</v>
      </c>
      <c r="C574" s="124">
        <v>15745.36</v>
      </c>
    </row>
    <row r="575" spans="1:3" x14ac:dyDescent="0.25">
      <c r="A575" s="123">
        <v>42644</v>
      </c>
      <c r="B575" s="28" t="s">
        <v>17</v>
      </c>
      <c r="C575" s="124">
        <v>1779398.12</v>
      </c>
    </row>
    <row r="576" spans="1:3" x14ac:dyDescent="0.25">
      <c r="A576" s="123">
        <v>42644</v>
      </c>
      <c r="B576" s="28" t="s">
        <v>14</v>
      </c>
      <c r="C576" s="124">
        <v>334163.53000000003</v>
      </c>
    </row>
    <row r="577" spans="1:3" x14ac:dyDescent="0.25">
      <c r="A577" s="123">
        <v>42644</v>
      </c>
      <c r="B577" s="28">
        <v>0</v>
      </c>
      <c r="C577" s="124">
        <v>0</v>
      </c>
    </row>
    <row r="578" spans="1:3" x14ac:dyDescent="0.25">
      <c r="A578" s="123">
        <v>42644</v>
      </c>
      <c r="B578" s="28" t="s">
        <v>37</v>
      </c>
      <c r="C578" s="124">
        <v>483690.46</v>
      </c>
    </row>
    <row r="579" spans="1:3" x14ac:dyDescent="0.25">
      <c r="A579" s="123">
        <v>42644</v>
      </c>
      <c r="B579" s="28" t="s">
        <v>16</v>
      </c>
      <c r="C579" s="124">
        <v>530218.28</v>
      </c>
    </row>
    <row r="580" spans="1:3" x14ac:dyDescent="0.25">
      <c r="A580" s="123">
        <v>42644</v>
      </c>
      <c r="B580" s="28" t="s">
        <v>2</v>
      </c>
      <c r="C580" s="124">
        <v>14056978.76</v>
      </c>
    </row>
    <row r="581" spans="1:3" x14ac:dyDescent="0.25">
      <c r="A581" s="123">
        <v>42644</v>
      </c>
      <c r="B581" s="28" t="s">
        <v>48</v>
      </c>
      <c r="C581" s="124">
        <v>7346180.0900000399</v>
      </c>
    </row>
    <row r="582" spans="1:3" x14ac:dyDescent="0.25">
      <c r="A582" s="123">
        <v>42644</v>
      </c>
      <c r="B582" s="28" t="s">
        <v>12</v>
      </c>
      <c r="C582" s="124">
        <v>124009.62</v>
      </c>
    </row>
    <row r="583" spans="1:3" x14ac:dyDescent="0.25">
      <c r="A583" s="123">
        <v>42644</v>
      </c>
      <c r="B583" s="28" t="s">
        <v>47</v>
      </c>
      <c r="C583" s="124">
        <v>5856924.5599999996</v>
      </c>
    </row>
    <row r="584" spans="1:3" x14ac:dyDescent="0.25">
      <c r="A584" s="123">
        <v>42644</v>
      </c>
      <c r="B584" s="28" t="s">
        <v>19</v>
      </c>
      <c r="C584" s="124">
        <v>769517.91</v>
      </c>
    </row>
    <row r="585" spans="1:3" x14ac:dyDescent="0.25">
      <c r="A585" s="123">
        <v>42644</v>
      </c>
      <c r="B585" s="28" t="s">
        <v>13</v>
      </c>
      <c r="C585" s="124">
        <v>198210.30999999799</v>
      </c>
    </row>
    <row r="586" spans="1:3" x14ac:dyDescent="0.25">
      <c r="A586" s="123">
        <v>42644</v>
      </c>
      <c r="B586" s="28" t="s">
        <v>36</v>
      </c>
      <c r="C586" s="124">
        <v>3654255.01</v>
      </c>
    </row>
    <row r="587" spans="1:3" x14ac:dyDescent="0.25">
      <c r="A587" s="123">
        <v>42644</v>
      </c>
      <c r="B587" s="28" t="s">
        <v>57</v>
      </c>
      <c r="C587" s="124">
        <v>0</v>
      </c>
    </row>
    <row r="588" spans="1:3" x14ac:dyDescent="0.25">
      <c r="A588" s="123">
        <v>42644</v>
      </c>
      <c r="B588" s="28" t="s">
        <v>50</v>
      </c>
      <c r="C588" s="124">
        <v>1296561.29</v>
      </c>
    </row>
    <row r="589" spans="1:3" x14ac:dyDescent="0.25">
      <c r="A589" s="123">
        <v>42644</v>
      </c>
      <c r="B589" s="28" t="s">
        <v>34</v>
      </c>
      <c r="C589" s="124">
        <v>-22528619.02</v>
      </c>
    </row>
    <row r="590" spans="1:3" x14ac:dyDescent="0.25">
      <c r="A590" s="123">
        <v>42644</v>
      </c>
      <c r="B590" s="28" t="s">
        <v>18</v>
      </c>
      <c r="C590" s="124">
        <v>-173.19</v>
      </c>
    </row>
    <row r="591" spans="1:3" x14ac:dyDescent="0.25">
      <c r="A591" s="123">
        <v>42644</v>
      </c>
      <c r="B591" s="28" t="s">
        <v>56</v>
      </c>
      <c r="C591" s="124">
        <v>0</v>
      </c>
    </row>
    <row r="592" spans="1:3" x14ac:dyDescent="0.25">
      <c r="A592" s="123">
        <v>42644</v>
      </c>
      <c r="B592" s="28" t="s">
        <v>54</v>
      </c>
      <c r="C592" s="124">
        <v>499389.39</v>
      </c>
    </row>
    <row r="593" spans="1:3" x14ac:dyDescent="0.25">
      <c r="A593" s="123">
        <v>42644</v>
      </c>
      <c r="B593" s="28" t="s">
        <v>4</v>
      </c>
      <c r="C593" s="124">
        <v>417133.79</v>
      </c>
    </row>
    <row r="594" spans="1:3" x14ac:dyDescent="0.25">
      <c r="A594" s="123">
        <v>42644</v>
      </c>
      <c r="B594" s="28" t="s">
        <v>11</v>
      </c>
      <c r="C594" s="124">
        <v>841392.96</v>
      </c>
    </row>
    <row r="595" spans="1:3" x14ac:dyDescent="0.25">
      <c r="A595" s="123">
        <v>42644</v>
      </c>
      <c r="B595" s="28" t="s">
        <v>35</v>
      </c>
      <c r="C595" s="124">
        <v>6860426.2000000104</v>
      </c>
    </row>
    <row r="596" spans="1:3" x14ac:dyDescent="0.25">
      <c r="A596" s="123">
        <v>42675</v>
      </c>
      <c r="B596" s="28" t="s">
        <v>11</v>
      </c>
      <c r="C596" s="124">
        <v>775050.23999999999</v>
      </c>
    </row>
    <row r="597" spans="1:3" x14ac:dyDescent="0.25">
      <c r="A597" s="123">
        <v>42675</v>
      </c>
      <c r="B597" s="28" t="s">
        <v>34</v>
      </c>
      <c r="C597" s="124">
        <v>-19609846.940000001</v>
      </c>
    </row>
    <row r="598" spans="1:3" x14ac:dyDescent="0.25">
      <c r="A598" s="123">
        <v>42675</v>
      </c>
      <c r="B598" s="28" t="s">
        <v>54</v>
      </c>
      <c r="C598" s="124">
        <v>547214.74</v>
      </c>
    </row>
    <row r="599" spans="1:3" x14ac:dyDescent="0.25">
      <c r="A599" s="123">
        <v>42675</v>
      </c>
      <c r="B599" s="28" t="s">
        <v>4</v>
      </c>
      <c r="C599" s="124">
        <v>367917.4</v>
      </c>
    </row>
    <row r="600" spans="1:3" x14ac:dyDescent="0.25">
      <c r="A600" s="123">
        <v>42675</v>
      </c>
      <c r="B600" s="28" t="s">
        <v>37</v>
      </c>
      <c r="C600" s="124">
        <v>422796.77</v>
      </c>
    </row>
    <row r="601" spans="1:3" x14ac:dyDescent="0.25">
      <c r="A601" s="123">
        <v>42675</v>
      </c>
      <c r="B601" s="28" t="s">
        <v>50</v>
      </c>
      <c r="C601" s="124">
        <v>1008255.28</v>
      </c>
    </row>
    <row r="602" spans="1:3" x14ac:dyDescent="0.25">
      <c r="A602" s="123">
        <v>42675</v>
      </c>
      <c r="B602" s="28" t="s">
        <v>13</v>
      </c>
      <c r="C602" s="124">
        <v>117902.71</v>
      </c>
    </row>
    <row r="603" spans="1:3" x14ac:dyDescent="0.25">
      <c r="A603" s="123">
        <v>42675</v>
      </c>
      <c r="B603" s="28" t="s">
        <v>18</v>
      </c>
      <c r="C603" s="124">
        <v>0</v>
      </c>
    </row>
    <row r="604" spans="1:3" x14ac:dyDescent="0.25">
      <c r="A604" s="123">
        <v>42675</v>
      </c>
      <c r="B604" s="28" t="s">
        <v>48</v>
      </c>
      <c r="C604" s="124">
        <v>6990393.1499999901</v>
      </c>
    </row>
    <row r="605" spans="1:3" x14ac:dyDescent="0.25">
      <c r="A605" s="123">
        <v>42675</v>
      </c>
      <c r="B605" s="28" t="s">
        <v>12</v>
      </c>
      <c r="C605" s="124">
        <v>111176.9</v>
      </c>
    </row>
    <row r="606" spans="1:3" x14ac:dyDescent="0.25">
      <c r="A606" s="123">
        <v>42675</v>
      </c>
      <c r="B606" s="28" t="s">
        <v>14</v>
      </c>
      <c r="C606" s="124">
        <v>345127.62</v>
      </c>
    </row>
    <row r="607" spans="1:3" x14ac:dyDescent="0.25">
      <c r="A607" s="123">
        <v>42675</v>
      </c>
      <c r="B607" s="28">
        <v>0</v>
      </c>
      <c r="C607" s="124">
        <v>0</v>
      </c>
    </row>
    <row r="608" spans="1:3" x14ac:dyDescent="0.25">
      <c r="A608" s="123">
        <v>42675</v>
      </c>
      <c r="B608" s="28" t="s">
        <v>38</v>
      </c>
      <c r="C608" s="124">
        <v>15117.97</v>
      </c>
    </row>
    <row r="609" spans="1:3" x14ac:dyDescent="0.25">
      <c r="A609" s="123">
        <v>42675</v>
      </c>
      <c r="B609" s="28" t="s">
        <v>16</v>
      </c>
      <c r="C609" s="124">
        <v>500744.15</v>
      </c>
    </row>
    <row r="610" spans="1:3" x14ac:dyDescent="0.25">
      <c r="A610" s="123">
        <v>42675</v>
      </c>
      <c r="B610" s="28" t="s">
        <v>17</v>
      </c>
      <c r="C610" s="124">
        <v>1803854.23</v>
      </c>
    </row>
    <row r="611" spans="1:3" x14ac:dyDescent="0.25">
      <c r="A611" s="123">
        <v>42675</v>
      </c>
      <c r="B611" s="28" t="s">
        <v>57</v>
      </c>
      <c r="C611" s="124">
        <v>0</v>
      </c>
    </row>
    <row r="612" spans="1:3" x14ac:dyDescent="0.25">
      <c r="A612" s="123">
        <v>42675</v>
      </c>
      <c r="B612" s="28" t="s">
        <v>56</v>
      </c>
      <c r="C612" s="124">
        <v>0</v>
      </c>
    </row>
    <row r="613" spans="1:3" x14ac:dyDescent="0.25">
      <c r="A613" s="123">
        <v>42675</v>
      </c>
      <c r="B613" s="28" t="s">
        <v>36</v>
      </c>
      <c r="C613" s="124">
        <v>3322022.18</v>
      </c>
    </row>
    <row r="614" spans="1:3" x14ac:dyDescent="0.25">
      <c r="A614" s="123">
        <v>42675</v>
      </c>
      <c r="B614" s="28" t="s">
        <v>47</v>
      </c>
      <c r="C614" s="124">
        <v>5893223.71</v>
      </c>
    </row>
    <row r="615" spans="1:3" x14ac:dyDescent="0.25">
      <c r="A615" s="123">
        <v>42675</v>
      </c>
      <c r="B615" s="28" t="s">
        <v>22</v>
      </c>
      <c r="C615" s="124">
        <v>28135499.75</v>
      </c>
    </row>
    <row r="616" spans="1:3" x14ac:dyDescent="0.25">
      <c r="A616" s="123">
        <v>42675</v>
      </c>
      <c r="B616" s="28" t="s">
        <v>49</v>
      </c>
      <c r="C616" s="124">
        <v>1510666.46</v>
      </c>
    </row>
    <row r="617" spans="1:3" x14ac:dyDescent="0.25">
      <c r="A617" s="123">
        <v>42675</v>
      </c>
      <c r="B617" s="28" t="s">
        <v>19</v>
      </c>
      <c r="C617" s="124">
        <v>662649.06999999797</v>
      </c>
    </row>
    <row r="618" spans="1:3" x14ac:dyDescent="0.25">
      <c r="A618" s="123">
        <v>42675</v>
      </c>
      <c r="B618" s="28" t="s">
        <v>55</v>
      </c>
      <c r="C618" s="124">
        <v>0</v>
      </c>
    </row>
    <row r="619" spans="1:3" x14ac:dyDescent="0.25">
      <c r="A619" s="123">
        <v>42675</v>
      </c>
      <c r="B619" s="28" t="s">
        <v>15</v>
      </c>
      <c r="C619" s="124">
        <v>33722.31</v>
      </c>
    </row>
    <row r="620" spans="1:3" x14ac:dyDescent="0.25">
      <c r="A620" s="123">
        <v>42675</v>
      </c>
      <c r="B620" s="28" t="s">
        <v>2</v>
      </c>
      <c r="C620" s="124">
        <v>13533095.380000001</v>
      </c>
    </row>
    <row r="621" spans="1:3" x14ac:dyDescent="0.25">
      <c r="A621" s="123">
        <v>42675</v>
      </c>
      <c r="B621" s="28" t="s">
        <v>8</v>
      </c>
      <c r="C621" s="124">
        <v>139614.47</v>
      </c>
    </row>
    <row r="622" spans="1:3" x14ac:dyDescent="0.25">
      <c r="A622" s="123">
        <v>42675</v>
      </c>
      <c r="B622" s="28" t="s">
        <v>35</v>
      </c>
      <c r="C622" s="124">
        <v>6207433.3599999901</v>
      </c>
    </row>
    <row r="623" spans="1:3" x14ac:dyDescent="0.25">
      <c r="A623" s="123">
        <v>42705</v>
      </c>
      <c r="B623" s="28" t="s">
        <v>34</v>
      </c>
      <c r="C623" s="124">
        <v>-20451345.120000001</v>
      </c>
    </row>
    <row r="624" spans="1:3" x14ac:dyDescent="0.25">
      <c r="A624" s="123">
        <v>42705</v>
      </c>
      <c r="B624" s="28" t="s">
        <v>50</v>
      </c>
      <c r="C624" s="124">
        <v>921412.79</v>
      </c>
    </row>
    <row r="625" spans="1:3" x14ac:dyDescent="0.25">
      <c r="A625" s="123">
        <v>42705</v>
      </c>
      <c r="B625" s="28" t="s">
        <v>11</v>
      </c>
      <c r="C625" s="124">
        <v>895779.69</v>
      </c>
    </row>
    <row r="626" spans="1:3" x14ac:dyDescent="0.25">
      <c r="A626" s="123">
        <v>42705</v>
      </c>
      <c r="B626" s="28" t="s">
        <v>16</v>
      </c>
      <c r="C626" s="124">
        <v>485795.85</v>
      </c>
    </row>
    <row r="627" spans="1:3" x14ac:dyDescent="0.25">
      <c r="A627" s="123">
        <v>42705</v>
      </c>
      <c r="B627" s="28">
        <v>0</v>
      </c>
      <c r="C627" s="124">
        <v>0</v>
      </c>
    </row>
    <row r="628" spans="1:3" x14ac:dyDescent="0.25">
      <c r="A628" s="123">
        <v>42705</v>
      </c>
      <c r="B628" s="28" t="s">
        <v>48</v>
      </c>
      <c r="C628" s="124">
        <v>8221804.3499999102</v>
      </c>
    </row>
    <row r="629" spans="1:3" x14ac:dyDescent="0.25">
      <c r="A629" s="123">
        <v>42705</v>
      </c>
      <c r="B629" s="28" t="s">
        <v>12</v>
      </c>
      <c r="C629" s="124">
        <v>133019</v>
      </c>
    </row>
    <row r="630" spans="1:3" x14ac:dyDescent="0.25">
      <c r="A630" s="123">
        <v>42705</v>
      </c>
      <c r="B630" s="28" t="s">
        <v>18</v>
      </c>
      <c r="C630" s="124">
        <v>0</v>
      </c>
    </row>
    <row r="631" spans="1:3" x14ac:dyDescent="0.25">
      <c r="A631" s="123">
        <v>42705</v>
      </c>
      <c r="B631" s="28" t="s">
        <v>54</v>
      </c>
      <c r="C631" s="124">
        <v>499313.63</v>
      </c>
    </row>
    <row r="632" spans="1:3" x14ac:dyDescent="0.25">
      <c r="A632" s="123">
        <v>42705</v>
      </c>
      <c r="B632" s="28" t="s">
        <v>37</v>
      </c>
      <c r="C632" s="124">
        <v>422187.17</v>
      </c>
    </row>
    <row r="633" spans="1:3" x14ac:dyDescent="0.25">
      <c r="A633" s="123">
        <v>42705</v>
      </c>
      <c r="B633" s="28" t="s">
        <v>56</v>
      </c>
      <c r="C633" s="124">
        <v>0</v>
      </c>
    </row>
    <row r="634" spans="1:3" x14ac:dyDescent="0.25">
      <c r="A634" s="123">
        <v>42705</v>
      </c>
      <c r="B634" s="28" t="s">
        <v>47</v>
      </c>
      <c r="C634" s="124">
        <v>5912459.71</v>
      </c>
    </row>
    <row r="635" spans="1:3" x14ac:dyDescent="0.25">
      <c r="A635" s="123">
        <v>42705</v>
      </c>
      <c r="B635" s="28" t="s">
        <v>36</v>
      </c>
      <c r="C635" s="124">
        <v>3304656.02</v>
      </c>
    </row>
    <row r="636" spans="1:3" x14ac:dyDescent="0.25">
      <c r="A636" s="123">
        <v>42705</v>
      </c>
      <c r="B636" s="28" t="s">
        <v>13</v>
      </c>
      <c r="C636" s="124">
        <v>143040.61999999901</v>
      </c>
    </row>
    <row r="637" spans="1:3" x14ac:dyDescent="0.25">
      <c r="A637" s="123">
        <v>42705</v>
      </c>
      <c r="B637" s="28" t="s">
        <v>38</v>
      </c>
      <c r="C637" s="124">
        <v>16495.259999999998</v>
      </c>
    </row>
    <row r="638" spans="1:3" x14ac:dyDescent="0.25">
      <c r="A638" s="123">
        <v>42705</v>
      </c>
      <c r="B638" s="28" t="s">
        <v>8</v>
      </c>
      <c r="C638" s="124">
        <v>115690.65</v>
      </c>
    </row>
    <row r="639" spans="1:3" x14ac:dyDescent="0.25">
      <c r="A639" s="123">
        <v>42705</v>
      </c>
      <c r="B639" s="28" t="s">
        <v>19</v>
      </c>
      <c r="C639" s="124">
        <v>570024.80000000098</v>
      </c>
    </row>
    <row r="640" spans="1:3" x14ac:dyDescent="0.25">
      <c r="A640" s="123">
        <v>42705</v>
      </c>
      <c r="B640" s="28" t="s">
        <v>55</v>
      </c>
      <c r="C640" s="124">
        <v>0</v>
      </c>
    </row>
    <row r="641" spans="1:3" x14ac:dyDescent="0.25">
      <c r="A641" s="123">
        <v>42705</v>
      </c>
      <c r="B641" s="28" t="s">
        <v>49</v>
      </c>
      <c r="C641" s="124">
        <v>1837640.79</v>
      </c>
    </row>
    <row r="642" spans="1:3" x14ac:dyDescent="0.25">
      <c r="A642" s="123">
        <v>42705</v>
      </c>
      <c r="B642" s="28" t="s">
        <v>14</v>
      </c>
      <c r="C642" s="124">
        <v>353498.87</v>
      </c>
    </row>
    <row r="643" spans="1:3" x14ac:dyDescent="0.25">
      <c r="A643" s="123">
        <v>42705</v>
      </c>
      <c r="B643" s="28" t="s">
        <v>4</v>
      </c>
      <c r="C643" s="124">
        <v>387371.59</v>
      </c>
    </row>
    <row r="644" spans="1:3" x14ac:dyDescent="0.25">
      <c r="A644" s="123">
        <v>42705</v>
      </c>
      <c r="B644" s="28" t="s">
        <v>2</v>
      </c>
      <c r="C644" s="124">
        <v>13962055.9</v>
      </c>
    </row>
    <row r="645" spans="1:3" x14ac:dyDescent="0.25">
      <c r="A645" s="123">
        <v>42705</v>
      </c>
      <c r="B645" s="28" t="s">
        <v>35</v>
      </c>
      <c r="C645" s="124">
        <v>6214073.7000000104</v>
      </c>
    </row>
    <row r="646" spans="1:3" x14ac:dyDescent="0.25">
      <c r="A646" s="123">
        <v>42705</v>
      </c>
      <c r="B646" s="28" t="s">
        <v>15</v>
      </c>
      <c r="C646" s="124">
        <v>29051</v>
      </c>
    </row>
    <row r="647" spans="1:3" x14ac:dyDescent="0.25">
      <c r="A647" s="123">
        <v>42705</v>
      </c>
      <c r="B647" s="28" t="s">
        <v>22</v>
      </c>
      <c r="C647" s="124">
        <v>29104517.609999999</v>
      </c>
    </row>
    <row r="648" spans="1:3" x14ac:dyDescent="0.25">
      <c r="A648" s="123">
        <v>42705</v>
      </c>
      <c r="B648" s="28" t="s">
        <v>17</v>
      </c>
      <c r="C648" s="124">
        <v>1789014.71</v>
      </c>
    </row>
    <row r="649" spans="1:3" x14ac:dyDescent="0.25">
      <c r="A649" s="123">
        <v>42705</v>
      </c>
      <c r="B649" s="28" t="s">
        <v>57</v>
      </c>
      <c r="C649" s="124">
        <v>594.1</v>
      </c>
    </row>
    <row r="650" spans="1:3" x14ac:dyDescent="0.25">
      <c r="A650" s="123">
        <v>42736</v>
      </c>
      <c r="B650" s="28" t="s">
        <v>55</v>
      </c>
      <c r="C650" s="124">
        <v>0</v>
      </c>
    </row>
    <row r="651" spans="1:3" x14ac:dyDescent="0.25">
      <c r="A651" s="123">
        <v>42736</v>
      </c>
      <c r="B651" s="28" t="s">
        <v>49</v>
      </c>
      <c r="C651" s="124">
        <v>1677744.68</v>
      </c>
    </row>
    <row r="652" spans="1:3" x14ac:dyDescent="0.25">
      <c r="A652" s="123">
        <v>42736</v>
      </c>
      <c r="B652" s="28" t="s">
        <v>57</v>
      </c>
      <c r="C652" s="124">
        <v>0</v>
      </c>
    </row>
    <row r="653" spans="1:3" x14ac:dyDescent="0.25">
      <c r="A653" s="123">
        <v>42736</v>
      </c>
      <c r="B653" s="28" t="s">
        <v>22</v>
      </c>
      <c r="C653" s="124">
        <v>23656339.339999899</v>
      </c>
    </row>
    <row r="654" spans="1:3" x14ac:dyDescent="0.25">
      <c r="A654" s="123">
        <v>42736</v>
      </c>
      <c r="B654" s="28" t="s">
        <v>15</v>
      </c>
      <c r="C654" s="124">
        <v>42422.8</v>
      </c>
    </row>
    <row r="655" spans="1:3" x14ac:dyDescent="0.25">
      <c r="A655" s="123">
        <v>42736</v>
      </c>
      <c r="B655" s="28" t="s">
        <v>35</v>
      </c>
      <c r="C655" s="124">
        <v>5810300.21</v>
      </c>
    </row>
    <row r="656" spans="1:3" x14ac:dyDescent="0.25">
      <c r="A656" s="123">
        <v>42736</v>
      </c>
      <c r="B656" s="28" t="s">
        <v>54</v>
      </c>
      <c r="C656" s="124">
        <v>519600.05</v>
      </c>
    </row>
    <row r="657" spans="1:3" x14ac:dyDescent="0.25">
      <c r="A657" s="123">
        <v>42736</v>
      </c>
      <c r="B657" s="28" t="s">
        <v>4</v>
      </c>
      <c r="C657" s="124">
        <v>324974.23</v>
      </c>
    </row>
    <row r="658" spans="1:3" x14ac:dyDescent="0.25">
      <c r="A658" s="123">
        <v>42736</v>
      </c>
      <c r="B658" s="28" t="s">
        <v>36</v>
      </c>
      <c r="C658" s="124">
        <v>3311820.2099999902</v>
      </c>
    </row>
    <row r="659" spans="1:3" x14ac:dyDescent="0.25">
      <c r="A659" s="123">
        <v>42736</v>
      </c>
      <c r="B659" s="28" t="s">
        <v>2</v>
      </c>
      <c r="C659" s="124">
        <v>13896551.99</v>
      </c>
    </row>
    <row r="660" spans="1:3" x14ac:dyDescent="0.25">
      <c r="A660" s="123">
        <v>42736</v>
      </c>
      <c r="B660" s="28" t="s">
        <v>38</v>
      </c>
      <c r="C660" s="124">
        <v>15290.42</v>
      </c>
    </row>
    <row r="661" spans="1:3" x14ac:dyDescent="0.25">
      <c r="A661" s="123">
        <v>42736</v>
      </c>
      <c r="B661" s="28" t="s">
        <v>19</v>
      </c>
      <c r="C661" s="124">
        <v>546973.93999999994</v>
      </c>
    </row>
    <row r="662" spans="1:3" x14ac:dyDescent="0.25">
      <c r="A662" s="123">
        <v>42736</v>
      </c>
      <c r="B662" s="28" t="s">
        <v>56</v>
      </c>
      <c r="C662" s="124">
        <v>0</v>
      </c>
    </row>
    <row r="663" spans="1:3" x14ac:dyDescent="0.25">
      <c r="A663" s="123">
        <v>42736</v>
      </c>
      <c r="B663" s="28" t="s">
        <v>47</v>
      </c>
      <c r="C663" s="124">
        <v>5931113.4000000004</v>
      </c>
    </row>
    <row r="664" spans="1:3" x14ac:dyDescent="0.25">
      <c r="A664" s="123">
        <v>42736</v>
      </c>
      <c r="B664" s="28" t="s">
        <v>13</v>
      </c>
      <c r="C664" s="124">
        <v>100389.69999999899</v>
      </c>
    </row>
    <row r="665" spans="1:3" x14ac:dyDescent="0.25">
      <c r="A665" s="123">
        <v>42736</v>
      </c>
      <c r="B665" s="28" t="s">
        <v>37</v>
      </c>
      <c r="C665" s="124">
        <v>392498.36</v>
      </c>
    </row>
    <row r="666" spans="1:3" x14ac:dyDescent="0.25">
      <c r="A666" s="123">
        <v>42736</v>
      </c>
      <c r="B666" s="28" t="s">
        <v>8</v>
      </c>
      <c r="C666" s="124">
        <v>103365.04</v>
      </c>
    </row>
    <row r="667" spans="1:3" x14ac:dyDescent="0.25">
      <c r="A667" s="123">
        <v>42736</v>
      </c>
      <c r="B667" s="28" t="s">
        <v>48</v>
      </c>
      <c r="C667" s="124">
        <v>7372632.3300000597</v>
      </c>
    </row>
    <row r="668" spans="1:3" x14ac:dyDescent="0.25">
      <c r="A668" s="123">
        <v>42736</v>
      </c>
      <c r="B668" s="28" t="s">
        <v>12</v>
      </c>
      <c r="C668" s="124">
        <v>103509.73</v>
      </c>
    </row>
    <row r="669" spans="1:3" x14ac:dyDescent="0.25">
      <c r="A669" s="123">
        <v>42736</v>
      </c>
      <c r="B669" s="28" t="s">
        <v>11</v>
      </c>
      <c r="C669" s="124">
        <v>1066257.32</v>
      </c>
    </row>
    <row r="670" spans="1:3" x14ac:dyDescent="0.25">
      <c r="A670" s="123">
        <v>42736</v>
      </c>
      <c r="B670" s="28" t="s">
        <v>50</v>
      </c>
      <c r="C670" s="124">
        <v>1037034.61</v>
      </c>
    </row>
    <row r="671" spans="1:3" x14ac:dyDescent="0.25">
      <c r="A671" s="123">
        <v>42736</v>
      </c>
      <c r="B671" s="28" t="s">
        <v>16</v>
      </c>
      <c r="C671" s="124">
        <v>410025.85</v>
      </c>
    </row>
    <row r="672" spans="1:3" x14ac:dyDescent="0.25">
      <c r="A672" s="123">
        <v>42736</v>
      </c>
      <c r="B672" s="28" t="s">
        <v>14</v>
      </c>
      <c r="C672" s="124">
        <v>415018.11</v>
      </c>
    </row>
    <row r="673" spans="1:3" x14ac:dyDescent="0.25">
      <c r="A673" s="123">
        <v>42736</v>
      </c>
      <c r="B673" s="28" t="s">
        <v>34</v>
      </c>
      <c r="C673" s="124">
        <v>-16504359.27</v>
      </c>
    </row>
    <row r="674" spans="1:3" x14ac:dyDescent="0.25">
      <c r="A674" s="123">
        <v>42736</v>
      </c>
      <c r="B674" s="28" t="s">
        <v>17</v>
      </c>
      <c r="C674" s="124">
        <v>1815291.27</v>
      </c>
    </row>
    <row r="675" spans="1:3" x14ac:dyDescent="0.25">
      <c r="A675" s="123">
        <v>42736</v>
      </c>
      <c r="B675" s="28" t="s">
        <v>18</v>
      </c>
      <c r="C675" s="124">
        <v>-156.72999999999999</v>
      </c>
    </row>
    <row r="676" spans="1:3" x14ac:dyDescent="0.25">
      <c r="A676" s="123">
        <v>42736</v>
      </c>
      <c r="B676" s="28">
        <v>0</v>
      </c>
      <c r="C676" s="124">
        <v>0</v>
      </c>
    </row>
    <row r="677" spans="1:3" x14ac:dyDescent="0.25">
      <c r="A677" s="123">
        <v>42767</v>
      </c>
      <c r="B677" s="28">
        <v>0</v>
      </c>
      <c r="C677" s="124">
        <v>0</v>
      </c>
    </row>
    <row r="678" spans="1:3" x14ac:dyDescent="0.25">
      <c r="A678" s="123">
        <v>42767</v>
      </c>
      <c r="B678" s="28" t="s">
        <v>17</v>
      </c>
      <c r="C678" s="124">
        <v>1805031.53</v>
      </c>
    </row>
    <row r="679" spans="1:3" x14ac:dyDescent="0.25">
      <c r="A679" s="123">
        <v>42767</v>
      </c>
      <c r="B679" s="28" t="s">
        <v>18</v>
      </c>
      <c r="C679" s="124">
        <v>-319.02</v>
      </c>
    </row>
    <row r="680" spans="1:3" x14ac:dyDescent="0.25">
      <c r="A680" s="123">
        <v>42767</v>
      </c>
      <c r="B680" s="28" t="s">
        <v>14</v>
      </c>
      <c r="C680" s="124">
        <v>402303.51</v>
      </c>
    </row>
    <row r="681" spans="1:3" x14ac:dyDescent="0.25">
      <c r="A681" s="123">
        <v>42767</v>
      </c>
      <c r="B681" s="28" t="s">
        <v>50</v>
      </c>
      <c r="C681" s="124">
        <v>810858.35</v>
      </c>
    </row>
    <row r="682" spans="1:3" x14ac:dyDescent="0.25">
      <c r="A682" s="123">
        <v>42767</v>
      </c>
      <c r="B682" s="28" t="s">
        <v>11</v>
      </c>
      <c r="C682" s="124">
        <v>989422.73</v>
      </c>
    </row>
    <row r="683" spans="1:3" x14ac:dyDescent="0.25">
      <c r="A683" s="123">
        <v>42767</v>
      </c>
      <c r="B683" s="28" t="s">
        <v>34</v>
      </c>
      <c r="C683" s="124">
        <v>-16575749.17</v>
      </c>
    </row>
    <row r="684" spans="1:3" x14ac:dyDescent="0.25">
      <c r="A684" s="123">
        <v>42767</v>
      </c>
      <c r="B684" s="28" t="s">
        <v>16</v>
      </c>
      <c r="C684" s="124">
        <v>422918.01</v>
      </c>
    </row>
    <row r="685" spans="1:3" x14ac:dyDescent="0.25">
      <c r="A685" s="123">
        <v>42767</v>
      </c>
      <c r="B685" s="28" t="s">
        <v>12</v>
      </c>
      <c r="C685" s="124">
        <v>86247.019999999902</v>
      </c>
    </row>
    <row r="686" spans="1:3" x14ac:dyDescent="0.25">
      <c r="A686" s="123">
        <v>42767</v>
      </c>
      <c r="B686" s="28" t="s">
        <v>2</v>
      </c>
      <c r="C686" s="124">
        <v>13399100.18</v>
      </c>
    </row>
    <row r="687" spans="1:3" x14ac:dyDescent="0.25">
      <c r="A687" s="123">
        <v>42767</v>
      </c>
      <c r="B687" s="28" t="s">
        <v>8</v>
      </c>
      <c r="C687" s="124">
        <v>133119.56</v>
      </c>
    </row>
    <row r="688" spans="1:3" x14ac:dyDescent="0.25">
      <c r="A688" s="123">
        <v>42767</v>
      </c>
      <c r="B688" s="28" t="s">
        <v>48</v>
      </c>
      <c r="C688" s="124">
        <v>7350215.2499999199</v>
      </c>
    </row>
    <row r="689" spans="1:3" x14ac:dyDescent="0.25">
      <c r="A689" s="123">
        <v>42767</v>
      </c>
      <c r="B689" s="28" t="s">
        <v>57</v>
      </c>
      <c r="C689" s="124">
        <v>0</v>
      </c>
    </row>
    <row r="690" spans="1:3" x14ac:dyDescent="0.25">
      <c r="A690" s="123">
        <v>42767</v>
      </c>
      <c r="B690" s="28" t="s">
        <v>4</v>
      </c>
      <c r="C690" s="124">
        <v>317675.53999999998</v>
      </c>
    </row>
    <row r="691" spans="1:3" x14ac:dyDescent="0.25">
      <c r="A691" s="123">
        <v>42767</v>
      </c>
      <c r="B691" s="28" t="s">
        <v>38</v>
      </c>
      <c r="C691" s="124">
        <v>16218.87</v>
      </c>
    </row>
    <row r="692" spans="1:3" x14ac:dyDescent="0.25">
      <c r="A692" s="123">
        <v>42767</v>
      </c>
      <c r="B692" s="28" t="s">
        <v>37</v>
      </c>
      <c r="C692" s="124">
        <v>370483.56</v>
      </c>
    </row>
    <row r="693" spans="1:3" x14ac:dyDescent="0.25">
      <c r="A693" s="123">
        <v>42767</v>
      </c>
      <c r="B693" s="28" t="s">
        <v>13</v>
      </c>
      <c r="C693" s="124">
        <v>118368.78</v>
      </c>
    </row>
    <row r="694" spans="1:3" x14ac:dyDescent="0.25">
      <c r="A694" s="123">
        <v>42767</v>
      </c>
      <c r="B694" s="28" t="s">
        <v>54</v>
      </c>
      <c r="C694" s="124">
        <v>0</v>
      </c>
    </row>
    <row r="695" spans="1:3" x14ac:dyDescent="0.25">
      <c r="A695" s="123">
        <v>42767</v>
      </c>
      <c r="B695" s="28" t="s">
        <v>35</v>
      </c>
      <c r="C695" s="124">
        <v>5957868.9900000095</v>
      </c>
    </row>
    <row r="696" spans="1:3" x14ac:dyDescent="0.25">
      <c r="A696" s="123">
        <v>42767</v>
      </c>
      <c r="B696" s="28" t="s">
        <v>15</v>
      </c>
      <c r="C696" s="124">
        <v>33524.93</v>
      </c>
    </row>
    <row r="697" spans="1:3" x14ac:dyDescent="0.25">
      <c r="A697" s="123">
        <v>42767</v>
      </c>
      <c r="B697" s="28" t="s">
        <v>56</v>
      </c>
      <c r="C697" s="124">
        <v>0</v>
      </c>
    </row>
    <row r="698" spans="1:3" x14ac:dyDescent="0.25">
      <c r="A698" s="123">
        <v>42767</v>
      </c>
      <c r="B698" s="28" t="s">
        <v>36</v>
      </c>
      <c r="C698" s="124">
        <v>3463219.81</v>
      </c>
    </row>
    <row r="699" spans="1:3" x14ac:dyDescent="0.25">
      <c r="A699" s="123">
        <v>42767</v>
      </c>
      <c r="B699" s="28" t="s">
        <v>47</v>
      </c>
      <c r="C699" s="124">
        <v>5931310.3300000001</v>
      </c>
    </row>
    <row r="700" spans="1:3" x14ac:dyDescent="0.25">
      <c r="A700" s="123">
        <v>42767</v>
      </c>
      <c r="B700" s="28" t="s">
        <v>22</v>
      </c>
      <c r="C700" s="124">
        <v>23461714.52</v>
      </c>
    </row>
    <row r="701" spans="1:3" x14ac:dyDescent="0.25">
      <c r="A701" s="123">
        <v>42767</v>
      </c>
      <c r="B701" s="28" t="s">
        <v>19</v>
      </c>
      <c r="C701" s="124">
        <v>497280.97</v>
      </c>
    </row>
    <row r="702" spans="1:3" x14ac:dyDescent="0.25">
      <c r="A702" s="123">
        <v>42767</v>
      </c>
      <c r="B702" s="28" t="s">
        <v>55</v>
      </c>
      <c r="C702" s="124">
        <v>0</v>
      </c>
    </row>
    <row r="703" spans="1:3" x14ac:dyDescent="0.25">
      <c r="A703" s="123">
        <v>42767</v>
      </c>
      <c r="B703" s="28" t="s">
        <v>49</v>
      </c>
      <c r="C703" s="124">
        <v>1671682.73</v>
      </c>
    </row>
    <row r="704" spans="1:3" x14ac:dyDescent="0.25">
      <c r="A704" s="123">
        <v>42795</v>
      </c>
      <c r="B704" s="28" t="s">
        <v>38</v>
      </c>
      <c r="C704" s="124">
        <v>17498.66</v>
      </c>
    </row>
    <row r="705" spans="1:3" x14ac:dyDescent="0.25">
      <c r="A705" s="123">
        <v>42795</v>
      </c>
      <c r="B705" s="28" t="s">
        <v>17</v>
      </c>
      <c r="C705" s="124">
        <v>2375054.34</v>
      </c>
    </row>
    <row r="706" spans="1:3" x14ac:dyDescent="0.25">
      <c r="A706" s="123">
        <v>42795</v>
      </c>
      <c r="B706" s="28" t="s">
        <v>14</v>
      </c>
      <c r="C706" s="124">
        <v>405574.46</v>
      </c>
    </row>
    <row r="707" spans="1:3" x14ac:dyDescent="0.25">
      <c r="A707" s="123">
        <v>42795</v>
      </c>
      <c r="B707" s="28" t="s">
        <v>57</v>
      </c>
      <c r="C707" s="124">
        <v>579.75</v>
      </c>
    </row>
    <row r="708" spans="1:3" x14ac:dyDescent="0.25">
      <c r="A708" s="123">
        <v>42795</v>
      </c>
      <c r="B708" s="28" t="s">
        <v>22</v>
      </c>
      <c r="C708" s="124">
        <v>29615321.150000099</v>
      </c>
    </row>
    <row r="709" spans="1:3" x14ac:dyDescent="0.25">
      <c r="A709" s="123">
        <v>42795</v>
      </c>
      <c r="B709" s="28" t="s">
        <v>16</v>
      </c>
      <c r="C709" s="124">
        <v>527331.06000000006</v>
      </c>
    </row>
    <row r="710" spans="1:3" x14ac:dyDescent="0.25">
      <c r="A710" s="123">
        <v>42795</v>
      </c>
      <c r="B710" s="28" t="s">
        <v>55</v>
      </c>
      <c r="C710" s="124">
        <v>0</v>
      </c>
    </row>
    <row r="711" spans="1:3" x14ac:dyDescent="0.25">
      <c r="A711" s="123">
        <v>42795</v>
      </c>
      <c r="B711" s="28" t="s">
        <v>56</v>
      </c>
      <c r="C711" s="124">
        <v>0</v>
      </c>
    </row>
    <row r="712" spans="1:3" x14ac:dyDescent="0.25">
      <c r="A712" s="123">
        <v>42795</v>
      </c>
      <c r="B712" s="28" t="s">
        <v>47</v>
      </c>
      <c r="C712" s="124">
        <v>5935314.5899999999</v>
      </c>
    </row>
    <row r="713" spans="1:3" x14ac:dyDescent="0.25">
      <c r="A713" s="123">
        <v>42795</v>
      </c>
      <c r="B713" s="28" t="s">
        <v>49</v>
      </c>
      <c r="C713" s="124">
        <v>1709629.75</v>
      </c>
    </row>
    <row r="714" spans="1:3" x14ac:dyDescent="0.25">
      <c r="A714" s="123">
        <v>42795</v>
      </c>
      <c r="B714" s="28" t="s">
        <v>19</v>
      </c>
      <c r="C714" s="124">
        <v>1050147.54</v>
      </c>
    </row>
    <row r="715" spans="1:3" x14ac:dyDescent="0.25">
      <c r="A715" s="123">
        <v>42795</v>
      </c>
      <c r="B715" s="28" t="s">
        <v>2</v>
      </c>
      <c r="C715" s="124">
        <v>14659623.99</v>
      </c>
    </row>
    <row r="716" spans="1:3" x14ac:dyDescent="0.25">
      <c r="A716" s="123">
        <v>42795</v>
      </c>
      <c r="B716" s="28" t="s">
        <v>36</v>
      </c>
      <c r="C716" s="124">
        <v>4315386.1900000004</v>
      </c>
    </row>
    <row r="717" spans="1:3" x14ac:dyDescent="0.25">
      <c r="A717" s="123">
        <v>42795</v>
      </c>
      <c r="B717" s="28" t="s">
        <v>8</v>
      </c>
      <c r="C717" s="124">
        <v>134404.45000000001</v>
      </c>
    </row>
    <row r="718" spans="1:3" x14ac:dyDescent="0.25">
      <c r="A718" s="123">
        <v>42795</v>
      </c>
      <c r="B718" s="28" t="s">
        <v>15</v>
      </c>
      <c r="C718" s="124">
        <v>35404.639999999999</v>
      </c>
    </row>
    <row r="719" spans="1:3" x14ac:dyDescent="0.25">
      <c r="A719" s="123">
        <v>42795</v>
      </c>
      <c r="B719" s="28" t="s">
        <v>35</v>
      </c>
      <c r="C719" s="124">
        <v>7909152.9199999999</v>
      </c>
    </row>
    <row r="720" spans="1:3" x14ac:dyDescent="0.25">
      <c r="A720" s="123">
        <v>42795</v>
      </c>
      <c r="B720" s="28" t="s">
        <v>18</v>
      </c>
      <c r="C720" s="124">
        <v>0</v>
      </c>
    </row>
    <row r="721" spans="1:3" x14ac:dyDescent="0.25">
      <c r="A721" s="123">
        <v>42795</v>
      </c>
      <c r="B721" s="28" t="s">
        <v>50</v>
      </c>
      <c r="C721" s="124">
        <v>950462.15</v>
      </c>
    </row>
    <row r="722" spans="1:3" x14ac:dyDescent="0.25">
      <c r="A722" s="123">
        <v>42795</v>
      </c>
      <c r="B722" s="28" t="s">
        <v>54</v>
      </c>
      <c r="C722" s="124">
        <v>566988.71</v>
      </c>
    </row>
    <row r="723" spans="1:3" x14ac:dyDescent="0.25">
      <c r="A723" s="123">
        <v>42795</v>
      </c>
      <c r="B723" s="28" t="s">
        <v>37</v>
      </c>
      <c r="C723" s="124">
        <v>431837.18</v>
      </c>
    </row>
    <row r="724" spans="1:3" x14ac:dyDescent="0.25">
      <c r="A724" s="123">
        <v>42795</v>
      </c>
      <c r="B724" s="28" t="s">
        <v>13</v>
      </c>
      <c r="C724" s="124">
        <v>130374.56</v>
      </c>
    </row>
    <row r="725" spans="1:3" x14ac:dyDescent="0.25">
      <c r="A725" s="123">
        <v>42795</v>
      </c>
      <c r="B725" s="28" t="s">
        <v>34</v>
      </c>
      <c r="C725" s="124">
        <v>-20978861.469999999</v>
      </c>
    </row>
    <row r="726" spans="1:3" x14ac:dyDescent="0.25">
      <c r="A726" s="123">
        <v>42795</v>
      </c>
      <c r="B726" s="28" t="s">
        <v>4</v>
      </c>
      <c r="C726" s="124">
        <v>425667.58</v>
      </c>
    </row>
    <row r="727" spans="1:3" x14ac:dyDescent="0.25">
      <c r="A727" s="123">
        <v>42795</v>
      </c>
      <c r="B727" s="28" t="s">
        <v>48</v>
      </c>
      <c r="C727" s="124">
        <v>7367970.9399999296</v>
      </c>
    </row>
    <row r="728" spans="1:3" x14ac:dyDescent="0.25">
      <c r="A728" s="123">
        <v>42795</v>
      </c>
      <c r="B728" s="28">
        <v>0</v>
      </c>
      <c r="C728" s="124">
        <v>0</v>
      </c>
    </row>
    <row r="729" spans="1:3" x14ac:dyDescent="0.25">
      <c r="A729" s="123">
        <v>42795</v>
      </c>
      <c r="B729" s="28" t="s">
        <v>12</v>
      </c>
      <c r="C729" s="124">
        <v>155814.59</v>
      </c>
    </row>
    <row r="730" spans="1:3" x14ac:dyDescent="0.25">
      <c r="A730" s="123">
        <v>42795</v>
      </c>
      <c r="B730" s="28" t="s">
        <v>11</v>
      </c>
      <c r="C730" s="124">
        <v>1096332.98</v>
      </c>
    </row>
    <row r="731" spans="1:3" x14ac:dyDescent="0.25">
      <c r="A731" s="123">
        <v>42826</v>
      </c>
      <c r="B731" s="28" t="s">
        <v>11</v>
      </c>
      <c r="C731" s="124">
        <v>838402.50000000105</v>
      </c>
    </row>
    <row r="732" spans="1:3" x14ac:dyDescent="0.25">
      <c r="A732" s="123">
        <v>42826</v>
      </c>
      <c r="B732" s="28" t="s">
        <v>50</v>
      </c>
      <c r="C732" s="124">
        <v>997128.02</v>
      </c>
    </row>
    <row r="733" spans="1:3" x14ac:dyDescent="0.25">
      <c r="A733" s="123">
        <v>42826</v>
      </c>
      <c r="B733" s="28">
        <v>0</v>
      </c>
      <c r="C733" s="124">
        <v>0</v>
      </c>
    </row>
    <row r="734" spans="1:3" x14ac:dyDescent="0.25">
      <c r="A734" s="123">
        <v>42826</v>
      </c>
      <c r="B734" s="28" t="s">
        <v>48</v>
      </c>
      <c r="C734" s="124">
        <v>7650259.2300000098</v>
      </c>
    </row>
    <row r="735" spans="1:3" x14ac:dyDescent="0.25">
      <c r="A735" s="123">
        <v>42826</v>
      </c>
      <c r="B735" s="28" t="s">
        <v>37</v>
      </c>
      <c r="C735" s="124">
        <v>423312.02</v>
      </c>
    </row>
    <row r="736" spans="1:3" x14ac:dyDescent="0.25">
      <c r="A736" s="123">
        <v>42826</v>
      </c>
      <c r="B736" s="28" t="s">
        <v>18</v>
      </c>
      <c r="C736" s="124">
        <v>0</v>
      </c>
    </row>
    <row r="737" spans="1:3" x14ac:dyDescent="0.25">
      <c r="A737" s="123">
        <v>42826</v>
      </c>
      <c r="B737" s="28" t="s">
        <v>12</v>
      </c>
      <c r="C737" s="124">
        <v>134810.28</v>
      </c>
    </row>
    <row r="738" spans="1:3" x14ac:dyDescent="0.25">
      <c r="A738" s="123">
        <v>42826</v>
      </c>
      <c r="B738" s="28" t="s">
        <v>34</v>
      </c>
      <c r="C738" s="124">
        <v>-22075433.600000001</v>
      </c>
    </row>
    <row r="739" spans="1:3" x14ac:dyDescent="0.25">
      <c r="A739" s="123">
        <v>42826</v>
      </c>
      <c r="B739" s="28" t="s">
        <v>35</v>
      </c>
      <c r="C739" s="124">
        <v>8567178.1300000306</v>
      </c>
    </row>
    <row r="740" spans="1:3" x14ac:dyDescent="0.25">
      <c r="A740" s="123">
        <v>42826</v>
      </c>
      <c r="B740" s="28" t="s">
        <v>19</v>
      </c>
      <c r="C740" s="124">
        <v>584003.23000000103</v>
      </c>
    </row>
    <row r="741" spans="1:3" x14ac:dyDescent="0.25">
      <c r="A741" s="123">
        <v>42826</v>
      </c>
      <c r="B741" s="28" t="s">
        <v>38</v>
      </c>
      <c r="C741" s="124">
        <v>14071.79</v>
      </c>
    </row>
    <row r="742" spans="1:3" x14ac:dyDescent="0.25">
      <c r="A742" s="123">
        <v>42826</v>
      </c>
      <c r="B742" s="28" t="s">
        <v>13</v>
      </c>
      <c r="C742" s="124">
        <v>99920.119999999806</v>
      </c>
    </row>
    <row r="743" spans="1:3" x14ac:dyDescent="0.25">
      <c r="A743" s="123">
        <v>42826</v>
      </c>
      <c r="B743" s="28" t="s">
        <v>47</v>
      </c>
      <c r="C743" s="124">
        <v>5887328.2699999996</v>
      </c>
    </row>
    <row r="744" spans="1:3" x14ac:dyDescent="0.25">
      <c r="A744" s="123">
        <v>42826</v>
      </c>
      <c r="B744" s="28" t="s">
        <v>36</v>
      </c>
      <c r="C744" s="124">
        <v>4490485.4500000197</v>
      </c>
    </row>
    <row r="745" spans="1:3" x14ac:dyDescent="0.25">
      <c r="A745" s="123">
        <v>42826</v>
      </c>
      <c r="B745" s="28" t="s">
        <v>8</v>
      </c>
      <c r="C745" s="124">
        <v>104662.92</v>
      </c>
    </row>
    <row r="746" spans="1:3" x14ac:dyDescent="0.25">
      <c r="A746" s="123">
        <v>42826</v>
      </c>
      <c r="B746" s="28" t="s">
        <v>2</v>
      </c>
      <c r="C746" s="124">
        <v>13884094.16</v>
      </c>
    </row>
    <row r="747" spans="1:3" x14ac:dyDescent="0.25">
      <c r="A747" s="123">
        <v>42826</v>
      </c>
      <c r="B747" s="28" t="s">
        <v>4</v>
      </c>
      <c r="C747" s="124">
        <v>398612.47999999998</v>
      </c>
    </row>
    <row r="748" spans="1:3" x14ac:dyDescent="0.25">
      <c r="A748" s="123">
        <v>42826</v>
      </c>
      <c r="B748" s="28" t="s">
        <v>57</v>
      </c>
      <c r="C748" s="124">
        <v>0</v>
      </c>
    </row>
    <row r="749" spans="1:3" x14ac:dyDescent="0.25">
      <c r="A749" s="123">
        <v>42826</v>
      </c>
      <c r="B749" s="28" t="s">
        <v>16</v>
      </c>
      <c r="C749" s="124">
        <v>643306.93000000005</v>
      </c>
    </row>
    <row r="750" spans="1:3" x14ac:dyDescent="0.25">
      <c r="A750" s="123">
        <v>42826</v>
      </c>
      <c r="B750" s="28" t="s">
        <v>22</v>
      </c>
      <c r="C750" s="124">
        <v>31669295.059999902</v>
      </c>
    </row>
    <row r="751" spans="1:3" x14ac:dyDescent="0.25">
      <c r="A751" s="123">
        <v>42826</v>
      </c>
      <c r="B751" s="28" t="s">
        <v>49</v>
      </c>
      <c r="C751" s="124">
        <v>1681731.77</v>
      </c>
    </row>
    <row r="752" spans="1:3" x14ac:dyDescent="0.25">
      <c r="A752" s="123">
        <v>42826</v>
      </c>
      <c r="B752" s="28" t="s">
        <v>14</v>
      </c>
      <c r="C752" s="124">
        <v>371183.69</v>
      </c>
    </row>
    <row r="753" spans="1:3" x14ac:dyDescent="0.25">
      <c r="A753" s="123">
        <v>42826</v>
      </c>
      <c r="B753" s="28" t="s">
        <v>58</v>
      </c>
      <c r="C753" s="124">
        <v>0</v>
      </c>
    </row>
    <row r="754" spans="1:3" x14ac:dyDescent="0.25">
      <c r="A754" s="123">
        <v>42826</v>
      </c>
      <c r="B754" s="28" t="s">
        <v>15</v>
      </c>
      <c r="C754" s="124">
        <v>47696.31</v>
      </c>
    </row>
    <row r="755" spans="1:3" x14ac:dyDescent="0.25">
      <c r="A755" s="123">
        <v>42826</v>
      </c>
      <c r="B755" s="28" t="s">
        <v>17</v>
      </c>
      <c r="C755" s="124">
        <v>1815982.44</v>
      </c>
    </row>
    <row r="756" spans="1:3" x14ac:dyDescent="0.25">
      <c r="A756" s="123">
        <v>42856</v>
      </c>
      <c r="B756" s="28" t="s">
        <v>8</v>
      </c>
      <c r="C756" s="124">
        <v>170012.38</v>
      </c>
    </row>
    <row r="757" spans="1:3" x14ac:dyDescent="0.25">
      <c r="A757" s="123">
        <v>42856</v>
      </c>
      <c r="B757" s="28" t="s">
        <v>12</v>
      </c>
      <c r="C757" s="124">
        <v>94629.21</v>
      </c>
    </row>
    <row r="758" spans="1:3" x14ac:dyDescent="0.25">
      <c r="A758" s="123">
        <v>42856</v>
      </c>
      <c r="B758" s="28" t="s">
        <v>48</v>
      </c>
      <c r="C758" s="124">
        <v>7766757.5799999796</v>
      </c>
    </row>
    <row r="759" spans="1:3" x14ac:dyDescent="0.25">
      <c r="A759" s="123">
        <v>42856</v>
      </c>
      <c r="B759" s="28" t="s">
        <v>2</v>
      </c>
      <c r="C759" s="124">
        <v>14516445.029999999</v>
      </c>
    </row>
    <row r="760" spans="1:3" x14ac:dyDescent="0.25">
      <c r="A760" s="123">
        <v>42856</v>
      </c>
      <c r="B760" s="28" t="s">
        <v>11</v>
      </c>
      <c r="C760" s="124">
        <v>936074.43999999901</v>
      </c>
    </row>
    <row r="761" spans="1:3" x14ac:dyDescent="0.25">
      <c r="A761" s="123">
        <v>42856</v>
      </c>
      <c r="B761" s="28" t="s">
        <v>16</v>
      </c>
      <c r="C761" s="124">
        <v>523228.3</v>
      </c>
    </row>
    <row r="762" spans="1:3" x14ac:dyDescent="0.25">
      <c r="A762" s="123">
        <v>42856</v>
      </c>
      <c r="B762" s="28" t="s">
        <v>50</v>
      </c>
      <c r="C762" s="124">
        <v>1302668.25</v>
      </c>
    </row>
    <row r="763" spans="1:3" x14ac:dyDescent="0.25">
      <c r="A763" s="123">
        <v>42856</v>
      </c>
      <c r="B763" s="28" t="s">
        <v>14</v>
      </c>
      <c r="C763" s="124">
        <v>442665.2</v>
      </c>
    </row>
    <row r="764" spans="1:3" x14ac:dyDescent="0.25">
      <c r="A764" s="123">
        <v>42856</v>
      </c>
      <c r="B764" s="28" t="s">
        <v>17</v>
      </c>
      <c r="C764" s="124">
        <v>1820756.06</v>
      </c>
    </row>
    <row r="765" spans="1:3" x14ac:dyDescent="0.25">
      <c r="A765" s="123">
        <v>42856</v>
      </c>
      <c r="B765" s="28" t="s">
        <v>18</v>
      </c>
      <c r="C765" s="124">
        <v>0</v>
      </c>
    </row>
    <row r="766" spans="1:3" x14ac:dyDescent="0.25">
      <c r="A766" s="123">
        <v>42856</v>
      </c>
      <c r="B766" s="28" t="s">
        <v>34</v>
      </c>
      <c r="C766" s="124">
        <v>-26560943.530000001</v>
      </c>
    </row>
    <row r="767" spans="1:3" x14ac:dyDescent="0.25">
      <c r="A767" s="123">
        <v>42856</v>
      </c>
      <c r="B767" s="28">
        <v>0</v>
      </c>
      <c r="C767" s="124">
        <v>0</v>
      </c>
    </row>
    <row r="768" spans="1:3" x14ac:dyDescent="0.25">
      <c r="A768" s="123">
        <v>42856</v>
      </c>
      <c r="B768" s="28" t="s">
        <v>58</v>
      </c>
      <c r="C768" s="124">
        <v>0</v>
      </c>
    </row>
    <row r="769" spans="1:3" x14ac:dyDescent="0.25">
      <c r="A769" s="123">
        <v>42856</v>
      </c>
      <c r="B769" s="28" t="s">
        <v>49</v>
      </c>
      <c r="C769" s="124">
        <v>1591871.55</v>
      </c>
    </row>
    <row r="770" spans="1:3" x14ac:dyDescent="0.25">
      <c r="A770" s="123">
        <v>42856</v>
      </c>
      <c r="B770" s="28" t="s">
        <v>19</v>
      </c>
      <c r="C770" s="124">
        <v>917139.59</v>
      </c>
    </row>
    <row r="771" spans="1:3" x14ac:dyDescent="0.25">
      <c r="A771" s="123">
        <v>42856</v>
      </c>
      <c r="B771" s="28" t="s">
        <v>22</v>
      </c>
      <c r="C771" s="124">
        <v>37353007.400000103</v>
      </c>
    </row>
    <row r="772" spans="1:3" x14ac:dyDescent="0.25">
      <c r="A772" s="123">
        <v>42856</v>
      </c>
      <c r="B772" s="28" t="s">
        <v>57</v>
      </c>
      <c r="C772" s="124">
        <v>0</v>
      </c>
    </row>
    <row r="773" spans="1:3" x14ac:dyDescent="0.25">
      <c r="A773" s="123">
        <v>42856</v>
      </c>
      <c r="B773" s="28" t="s">
        <v>35</v>
      </c>
      <c r="C773" s="124">
        <v>10089820.77</v>
      </c>
    </row>
    <row r="774" spans="1:3" x14ac:dyDescent="0.25">
      <c r="A774" s="123">
        <v>42856</v>
      </c>
      <c r="B774" s="28" t="s">
        <v>15</v>
      </c>
      <c r="C774" s="124">
        <v>32370.27</v>
      </c>
    </row>
    <row r="775" spans="1:3" x14ac:dyDescent="0.25">
      <c r="A775" s="123">
        <v>42856</v>
      </c>
      <c r="B775" s="28" t="s">
        <v>38</v>
      </c>
      <c r="C775" s="124">
        <v>18320.150000000001</v>
      </c>
    </row>
    <row r="776" spans="1:3" x14ac:dyDescent="0.25">
      <c r="A776" s="123">
        <v>42856</v>
      </c>
      <c r="B776" s="28" t="s">
        <v>37</v>
      </c>
      <c r="C776" s="124">
        <v>536217.18000000098</v>
      </c>
    </row>
    <row r="777" spans="1:3" x14ac:dyDescent="0.25">
      <c r="A777" s="123">
        <v>42856</v>
      </c>
      <c r="B777" s="28" t="s">
        <v>13</v>
      </c>
      <c r="C777" s="124">
        <v>101520.1</v>
      </c>
    </row>
    <row r="778" spans="1:3" x14ac:dyDescent="0.25">
      <c r="A778" s="123">
        <v>42856</v>
      </c>
      <c r="B778" s="28" t="s">
        <v>36</v>
      </c>
      <c r="C778" s="124">
        <v>5316277</v>
      </c>
    </row>
    <row r="779" spans="1:3" x14ac:dyDescent="0.25">
      <c r="A779" s="123">
        <v>42856</v>
      </c>
      <c r="B779" s="28" t="s">
        <v>47</v>
      </c>
      <c r="C779" s="124">
        <v>5905946.9400000004</v>
      </c>
    </row>
    <row r="780" spans="1:3" x14ac:dyDescent="0.25">
      <c r="A780" s="123">
        <v>42856</v>
      </c>
      <c r="B780" s="28" t="s">
        <v>4</v>
      </c>
      <c r="C780" s="124">
        <v>466246.09</v>
      </c>
    </row>
    <row r="781" spans="1:3" x14ac:dyDescent="0.25">
      <c r="A781" s="123">
        <v>42887</v>
      </c>
      <c r="B781" s="28" t="s">
        <v>4</v>
      </c>
      <c r="C781" s="124">
        <v>522865.81</v>
      </c>
    </row>
    <row r="782" spans="1:3" x14ac:dyDescent="0.25">
      <c r="A782" s="123">
        <v>42887</v>
      </c>
      <c r="B782" s="28" t="s">
        <v>57</v>
      </c>
      <c r="C782" s="124">
        <v>0</v>
      </c>
    </row>
    <row r="783" spans="1:3" x14ac:dyDescent="0.25">
      <c r="A783" s="123">
        <v>42887</v>
      </c>
      <c r="B783" s="28" t="s">
        <v>13</v>
      </c>
      <c r="C783" s="124">
        <v>76239.339999999604</v>
      </c>
    </row>
    <row r="784" spans="1:3" x14ac:dyDescent="0.25">
      <c r="A784" s="123">
        <v>42887</v>
      </c>
      <c r="B784" s="28" t="s">
        <v>37</v>
      </c>
      <c r="C784" s="124">
        <v>613430.36000000103</v>
      </c>
    </row>
    <row r="785" spans="1:3" x14ac:dyDescent="0.25">
      <c r="A785" s="123">
        <v>42887</v>
      </c>
      <c r="B785" s="28" t="s">
        <v>38</v>
      </c>
      <c r="C785" s="124">
        <v>23753.23</v>
      </c>
    </row>
    <row r="786" spans="1:3" x14ac:dyDescent="0.25">
      <c r="A786" s="123">
        <v>42887</v>
      </c>
      <c r="B786" s="28" t="s">
        <v>35</v>
      </c>
      <c r="C786" s="124">
        <v>10428282.6</v>
      </c>
    </row>
    <row r="787" spans="1:3" x14ac:dyDescent="0.25">
      <c r="A787" s="123">
        <v>42887</v>
      </c>
      <c r="B787" s="28" t="s">
        <v>15</v>
      </c>
      <c r="C787" s="124">
        <v>25216.04</v>
      </c>
    </row>
    <row r="788" spans="1:3" x14ac:dyDescent="0.25">
      <c r="A788" s="123">
        <v>42887</v>
      </c>
      <c r="B788" s="28" t="s">
        <v>11</v>
      </c>
      <c r="C788" s="124">
        <v>808784.93</v>
      </c>
    </row>
    <row r="789" spans="1:3" x14ac:dyDescent="0.25">
      <c r="A789" s="123">
        <v>42887</v>
      </c>
      <c r="B789" s="28" t="s">
        <v>47</v>
      </c>
      <c r="C789" s="124">
        <v>5996994.8200000003</v>
      </c>
    </row>
    <row r="790" spans="1:3" x14ac:dyDescent="0.25">
      <c r="A790" s="123">
        <v>42887</v>
      </c>
      <c r="B790" s="28" t="s">
        <v>36</v>
      </c>
      <c r="C790" s="124">
        <v>5580417.9500000002</v>
      </c>
    </row>
    <row r="791" spans="1:3" x14ac:dyDescent="0.25">
      <c r="A791" s="123">
        <v>42887</v>
      </c>
      <c r="B791" s="28" t="s">
        <v>49</v>
      </c>
      <c r="C791" s="124">
        <v>1486691.13</v>
      </c>
    </row>
    <row r="792" spans="1:3" x14ac:dyDescent="0.25">
      <c r="A792" s="123">
        <v>42887</v>
      </c>
      <c r="B792" s="28" t="s">
        <v>19</v>
      </c>
      <c r="C792" s="124">
        <v>1076565.42</v>
      </c>
    </row>
    <row r="793" spans="1:3" x14ac:dyDescent="0.25">
      <c r="A793" s="123">
        <v>42887</v>
      </c>
      <c r="B793" s="28" t="s">
        <v>14</v>
      </c>
      <c r="C793" s="124">
        <v>430692.49</v>
      </c>
    </row>
    <row r="794" spans="1:3" x14ac:dyDescent="0.25">
      <c r="A794" s="123">
        <v>42887</v>
      </c>
      <c r="B794" s="28" t="s">
        <v>22</v>
      </c>
      <c r="C794" s="124">
        <v>40876284.280000001</v>
      </c>
    </row>
    <row r="795" spans="1:3" x14ac:dyDescent="0.25">
      <c r="A795" s="123">
        <v>42887</v>
      </c>
      <c r="B795" s="28" t="s">
        <v>18</v>
      </c>
      <c r="C795" s="124">
        <v>0</v>
      </c>
    </row>
    <row r="796" spans="1:3" x14ac:dyDescent="0.25">
      <c r="A796" s="123">
        <v>42887</v>
      </c>
      <c r="B796" s="28" t="s">
        <v>16</v>
      </c>
      <c r="C796" s="124">
        <v>667387.59</v>
      </c>
    </row>
    <row r="797" spans="1:3" x14ac:dyDescent="0.25">
      <c r="A797" s="123">
        <v>42887</v>
      </c>
      <c r="B797" s="28" t="s">
        <v>58</v>
      </c>
      <c r="C797" s="124">
        <v>0</v>
      </c>
    </row>
    <row r="798" spans="1:3" x14ac:dyDescent="0.25">
      <c r="A798" s="123">
        <v>42887</v>
      </c>
      <c r="B798" s="28" t="s">
        <v>50</v>
      </c>
      <c r="C798" s="124">
        <v>2274620.6800000002</v>
      </c>
    </row>
    <row r="799" spans="1:3" x14ac:dyDescent="0.25">
      <c r="A799" s="123">
        <v>42887</v>
      </c>
      <c r="B799" s="28" t="s">
        <v>34</v>
      </c>
      <c r="C799" s="124">
        <v>-28980098.039999999</v>
      </c>
    </row>
    <row r="800" spans="1:3" x14ac:dyDescent="0.25">
      <c r="A800" s="123">
        <v>42887</v>
      </c>
      <c r="B800" s="28" t="s">
        <v>12</v>
      </c>
      <c r="C800" s="124">
        <v>120995.32</v>
      </c>
    </row>
    <row r="801" spans="1:3" x14ac:dyDescent="0.25">
      <c r="A801" s="123">
        <v>42887</v>
      </c>
      <c r="B801" s="28" t="s">
        <v>17</v>
      </c>
      <c r="C801" s="124">
        <v>1835874.36</v>
      </c>
    </row>
    <row r="802" spans="1:3" x14ac:dyDescent="0.25">
      <c r="A802" s="123">
        <v>42887</v>
      </c>
      <c r="B802" s="28" t="s">
        <v>2</v>
      </c>
      <c r="C802" s="124">
        <v>14218816.43</v>
      </c>
    </row>
    <row r="803" spans="1:3" x14ac:dyDescent="0.25">
      <c r="A803" s="123">
        <v>42887</v>
      </c>
      <c r="B803" s="28" t="s">
        <v>8</v>
      </c>
      <c r="C803" s="124">
        <v>104187.02</v>
      </c>
    </row>
    <row r="804" spans="1:3" x14ac:dyDescent="0.25">
      <c r="A804" s="123">
        <v>42887</v>
      </c>
      <c r="B804" s="28" t="s">
        <v>48</v>
      </c>
      <c r="C804" s="124">
        <v>7767294.9099999201</v>
      </c>
    </row>
    <row r="805" spans="1:3" x14ac:dyDescent="0.25">
      <c r="A805" s="123">
        <v>42887</v>
      </c>
      <c r="B805" s="28">
        <v>0</v>
      </c>
      <c r="C805" s="124">
        <v>0</v>
      </c>
    </row>
    <row r="806" spans="1:3" x14ac:dyDescent="0.25">
      <c r="A806" s="123">
        <v>42917</v>
      </c>
      <c r="B806" s="28" t="s">
        <v>11</v>
      </c>
      <c r="C806" s="124">
        <v>886810.05</v>
      </c>
    </row>
    <row r="807" spans="1:3" x14ac:dyDescent="0.25">
      <c r="A807" s="123">
        <v>42917</v>
      </c>
      <c r="B807" s="28" t="s">
        <v>35</v>
      </c>
      <c r="C807" s="124">
        <v>10052512.300000001</v>
      </c>
    </row>
    <row r="808" spans="1:3" x14ac:dyDescent="0.25">
      <c r="A808" s="123">
        <v>42917</v>
      </c>
      <c r="B808" s="28" t="s">
        <v>4</v>
      </c>
      <c r="C808" s="124">
        <v>572112.43000000005</v>
      </c>
    </row>
    <row r="809" spans="1:3" x14ac:dyDescent="0.25">
      <c r="A809" s="123">
        <v>42917</v>
      </c>
      <c r="B809" s="28" t="s">
        <v>50</v>
      </c>
      <c r="C809" s="124">
        <v>2586282.2999999998</v>
      </c>
    </row>
    <row r="810" spans="1:3" x14ac:dyDescent="0.25">
      <c r="A810" s="123">
        <v>42917</v>
      </c>
      <c r="B810" s="28" t="s">
        <v>47</v>
      </c>
      <c r="C810" s="124">
        <v>6018877.6699999999</v>
      </c>
    </row>
    <row r="811" spans="1:3" x14ac:dyDescent="0.25">
      <c r="A811" s="123">
        <v>42917</v>
      </c>
      <c r="B811" s="28" t="s">
        <v>19</v>
      </c>
      <c r="C811" s="124">
        <v>894129.64999999898</v>
      </c>
    </row>
    <row r="812" spans="1:3" x14ac:dyDescent="0.25">
      <c r="A812" s="123">
        <v>42917</v>
      </c>
      <c r="B812" s="28" t="s">
        <v>34</v>
      </c>
      <c r="C812" s="124">
        <v>-30791033.030000001</v>
      </c>
    </row>
    <row r="813" spans="1:3" x14ac:dyDescent="0.25">
      <c r="A813" s="123">
        <v>42917</v>
      </c>
      <c r="B813" s="28" t="s">
        <v>18</v>
      </c>
      <c r="C813" s="124">
        <v>-496.85</v>
      </c>
    </row>
    <row r="814" spans="1:3" x14ac:dyDescent="0.25">
      <c r="A814" s="123">
        <v>42917</v>
      </c>
      <c r="B814" s="28" t="s">
        <v>36</v>
      </c>
      <c r="C814" s="124">
        <v>5269504.18</v>
      </c>
    </row>
    <row r="815" spans="1:3" x14ac:dyDescent="0.25">
      <c r="A815" s="123">
        <v>42917</v>
      </c>
      <c r="B815" s="28" t="s">
        <v>13</v>
      </c>
      <c r="C815" s="124">
        <v>102105.86</v>
      </c>
    </row>
    <row r="816" spans="1:3" x14ac:dyDescent="0.25">
      <c r="A816" s="123">
        <v>42917</v>
      </c>
      <c r="B816" s="28" t="s">
        <v>12</v>
      </c>
      <c r="C816" s="124">
        <v>121099.27</v>
      </c>
    </row>
    <row r="817" spans="1:3" x14ac:dyDescent="0.25">
      <c r="A817" s="123">
        <v>42917</v>
      </c>
      <c r="B817" s="28" t="s">
        <v>48</v>
      </c>
      <c r="C817" s="124">
        <v>8179284.1600001603</v>
      </c>
    </row>
    <row r="818" spans="1:3" x14ac:dyDescent="0.25">
      <c r="A818" s="123">
        <v>42917</v>
      </c>
      <c r="B818" s="28" t="s">
        <v>37</v>
      </c>
      <c r="C818" s="124">
        <v>691896.39</v>
      </c>
    </row>
    <row r="819" spans="1:3" x14ac:dyDescent="0.25">
      <c r="A819" s="123">
        <v>42917</v>
      </c>
      <c r="B819" s="28" t="s">
        <v>57</v>
      </c>
      <c r="C819" s="124">
        <v>0</v>
      </c>
    </row>
    <row r="820" spans="1:3" x14ac:dyDescent="0.25">
      <c r="A820" s="123">
        <v>42917</v>
      </c>
      <c r="B820" s="28" t="s">
        <v>16</v>
      </c>
      <c r="C820" s="124">
        <v>586879.07999999996</v>
      </c>
    </row>
    <row r="821" spans="1:3" x14ac:dyDescent="0.25">
      <c r="A821" s="123">
        <v>42917</v>
      </c>
      <c r="B821" s="28" t="s">
        <v>8</v>
      </c>
      <c r="C821" s="124">
        <v>125787.32</v>
      </c>
    </row>
    <row r="822" spans="1:3" x14ac:dyDescent="0.25">
      <c r="A822" s="123">
        <v>42917</v>
      </c>
      <c r="B822" s="28" t="s">
        <v>2</v>
      </c>
      <c r="C822" s="124">
        <v>14663259.42</v>
      </c>
    </row>
    <row r="823" spans="1:3" x14ac:dyDescent="0.25">
      <c r="A823" s="123">
        <v>42917</v>
      </c>
      <c r="B823" s="28" t="s">
        <v>14</v>
      </c>
      <c r="C823" s="124">
        <v>419948.53</v>
      </c>
    </row>
    <row r="824" spans="1:3" x14ac:dyDescent="0.25">
      <c r="A824" s="123">
        <v>42917</v>
      </c>
      <c r="B824" s="28">
        <v>0</v>
      </c>
      <c r="C824" s="124">
        <v>0</v>
      </c>
    </row>
    <row r="825" spans="1:3" x14ac:dyDescent="0.25">
      <c r="A825" s="123">
        <v>42917</v>
      </c>
      <c r="B825" s="28" t="s">
        <v>17</v>
      </c>
      <c r="C825" s="124">
        <v>1846577.78</v>
      </c>
    </row>
    <row r="826" spans="1:3" x14ac:dyDescent="0.25">
      <c r="A826" s="123">
        <v>42917</v>
      </c>
      <c r="B826" s="28" t="s">
        <v>38</v>
      </c>
      <c r="C826" s="124">
        <v>25567.89</v>
      </c>
    </row>
    <row r="827" spans="1:3" x14ac:dyDescent="0.25">
      <c r="A827" s="123">
        <v>42917</v>
      </c>
      <c r="B827" s="28" t="s">
        <v>15</v>
      </c>
      <c r="C827" s="124">
        <v>35180.21</v>
      </c>
    </row>
    <row r="828" spans="1:3" x14ac:dyDescent="0.25">
      <c r="A828" s="123">
        <v>42917</v>
      </c>
      <c r="B828" s="28" t="s">
        <v>49</v>
      </c>
      <c r="C828" s="124">
        <v>1215459.82</v>
      </c>
    </row>
    <row r="829" spans="1:3" x14ac:dyDescent="0.25">
      <c r="A829" s="123">
        <v>42917</v>
      </c>
      <c r="B829" s="28" t="s">
        <v>58</v>
      </c>
      <c r="C829" s="124">
        <v>0</v>
      </c>
    </row>
    <row r="830" spans="1:3" x14ac:dyDescent="0.25">
      <c r="A830" s="123">
        <v>42917</v>
      </c>
      <c r="B830" s="28" t="s">
        <v>22</v>
      </c>
      <c r="C830" s="124">
        <v>44321674.880000003</v>
      </c>
    </row>
    <row r="831" spans="1:3" x14ac:dyDescent="0.25">
      <c r="A831" s="123">
        <v>42948</v>
      </c>
      <c r="B831" s="28" t="s">
        <v>49</v>
      </c>
      <c r="C831" s="124">
        <v>1384646.48</v>
      </c>
    </row>
    <row r="832" spans="1:3" x14ac:dyDescent="0.25">
      <c r="A832" s="123">
        <v>42948</v>
      </c>
      <c r="B832" s="28" t="s">
        <v>19</v>
      </c>
      <c r="C832" s="124">
        <v>1002515.32</v>
      </c>
    </row>
    <row r="833" spans="1:3" x14ac:dyDescent="0.25">
      <c r="A833" s="123">
        <v>42948</v>
      </c>
      <c r="B833" s="28">
        <v>0</v>
      </c>
      <c r="C833" s="124">
        <v>0</v>
      </c>
    </row>
    <row r="834" spans="1:3" x14ac:dyDescent="0.25">
      <c r="A834" s="123">
        <v>42948</v>
      </c>
      <c r="B834" s="28" t="s">
        <v>22</v>
      </c>
      <c r="C834" s="124">
        <v>42291849.579999998</v>
      </c>
    </row>
    <row r="835" spans="1:3" x14ac:dyDescent="0.25">
      <c r="A835" s="123">
        <v>42948</v>
      </c>
      <c r="B835" s="28" t="s">
        <v>15</v>
      </c>
      <c r="C835" s="124">
        <v>40134.83</v>
      </c>
    </row>
    <row r="836" spans="1:3" x14ac:dyDescent="0.25">
      <c r="A836" s="123">
        <v>42948</v>
      </c>
      <c r="B836" s="28" t="s">
        <v>2</v>
      </c>
      <c r="C836" s="124">
        <v>14604982.51</v>
      </c>
    </row>
    <row r="837" spans="1:3" x14ac:dyDescent="0.25">
      <c r="A837" s="123">
        <v>42948</v>
      </c>
      <c r="B837" s="28" t="s">
        <v>35</v>
      </c>
      <c r="C837" s="124">
        <v>9109555.9600000102</v>
      </c>
    </row>
    <row r="838" spans="1:3" x14ac:dyDescent="0.25">
      <c r="A838" s="123">
        <v>42948</v>
      </c>
      <c r="B838" s="28" t="s">
        <v>8</v>
      </c>
      <c r="C838" s="124">
        <v>115769.87</v>
      </c>
    </row>
    <row r="839" spans="1:3" x14ac:dyDescent="0.25">
      <c r="A839" s="123">
        <v>42948</v>
      </c>
      <c r="B839" s="28" t="s">
        <v>17</v>
      </c>
      <c r="C839" s="124">
        <v>1851443.72</v>
      </c>
    </row>
    <row r="840" spans="1:3" x14ac:dyDescent="0.25">
      <c r="A840" s="123">
        <v>42948</v>
      </c>
      <c r="B840" s="28" t="s">
        <v>58</v>
      </c>
      <c r="C840" s="124">
        <v>0</v>
      </c>
    </row>
    <row r="841" spans="1:3" x14ac:dyDescent="0.25">
      <c r="A841" s="123">
        <v>42948</v>
      </c>
      <c r="B841" s="28" t="s">
        <v>14</v>
      </c>
      <c r="C841" s="124">
        <v>392965.07</v>
      </c>
    </row>
    <row r="842" spans="1:3" x14ac:dyDescent="0.25">
      <c r="A842" s="123">
        <v>42948</v>
      </c>
      <c r="B842" s="28" t="s">
        <v>38</v>
      </c>
      <c r="C842" s="124">
        <v>23989.85</v>
      </c>
    </row>
    <row r="843" spans="1:3" x14ac:dyDescent="0.25">
      <c r="A843" s="123">
        <v>42948</v>
      </c>
      <c r="B843" s="28" t="s">
        <v>16</v>
      </c>
      <c r="C843" s="124">
        <v>714292.35</v>
      </c>
    </row>
    <row r="844" spans="1:3" x14ac:dyDescent="0.25">
      <c r="A844" s="123">
        <v>42948</v>
      </c>
      <c r="B844" s="28" t="s">
        <v>48</v>
      </c>
      <c r="C844" s="124">
        <v>7986346.0699999798</v>
      </c>
    </row>
    <row r="845" spans="1:3" x14ac:dyDescent="0.25">
      <c r="A845" s="123">
        <v>42948</v>
      </c>
      <c r="B845" s="28" t="s">
        <v>12</v>
      </c>
      <c r="C845" s="124">
        <v>154690.65</v>
      </c>
    </row>
    <row r="846" spans="1:3" x14ac:dyDescent="0.25">
      <c r="A846" s="123">
        <v>42948</v>
      </c>
      <c r="B846" s="28" t="s">
        <v>57</v>
      </c>
      <c r="C846" s="124">
        <v>0</v>
      </c>
    </row>
    <row r="847" spans="1:3" x14ac:dyDescent="0.25">
      <c r="A847" s="123">
        <v>42948</v>
      </c>
      <c r="B847" s="28" t="s">
        <v>18</v>
      </c>
      <c r="C847" s="124">
        <v>-3018.91</v>
      </c>
    </row>
    <row r="848" spans="1:3" x14ac:dyDescent="0.25">
      <c r="A848" s="123">
        <v>42948</v>
      </c>
      <c r="B848" s="28" t="s">
        <v>4</v>
      </c>
      <c r="C848" s="124">
        <v>548384.21</v>
      </c>
    </row>
    <row r="849" spans="1:3" x14ac:dyDescent="0.25">
      <c r="A849" s="123">
        <v>42948</v>
      </c>
      <c r="B849" s="28" t="s">
        <v>34</v>
      </c>
      <c r="C849" s="124">
        <v>-29373552.030000102</v>
      </c>
    </row>
    <row r="850" spans="1:3" x14ac:dyDescent="0.25">
      <c r="A850" s="123">
        <v>42948</v>
      </c>
      <c r="B850" s="28" t="s">
        <v>36</v>
      </c>
      <c r="C850" s="124">
        <v>4964127.88</v>
      </c>
    </row>
    <row r="851" spans="1:3" x14ac:dyDescent="0.25">
      <c r="A851" s="123">
        <v>42948</v>
      </c>
      <c r="B851" s="28" t="s">
        <v>47</v>
      </c>
      <c r="C851" s="124">
        <v>6060862.75</v>
      </c>
    </row>
    <row r="852" spans="1:3" x14ac:dyDescent="0.25">
      <c r="A852" s="123">
        <v>42948</v>
      </c>
      <c r="B852" s="28" t="s">
        <v>11</v>
      </c>
      <c r="C852" s="124">
        <v>1142929.56</v>
      </c>
    </row>
    <row r="853" spans="1:3" x14ac:dyDescent="0.25">
      <c r="A853" s="123">
        <v>42948</v>
      </c>
      <c r="B853" s="28" t="s">
        <v>37</v>
      </c>
      <c r="C853" s="124">
        <v>669779.81999999995</v>
      </c>
    </row>
    <row r="854" spans="1:3" x14ac:dyDescent="0.25">
      <c r="A854" s="123">
        <v>42948</v>
      </c>
      <c r="B854" s="28" t="s">
        <v>13</v>
      </c>
      <c r="C854" s="124">
        <v>82187.680000000895</v>
      </c>
    </row>
    <row r="855" spans="1:3" x14ac:dyDescent="0.25">
      <c r="A855" s="123">
        <v>42948</v>
      </c>
      <c r="B855" s="28" t="s">
        <v>50</v>
      </c>
      <c r="C855" s="124">
        <v>2410589.96</v>
      </c>
    </row>
    <row r="856" spans="1:3" x14ac:dyDescent="0.25">
      <c r="A856" s="123">
        <v>42979</v>
      </c>
      <c r="B856" s="28" t="s">
        <v>50</v>
      </c>
      <c r="C856" s="124">
        <v>1647405.56</v>
      </c>
    </row>
    <row r="857" spans="1:3" x14ac:dyDescent="0.25">
      <c r="A857" s="123">
        <v>42979</v>
      </c>
      <c r="B857" s="28" t="s">
        <v>37</v>
      </c>
      <c r="C857" s="124">
        <v>565627.93000000005</v>
      </c>
    </row>
    <row r="858" spans="1:3" x14ac:dyDescent="0.25">
      <c r="A858" s="123">
        <v>42979</v>
      </c>
      <c r="B858" s="28" t="s">
        <v>13</v>
      </c>
      <c r="C858" s="124">
        <v>104343.64</v>
      </c>
    </row>
    <row r="859" spans="1:3" x14ac:dyDescent="0.25">
      <c r="A859" s="123">
        <v>42979</v>
      </c>
      <c r="B859" s="28" t="s">
        <v>34</v>
      </c>
      <c r="C859" s="124">
        <v>-25256787.960000001</v>
      </c>
    </row>
    <row r="860" spans="1:3" x14ac:dyDescent="0.25">
      <c r="A860" s="123">
        <v>42979</v>
      </c>
      <c r="B860" s="28" t="s">
        <v>18</v>
      </c>
      <c r="C860" s="124">
        <v>2841.94</v>
      </c>
    </row>
    <row r="861" spans="1:3" x14ac:dyDescent="0.25">
      <c r="A861" s="123">
        <v>42979</v>
      </c>
      <c r="B861" s="28" t="s">
        <v>4</v>
      </c>
      <c r="C861" s="124">
        <v>464559.16</v>
      </c>
    </row>
    <row r="862" spans="1:3" x14ac:dyDescent="0.25">
      <c r="A862" s="123">
        <v>42979</v>
      </c>
      <c r="B862" s="28">
        <v>0</v>
      </c>
      <c r="C862" s="124">
        <v>0</v>
      </c>
    </row>
    <row r="863" spans="1:3" x14ac:dyDescent="0.25">
      <c r="A863" s="123">
        <v>42979</v>
      </c>
      <c r="B863" s="28" t="s">
        <v>48</v>
      </c>
      <c r="C863" s="124">
        <v>11184586.949999999</v>
      </c>
    </row>
    <row r="864" spans="1:3" x14ac:dyDescent="0.25">
      <c r="A864" s="123">
        <v>42979</v>
      </c>
      <c r="B864" s="28" t="s">
        <v>12</v>
      </c>
      <c r="C864" s="124">
        <v>139308.04</v>
      </c>
    </row>
    <row r="865" spans="1:3" x14ac:dyDescent="0.25">
      <c r="A865" s="123">
        <v>42979</v>
      </c>
      <c r="B865" s="28" t="s">
        <v>11</v>
      </c>
      <c r="C865" s="124">
        <v>905974.74</v>
      </c>
    </row>
    <row r="866" spans="1:3" x14ac:dyDescent="0.25">
      <c r="A866" s="123">
        <v>42979</v>
      </c>
      <c r="B866" s="28" t="s">
        <v>17</v>
      </c>
      <c r="C866" s="124">
        <v>1869059.24</v>
      </c>
    </row>
    <row r="867" spans="1:3" x14ac:dyDescent="0.25">
      <c r="A867" s="123">
        <v>42979</v>
      </c>
      <c r="B867" s="28" t="s">
        <v>38</v>
      </c>
      <c r="C867" s="124">
        <v>21524.01</v>
      </c>
    </row>
    <row r="868" spans="1:3" x14ac:dyDescent="0.25">
      <c r="A868" s="123">
        <v>42979</v>
      </c>
      <c r="B868" s="28" t="s">
        <v>16</v>
      </c>
      <c r="C868" s="124">
        <v>526342.57999999996</v>
      </c>
    </row>
    <row r="869" spans="1:3" x14ac:dyDescent="0.25">
      <c r="A869" s="123">
        <v>42979</v>
      </c>
      <c r="B869" s="28" t="s">
        <v>57</v>
      </c>
      <c r="C869" s="124">
        <v>0</v>
      </c>
    </row>
    <row r="870" spans="1:3" x14ac:dyDescent="0.25">
      <c r="A870" s="123">
        <v>42979</v>
      </c>
      <c r="B870" s="28" t="s">
        <v>22</v>
      </c>
      <c r="C870" s="124">
        <v>36110182.079999998</v>
      </c>
    </row>
    <row r="871" spans="1:3" x14ac:dyDescent="0.25">
      <c r="A871" s="123">
        <v>42979</v>
      </c>
      <c r="B871" s="28" t="s">
        <v>58</v>
      </c>
      <c r="C871" s="124">
        <v>0</v>
      </c>
    </row>
    <row r="872" spans="1:3" x14ac:dyDescent="0.25">
      <c r="A872" s="123">
        <v>42979</v>
      </c>
      <c r="B872" s="28" t="s">
        <v>15</v>
      </c>
      <c r="C872" s="124">
        <v>37870.300000000003</v>
      </c>
    </row>
    <row r="873" spans="1:3" x14ac:dyDescent="0.25">
      <c r="A873" s="123">
        <v>42979</v>
      </c>
      <c r="B873" s="28" t="s">
        <v>8</v>
      </c>
      <c r="C873" s="124">
        <v>105419.33</v>
      </c>
    </row>
    <row r="874" spans="1:3" x14ac:dyDescent="0.25">
      <c r="A874" s="123">
        <v>42979</v>
      </c>
      <c r="B874" s="28" t="s">
        <v>35</v>
      </c>
      <c r="C874" s="124">
        <v>7958756.69000002</v>
      </c>
    </row>
    <row r="875" spans="1:3" x14ac:dyDescent="0.25">
      <c r="A875" s="123">
        <v>42979</v>
      </c>
      <c r="B875" s="28" t="s">
        <v>2</v>
      </c>
      <c r="C875" s="124">
        <v>14546947.48</v>
      </c>
    </row>
    <row r="876" spans="1:3" x14ac:dyDescent="0.25">
      <c r="A876" s="123">
        <v>42979</v>
      </c>
      <c r="B876" s="28" t="s">
        <v>36</v>
      </c>
      <c r="C876" s="124">
        <v>4443754.07</v>
      </c>
    </row>
    <row r="877" spans="1:3" x14ac:dyDescent="0.25">
      <c r="A877" s="123">
        <v>42979</v>
      </c>
      <c r="B877" s="28" t="s">
        <v>47</v>
      </c>
      <c r="C877" s="124">
        <v>6070364.9800000004</v>
      </c>
    </row>
    <row r="878" spans="1:3" x14ac:dyDescent="0.25">
      <c r="A878" s="123">
        <v>42979</v>
      </c>
      <c r="B878" s="28" t="s">
        <v>19</v>
      </c>
      <c r="C878" s="124">
        <v>872878.85000000603</v>
      </c>
    </row>
    <row r="879" spans="1:3" x14ac:dyDescent="0.25">
      <c r="A879" s="123">
        <v>42979</v>
      </c>
      <c r="B879" s="28" t="s">
        <v>14</v>
      </c>
      <c r="C879" s="124">
        <v>434235.15</v>
      </c>
    </row>
    <row r="880" spans="1:3" x14ac:dyDescent="0.25">
      <c r="A880" s="123">
        <v>42979</v>
      </c>
      <c r="B880" s="28" t="s">
        <v>49</v>
      </c>
      <c r="C880" s="124">
        <v>1654392</v>
      </c>
    </row>
    <row r="881" spans="1:3" x14ac:dyDescent="0.25">
      <c r="A881" s="123">
        <v>43009</v>
      </c>
      <c r="B881" s="28" t="s">
        <v>16</v>
      </c>
      <c r="C881" s="124">
        <v>527217.32999999903</v>
      </c>
    </row>
    <row r="882" spans="1:3" x14ac:dyDescent="0.25">
      <c r="A882" s="123">
        <v>43009</v>
      </c>
      <c r="B882" s="28" t="s">
        <v>11</v>
      </c>
      <c r="C882" s="124">
        <v>876943.23999999894</v>
      </c>
    </row>
    <row r="883" spans="1:3" x14ac:dyDescent="0.25">
      <c r="A883" s="123">
        <v>43009</v>
      </c>
      <c r="B883" s="28" t="s">
        <v>37</v>
      </c>
      <c r="C883" s="124">
        <v>526062.49</v>
      </c>
    </row>
    <row r="884" spans="1:3" x14ac:dyDescent="0.25">
      <c r="A884" s="123">
        <v>43009</v>
      </c>
      <c r="B884" s="28" t="s">
        <v>14</v>
      </c>
      <c r="C884" s="124">
        <v>466105.74</v>
      </c>
    </row>
    <row r="885" spans="1:3" x14ac:dyDescent="0.25">
      <c r="A885" s="123">
        <v>43009</v>
      </c>
      <c r="B885" s="28" t="s">
        <v>34</v>
      </c>
      <c r="C885" s="124">
        <v>-22979612.07</v>
      </c>
    </row>
    <row r="886" spans="1:3" x14ac:dyDescent="0.25">
      <c r="A886" s="123">
        <v>43009</v>
      </c>
      <c r="B886" s="28">
        <v>0</v>
      </c>
      <c r="C886" s="124">
        <v>0</v>
      </c>
    </row>
    <row r="887" spans="1:3" x14ac:dyDescent="0.25">
      <c r="A887" s="123">
        <v>43009</v>
      </c>
      <c r="B887" s="28" t="s">
        <v>50</v>
      </c>
      <c r="C887" s="124">
        <v>1459543.7</v>
      </c>
    </row>
    <row r="888" spans="1:3" x14ac:dyDescent="0.25">
      <c r="A888" s="123">
        <v>43009</v>
      </c>
      <c r="B888" s="28" t="s">
        <v>17</v>
      </c>
      <c r="C888" s="124">
        <v>1860031.48</v>
      </c>
    </row>
    <row r="889" spans="1:3" x14ac:dyDescent="0.25">
      <c r="A889" s="123">
        <v>43009</v>
      </c>
      <c r="B889" s="28" t="s">
        <v>18</v>
      </c>
      <c r="C889" s="124">
        <v>-138.44999999999999</v>
      </c>
    </row>
    <row r="890" spans="1:3" x14ac:dyDescent="0.25">
      <c r="A890" s="123">
        <v>43009</v>
      </c>
      <c r="B890" s="28" t="s">
        <v>48</v>
      </c>
      <c r="C890" s="124">
        <v>7497012.1900000796</v>
      </c>
    </row>
    <row r="891" spans="1:3" x14ac:dyDescent="0.25">
      <c r="A891" s="123">
        <v>43009</v>
      </c>
      <c r="B891" s="28" t="s">
        <v>12</v>
      </c>
      <c r="C891" s="124">
        <v>115796.96</v>
      </c>
    </row>
    <row r="892" spans="1:3" x14ac:dyDescent="0.25">
      <c r="A892" s="123">
        <v>43009</v>
      </c>
      <c r="B892" s="28" t="s">
        <v>38</v>
      </c>
      <c r="C892" s="124">
        <v>22277.599999999999</v>
      </c>
    </row>
    <row r="893" spans="1:3" x14ac:dyDescent="0.25">
      <c r="A893" s="123">
        <v>43009</v>
      </c>
      <c r="B893" s="28" t="s">
        <v>47</v>
      </c>
      <c r="C893" s="124">
        <v>6074149.6299999999</v>
      </c>
    </row>
    <row r="894" spans="1:3" x14ac:dyDescent="0.25">
      <c r="A894" s="123">
        <v>43009</v>
      </c>
      <c r="B894" s="28" t="s">
        <v>36</v>
      </c>
      <c r="C894" s="124">
        <v>3974787.8</v>
      </c>
    </row>
    <row r="895" spans="1:3" x14ac:dyDescent="0.25">
      <c r="A895" s="123">
        <v>43009</v>
      </c>
      <c r="B895" s="28" t="s">
        <v>13</v>
      </c>
      <c r="C895" s="124">
        <v>97297.1999999994</v>
      </c>
    </row>
    <row r="896" spans="1:3" x14ac:dyDescent="0.25">
      <c r="A896" s="123">
        <v>43009</v>
      </c>
      <c r="B896" s="28" t="s">
        <v>19</v>
      </c>
      <c r="C896" s="124">
        <v>837961.67999999505</v>
      </c>
    </row>
    <row r="897" spans="1:3" x14ac:dyDescent="0.25">
      <c r="A897" s="123">
        <v>43009</v>
      </c>
      <c r="B897" s="28" t="s">
        <v>35</v>
      </c>
      <c r="C897" s="124">
        <v>6958676.4200000204</v>
      </c>
    </row>
    <row r="898" spans="1:3" x14ac:dyDescent="0.25">
      <c r="A898" s="123">
        <v>43009</v>
      </c>
      <c r="B898" s="28" t="s">
        <v>8</v>
      </c>
      <c r="C898" s="124">
        <v>174291.72</v>
      </c>
    </row>
    <row r="899" spans="1:3" x14ac:dyDescent="0.25">
      <c r="A899" s="123">
        <v>43009</v>
      </c>
      <c r="B899" s="28" t="s">
        <v>4</v>
      </c>
      <c r="C899" s="124">
        <v>423606.61</v>
      </c>
    </row>
    <row r="900" spans="1:3" x14ac:dyDescent="0.25">
      <c r="A900" s="123">
        <v>43009</v>
      </c>
      <c r="B900" s="28" t="s">
        <v>2</v>
      </c>
      <c r="C900" s="124">
        <v>14778050.76</v>
      </c>
    </row>
    <row r="901" spans="1:3" x14ac:dyDescent="0.25">
      <c r="A901" s="123">
        <v>43009</v>
      </c>
      <c r="B901" s="28" t="s">
        <v>57</v>
      </c>
      <c r="C901" s="124">
        <v>0</v>
      </c>
    </row>
    <row r="902" spans="1:3" x14ac:dyDescent="0.25">
      <c r="A902" s="123">
        <v>43009</v>
      </c>
      <c r="B902" s="28" t="s">
        <v>22</v>
      </c>
      <c r="C902" s="124">
        <v>32980607.039999999</v>
      </c>
    </row>
    <row r="903" spans="1:3" x14ac:dyDescent="0.25">
      <c r="A903" s="123">
        <v>43009</v>
      </c>
      <c r="B903" s="28" t="s">
        <v>15</v>
      </c>
      <c r="C903" s="124">
        <v>34535.99</v>
      </c>
    </row>
    <row r="904" spans="1:3" x14ac:dyDescent="0.25">
      <c r="A904" s="123">
        <v>43009</v>
      </c>
      <c r="B904" s="28" t="s">
        <v>49</v>
      </c>
      <c r="C904" s="124">
        <v>1209444.82</v>
      </c>
    </row>
    <row r="905" spans="1:3" x14ac:dyDescent="0.25">
      <c r="A905" s="123">
        <v>43009</v>
      </c>
      <c r="B905" s="28" t="s">
        <v>58</v>
      </c>
      <c r="C905" s="124">
        <v>0</v>
      </c>
    </row>
    <row r="906" spans="1:3" x14ac:dyDescent="0.25">
      <c r="A906" s="123">
        <v>43040</v>
      </c>
      <c r="B906" s="28" t="s">
        <v>49</v>
      </c>
      <c r="C906" s="124">
        <v>1068121.45</v>
      </c>
    </row>
    <row r="907" spans="1:3" x14ac:dyDescent="0.25">
      <c r="A907" s="123">
        <v>43040</v>
      </c>
      <c r="B907" s="28" t="s">
        <v>57</v>
      </c>
      <c r="C907" s="124">
        <v>0</v>
      </c>
    </row>
    <row r="908" spans="1:3" x14ac:dyDescent="0.25">
      <c r="A908" s="123">
        <v>43040</v>
      </c>
      <c r="B908" s="28" t="s">
        <v>19</v>
      </c>
      <c r="C908" s="124">
        <v>720982.52</v>
      </c>
    </row>
    <row r="909" spans="1:3" x14ac:dyDescent="0.25">
      <c r="A909" s="123">
        <v>43040</v>
      </c>
      <c r="B909" s="28" t="s">
        <v>22</v>
      </c>
      <c r="C909" s="124">
        <v>29605605.98</v>
      </c>
    </row>
    <row r="910" spans="1:3" x14ac:dyDescent="0.25">
      <c r="A910" s="123">
        <v>43040</v>
      </c>
      <c r="B910" s="28" t="s">
        <v>35</v>
      </c>
      <c r="C910" s="124">
        <v>6399903.0300000096</v>
      </c>
    </row>
    <row r="911" spans="1:3" x14ac:dyDescent="0.25">
      <c r="A911" s="123">
        <v>43040</v>
      </c>
      <c r="B911" s="28" t="s">
        <v>15</v>
      </c>
      <c r="C911" s="124">
        <v>62072.67</v>
      </c>
    </row>
    <row r="912" spans="1:3" x14ac:dyDescent="0.25">
      <c r="A912" s="123">
        <v>43040</v>
      </c>
      <c r="B912" s="28" t="s">
        <v>13</v>
      </c>
      <c r="C912" s="124">
        <v>80959.709999999104</v>
      </c>
    </row>
    <row r="913" spans="1:3" x14ac:dyDescent="0.25">
      <c r="A913" s="123">
        <v>43040</v>
      </c>
      <c r="B913" s="28" t="s">
        <v>38</v>
      </c>
      <c r="C913" s="124">
        <v>19250.78</v>
      </c>
    </row>
    <row r="914" spans="1:3" x14ac:dyDescent="0.25">
      <c r="A914" s="123">
        <v>43040</v>
      </c>
      <c r="B914" s="28" t="s">
        <v>37</v>
      </c>
      <c r="C914" s="124">
        <v>437890.43999999901</v>
      </c>
    </row>
    <row r="915" spans="1:3" x14ac:dyDescent="0.25">
      <c r="A915" s="123">
        <v>43040</v>
      </c>
      <c r="B915" s="28" t="s">
        <v>47</v>
      </c>
      <c r="C915" s="124">
        <v>6101936.9199999999</v>
      </c>
    </row>
    <row r="916" spans="1:3" x14ac:dyDescent="0.25">
      <c r="A916" s="123">
        <v>43040</v>
      </c>
      <c r="B916" s="28" t="s">
        <v>4</v>
      </c>
      <c r="C916" s="124">
        <v>405641.78</v>
      </c>
    </row>
    <row r="917" spans="1:3" x14ac:dyDescent="0.25">
      <c r="A917" s="123">
        <v>43040</v>
      </c>
      <c r="B917" s="28" t="s">
        <v>36</v>
      </c>
      <c r="C917" s="124">
        <v>3831379.88</v>
      </c>
    </row>
    <row r="918" spans="1:3" x14ac:dyDescent="0.25">
      <c r="A918" s="123">
        <v>43040</v>
      </c>
      <c r="B918" s="28" t="s">
        <v>48</v>
      </c>
      <c r="C918" s="124">
        <v>7412711.4500000002</v>
      </c>
    </row>
    <row r="919" spans="1:3" x14ac:dyDescent="0.25">
      <c r="A919" s="123">
        <v>43040</v>
      </c>
      <c r="B919" s="28" t="s">
        <v>2</v>
      </c>
      <c r="C919" s="124">
        <v>14362607.67</v>
      </c>
    </row>
    <row r="920" spans="1:3" x14ac:dyDescent="0.25">
      <c r="A920" s="123">
        <v>43040</v>
      </c>
      <c r="B920" s="28" t="s">
        <v>12</v>
      </c>
      <c r="C920" s="124">
        <v>110451.09</v>
      </c>
    </row>
    <row r="921" spans="1:3" x14ac:dyDescent="0.25">
      <c r="A921" s="123">
        <v>43040</v>
      </c>
      <c r="B921" s="28" t="s">
        <v>58</v>
      </c>
      <c r="C921" s="124">
        <v>0</v>
      </c>
    </row>
    <row r="922" spans="1:3" x14ac:dyDescent="0.25">
      <c r="A922" s="123">
        <v>43040</v>
      </c>
      <c r="B922" s="28" t="s">
        <v>18</v>
      </c>
      <c r="C922" s="124">
        <v>-1053.5</v>
      </c>
    </row>
    <row r="923" spans="1:3" x14ac:dyDescent="0.25">
      <c r="A923" s="123">
        <v>43040</v>
      </c>
      <c r="B923" s="28" t="s">
        <v>17</v>
      </c>
      <c r="C923" s="124">
        <v>1874529.35</v>
      </c>
    </row>
    <row r="924" spans="1:3" x14ac:dyDescent="0.25">
      <c r="A924" s="123">
        <v>43040</v>
      </c>
      <c r="B924" s="28" t="s">
        <v>34</v>
      </c>
      <c r="C924" s="124">
        <v>-20797299.969999999</v>
      </c>
    </row>
    <row r="925" spans="1:3" x14ac:dyDescent="0.25">
      <c r="A925" s="123">
        <v>43040</v>
      </c>
      <c r="B925" s="28">
        <v>0</v>
      </c>
      <c r="C925" s="124">
        <v>0</v>
      </c>
    </row>
    <row r="926" spans="1:3" x14ac:dyDescent="0.25">
      <c r="A926" s="123">
        <v>43040</v>
      </c>
      <c r="B926" s="28" t="s">
        <v>50</v>
      </c>
      <c r="C926" s="124">
        <v>950497.56</v>
      </c>
    </row>
    <row r="927" spans="1:3" x14ac:dyDescent="0.25">
      <c r="A927" s="123">
        <v>43040</v>
      </c>
      <c r="B927" s="28" t="s">
        <v>14</v>
      </c>
      <c r="C927" s="124">
        <v>362949.87</v>
      </c>
    </row>
    <row r="928" spans="1:3" x14ac:dyDescent="0.25">
      <c r="A928" s="123">
        <v>43040</v>
      </c>
      <c r="B928" s="28" t="s">
        <v>8</v>
      </c>
      <c r="C928" s="124">
        <v>118748</v>
      </c>
    </row>
    <row r="929" spans="1:3" x14ac:dyDescent="0.25">
      <c r="A929" s="123">
        <v>43040</v>
      </c>
      <c r="B929" s="28" t="s">
        <v>11</v>
      </c>
      <c r="C929" s="124">
        <v>876380.63</v>
      </c>
    </row>
    <row r="930" spans="1:3" x14ac:dyDescent="0.25">
      <c r="A930" s="123">
        <v>43040</v>
      </c>
      <c r="B930" s="28" t="s">
        <v>16</v>
      </c>
      <c r="C930" s="124">
        <v>367081.57</v>
      </c>
    </row>
    <row r="931" spans="1:3" x14ac:dyDescent="0.25">
      <c r="A931" s="123">
        <v>43070</v>
      </c>
      <c r="B931" s="28" t="s">
        <v>12</v>
      </c>
      <c r="C931" s="124">
        <v>121736.14</v>
      </c>
    </row>
    <row r="932" spans="1:3" x14ac:dyDescent="0.25">
      <c r="A932" s="123">
        <v>43070</v>
      </c>
      <c r="B932" s="28" t="s">
        <v>57</v>
      </c>
      <c r="C932" s="124">
        <v>0</v>
      </c>
    </row>
    <row r="933" spans="1:3" x14ac:dyDescent="0.25">
      <c r="A933" s="123">
        <v>43070</v>
      </c>
      <c r="B933" s="28" t="s">
        <v>50</v>
      </c>
      <c r="C933" s="124">
        <v>973007.71</v>
      </c>
    </row>
    <row r="934" spans="1:3" x14ac:dyDescent="0.25">
      <c r="A934" s="123">
        <v>43070</v>
      </c>
      <c r="B934" s="28" t="s">
        <v>47</v>
      </c>
      <c r="C934" s="124">
        <v>6145315.71</v>
      </c>
    </row>
    <row r="935" spans="1:3" x14ac:dyDescent="0.25">
      <c r="A935" s="123">
        <v>43070</v>
      </c>
      <c r="B935" s="28" t="s">
        <v>13</v>
      </c>
      <c r="C935" s="124">
        <v>90649.959999999701</v>
      </c>
    </row>
    <row r="936" spans="1:3" x14ac:dyDescent="0.25">
      <c r="A936" s="123">
        <v>43070</v>
      </c>
      <c r="B936" s="28" t="s">
        <v>37</v>
      </c>
      <c r="C936" s="124">
        <v>429433.54</v>
      </c>
    </row>
    <row r="937" spans="1:3" x14ac:dyDescent="0.25">
      <c r="A937" s="123">
        <v>43070</v>
      </c>
      <c r="B937" s="28" t="s">
        <v>48</v>
      </c>
      <c r="C937" s="124">
        <v>7715381.1799999401</v>
      </c>
    </row>
    <row r="938" spans="1:3" x14ac:dyDescent="0.25">
      <c r="A938" s="123">
        <v>43070</v>
      </c>
      <c r="B938" s="28" t="s">
        <v>19</v>
      </c>
      <c r="C938" s="124">
        <v>661459.39999999804</v>
      </c>
    </row>
    <row r="939" spans="1:3" x14ac:dyDescent="0.25">
      <c r="A939" s="123">
        <v>43070</v>
      </c>
      <c r="B939" s="28" t="s">
        <v>11</v>
      </c>
      <c r="C939" s="124">
        <v>928123.61999999895</v>
      </c>
    </row>
    <row r="940" spans="1:3" x14ac:dyDescent="0.25">
      <c r="A940" s="123">
        <v>43070</v>
      </c>
      <c r="B940" s="28" t="s">
        <v>36</v>
      </c>
      <c r="C940" s="124">
        <v>3621336.4100000099</v>
      </c>
    </row>
    <row r="941" spans="1:3" x14ac:dyDescent="0.25">
      <c r="A941" s="123">
        <v>43070</v>
      </c>
      <c r="B941" s="28" t="s">
        <v>34</v>
      </c>
      <c r="C941" s="124">
        <v>-22474033.48</v>
      </c>
    </row>
    <row r="942" spans="1:3" x14ac:dyDescent="0.25">
      <c r="A942" s="123">
        <v>43070</v>
      </c>
      <c r="B942" s="28" t="s">
        <v>35</v>
      </c>
      <c r="C942" s="124">
        <v>6395301.0300000003</v>
      </c>
    </row>
    <row r="943" spans="1:3" x14ac:dyDescent="0.25">
      <c r="A943" s="123">
        <v>43070</v>
      </c>
      <c r="B943" s="28" t="s">
        <v>4</v>
      </c>
      <c r="C943" s="124">
        <v>418204.58</v>
      </c>
    </row>
    <row r="944" spans="1:3" x14ac:dyDescent="0.25">
      <c r="A944" s="123">
        <v>43070</v>
      </c>
      <c r="B944" s="28" t="s">
        <v>22</v>
      </c>
      <c r="C944" s="124">
        <v>31924570.019999899</v>
      </c>
    </row>
    <row r="945" spans="1:3" x14ac:dyDescent="0.25">
      <c r="A945" s="123">
        <v>43070</v>
      </c>
      <c r="B945" s="28" t="s">
        <v>14</v>
      </c>
      <c r="C945" s="124">
        <v>449045.72000000102</v>
      </c>
    </row>
    <row r="946" spans="1:3" x14ac:dyDescent="0.25">
      <c r="A946" s="123">
        <v>43070</v>
      </c>
      <c r="B946" s="28" t="s">
        <v>16</v>
      </c>
      <c r="C946" s="124">
        <v>416524.54</v>
      </c>
    </row>
    <row r="947" spans="1:3" x14ac:dyDescent="0.25">
      <c r="A947" s="123">
        <v>43070</v>
      </c>
      <c r="B947" s="28" t="s">
        <v>49</v>
      </c>
      <c r="C947" s="124">
        <v>1564860.71</v>
      </c>
    </row>
    <row r="948" spans="1:3" x14ac:dyDescent="0.25">
      <c r="A948" s="123">
        <v>43070</v>
      </c>
      <c r="B948" s="28" t="s">
        <v>58</v>
      </c>
      <c r="C948" s="124">
        <v>0</v>
      </c>
    </row>
    <row r="949" spans="1:3" x14ac:dyDescent="0.25">
      <c r="A949" s="123">
        <v>43070</v>
      </c>
      <c r="B949" s="28" t="s">
        <v>18</v>
      </c>
      <c r="C949" s="124">
        <v>-500</v>
      </c>
    </row>
    <row r="950" spans="1:3" x14ac:dyDescent="0.25">
      <c r="A950" s="123">
        <v>43070</v>
      </c>
      <c r="B950" s="28" t="s">
        <v>17</v>
      </c>
      <c r="C950" s="124">
        <v>1900782.07</v>
      </c>
    </row>
    <row r="951" spans="1:3" x14ac:dyDescent="0.25">
      <c r="A951" s="123">
        <v>43070</v>
      </c>
      <c r="B951" s="28" t="s">
        <v>15</v>
      </c>
      <c r="C951" s="124">
        <v>52897.72</v>
      </c>
    </row>
    <row r="952" spans="1:3" x14ac:dyDescent="0.25">
      <c r="A952" s="123">
        <v>43070</v>
      </c>
      <c r="B952" s="28" t="s">
        <v>2</v>
      </c>
      <c r="C952" s="124">
        <v>14669033.93</v>
      </c>
    </row>
    <row r="953" spans="1:3" x14ac:dyDescent="0.25">
      <c r="A953" s="123">
        <v>43070</v>
      </c>
      <c r="B953" s="28">
        <v>0</v>
      </c>
      <c r="C953" s="124">
        <v>117.8</v>
      </c>
    </row>
    <row r="954" spans="1:3" x14ac:dyDescent="0.25">
      <c r="A954" s="123">
        <v>43070</v>
      </c>
      <c r="B954" s="28" t="s">
        <v>38</v>
      </c>
      <c r="C954" s="124">
        <v>19160.46</v>
      </c>
    </row>
    <row r="955" spans="1:3" x14ac:dyDescent="0.25">
      <c r="A955" s="123">
        <v>43070</v>
      </c>
      <c r="B955" s="28" t="s">
        <v>8</v>
      </c>
      <c r="C955" s="124">
        <v>127437.63</v>
      </c>
    </row>
    <row r="956" spans="1:3" x14ac:dyDescent="0.25">
      <c r="A956" s="123">
        <v>43101</v>
      </c>
      <c r="B956" s="28" t="s">
        <v>16</v>
      </c>
      <c r="C956" s="124">
        <v>380199.98</v>
      </c>
    </row>
    <row r="957" spans="1:3" x14ac:dyDescent="0.25">
      <c r="A957" s="123">
        <v>43101</v>
      </c>
      <c r="B957" s="28" t="s">
        <v>8</v>
      </c>
      <c r="C957" s="124">
        <v>169158.37</v>
      </c>
    </row>
    <row r="958" spans="1:3" x14ac:dyDescent="0.25">
      <c r="A958" s="123">
        <v>43101</v>
      </c>
      <c r="B958" s="28" t="s">
        <v>17</v>
      </c>
      <c r="C958" s="124">
        <v>1915602.12</v>
      </c>
    </row>
    <row r="959" spans="1:3" x14ac:dyDescent="0.25">
      <c r="A959" s="123">
        <v>43101</v>
      </c>
      <c r="B959" s="28">
        <v>0</v>
      </c>
      <c r="C959" s="124">
        <v>128.13999999999999</v>
      </c>
    </row>
    <row r="960" spans="1:3" x14ac:dyDescent="0.25">
      <c r="A960" s="123">
        <v>43101</v>
      </c>
      <c r="B960" s="28" t="s">
        <v>38</v>
      </c>
      <c r="C960" s="124">
        <v>18894.78</v>
      </c>
    </row>
    <row r="961" spans="1:3" x14ac:dyDescent="0.25">
      <c r="A961" s="123">
        <v>43101</v>
      </c>
      <c r="B961" s="28" t="s">
        <v>2</v>
      </c>
      <c r="C961" s="124">
        <v>14546456.99</v>
      </c>
    </row>
    <row r="962" spans="1:3" x14ac:dyDescent="0.25">
      <c r="A962" s="123">
        <v>43101</v>
      </c>
      <c r="B962" s="28" t="s">
        <v>14</v>
      </c>
      <c r="C962" s="124">
        <v>396022.36</v>
      </c>
    </row>
    <row r="963" spans="1:3" x14ac:dyDescent="0.25">
      <c r="A963" s="123">
        <v>43101</v>
      </c>
      <c r="B963" s="28" t="s">
        <v>49</v>
      </c>
      <c r="C963" s="124">
        <v>1669887.7</v>
      </c>
    </row>
    <row r="964" spans="1:3" x14ac:dyDescent="0.25">
      <c r="A964" s="123">
        <v>43101</v>
      </c>
      <c r="B964" s="28" t="s">
        <v>22</v>
      </c>
      <c r="C964" s="124">
        <v>24814439.800000001</v>
      </c>
    </row>
    <row r="965" spans="1:3" x14ac:dyDescent="0.25">
      <c r="A965" s="123">
        <v>43101</v>
      </c>
      <c r="B965" s="28" t="s">
        <v>58</v>
      </c>
      <c r="C965" s="124">
        <v>0</v>
      </c>
    </row>
    <row r="966" spans="1:3" x14ac:dyDescent="0.25">
      <c r="A966" s="123">
        <v>43101</v>
      </c>
      <c r="B966" s="28" t="s">
        <v>15</v>
      </c>
      <c r="C966" s="124">
        <v>52532.74</v>
      </c>
    </row>
    <row r="967" spans="1:3" x14ac:dyDescent="0.25">
      <c r="A967" s="123">
        <v>43101</v>
      </c>
      <c r="B967" s="28" t="s">
        <v>35</v>
      </c>
      <c r="C967" s="124">
        <v>6323013.4400000097</v>
      </c>
    </row>
    <row r="968" spans="1:3" x14ac:dyDescent="0.25">
      <c r="A968" s="123">
        <v>43101</v>
      </c>
      <c r="B968" s="28" t="s">
        <v>4</v>
      </c>
      <c r="C968" s="124">
        <v>360401.34</v>
      </c>
    </row>
    <row r="969" spans="1:3" x14ac:dyDescent="0.25">
      <c r="A969" s="123">
        <v>43101</v>
      </c>
      <c r="B969" s="28" t="s">
        <v>11</v>
      </c>
      <c r="C969" s="124">
        <v>1273068.77</v>
      </c>
    </row>
    <row r="970" spans="1:3" x14ac:dyDescent="0.25">
      <c r="A970" s="123">
        <v>43101</v>
      </c>
      <c r="B970" s="28" t="s">
        <v>18</v>
      </c>
      <c r="C970" s="124">
        <v>-85</v>
      </c>
    </row>
    <row r="971" spans="1:3" x14ac:dyDescent="0.25">
      <c r="A971" s="123">
        <v>43101</v>
      </c>
      <c r="B971" s="28" t="s">
        <v>19</v>
      </c>
      <c r="C971" s="124">
        <v>622386.31999999995</v>
      </c>
    </row>
    <row r="972" spans="1:3" x14ac:dyDescent="0.25">
      <c r="A972" s="123">
        <v>43101</v>
      </c>
      <c r="B972" s="28" t="s">
        <v>34</v>
      </c>
      <c r="C972" s="124">
        <v>-17478712.879999999</v>
      </c>
    </row>
    <row r="973" spans="1:3" x14ac:dyDescent="0.25">
      <c r="A973" s="123">
        <v>43101</v>
      </c>
      <c r="B973" s="28" t="s">
        <v>48</v>
      </c>
      <c r="C973" s="124">
        <v>7706710.5499999896</v>
      </c>
    </row>
    <row r="974" spans="1:3" x14ac:dyDescent="0.25">
      <c r="A974" s="123">
        <v>43101</v>
      </c>
      <c r="B974" s="28" t="s">
        <v>12</v>
      </c>
      <c r="C974" s="124">
        <v>117813.46</v>
      </c>
    </row>
    <row r="975" spans="1:3" x14ac:dyDescent="0.25">
      <c r="A975" s="123">
        <v>43101</v>
      </c>
      <c r="B975" s="28" t="s">
        <v>37</v>
      </c>
      <c r="C975" s="124">
        <v>396198.25</v>
      </c>
    </row>
    <row r="976" spans="1:3" x14ac:dyDescent="0.25">
      <c r="A976" s="123">
        <v>43101</v>
      </c>
      <c r="B976" s="28" t="s">
        <v>36</v>
      </c>
      <c r="C976" s="124">
        <v>3988275.09</v>
      </c>
    </row>
    <row r="977" spans="1:3" x14ac:dyDescent="0.25">
      <c r="A977" s="123">
        <v>43101</v>
      </c>
      <c r="B977" s="28" t="s">
        <v>13</v>
      </c>
      <c r="C977" s="124">
        <v>98454.540000000197</v>
      </c>
    </row>
    <row r="978" spans="1:3" x14ac:dyDescent="0.25">
      <c r="A978" s="123">
        <v>43101</v>
      </c>
      <c r="B978" s="28" t="s">
        <v>50</v>
      </c>
      <c r="C978" s="124">
        <v>772027.18</v>
      </c>
    </row>
    <row r="979" spans="1:3" x14ac:dyDescent="0.25">
      <c r="A979" s="123">
        <v>43101</v>
      </c>
      <c r="B979" s="28" t="s">
        <v>47</v>
      </c>
      <c r="C979" s="124">
        <v>6298925.2800000003</v>
      </c>
    </row>
    <row r="980" spans="1:3" x14ac:dyDescent="0.25">
      <c r="A980" s="123">
        <v>43101</v>
      </c>
      <c r="B980" s="28" t="s">
        <v>57</v>
      </c>
      <c r="C980" s="124">
        <v>0</v>
      </c>
    </row>
    <row r="981" spans="1:3" x14ac:dyDescent="0.25">
      <c r="A981" s="123">
        <v>43132</v>
      </c>
      <c r="B981" s="28" t="s">
        <v>57</v>
      </c>
      <c r="C981" s="124">
        <v>0</v>
      </c>
    </row>
    <row r="982" spans="1:3" x14ac:dyDescent="0.25">
      <c r="A982" s="123">
        <v>43132</v>
      </c>
      <c r="B982" s="28" t="s">
        <v>47</v>
      </c>
      <c r="C982" s="124">
        <v>6310911.5800000001</v>
      </c>
    </row>
    <row r="983" spans="1:3" x14ac:dyDescent="0.25">
      <c r="A983" s="123">
        <v>43132</v>
      </c>
      <c r="B983" s="28" t="s">
        <v>36</v>
      </c>
      <c r="C983" s="124">
        <v>3744820.7</v>
      </c>
    </row>
    <row r="984" spans="1:3" x14ac:dyDescent="0.25">
      <c r="A984" s="123">
        <v>43132</v>
      </c>
      <c r="B984" s="28" t="s">
        <v>12</v>
      </c>
      <c r="C984" s="124">
        <v>112085.34</v>
      </c>
    </row>
    <row r="985" spans="1:3" x14ac:dyDescent="0.25">
      <c r="A985" s="123">
        <v>43132</v>
      </c>
      <c r="B985" s="28" t="s">
        <v>48</v>
      </c>
      <c r="C985" s="124">
        <v>10647071.720000001</v>
      </c>
    </row>
    <row r="986" spans="1:3" x14ac:dyDescent="0.25">
      <c r="A986" s="123">
        <v>43132</v>
      </c>
      <c r="B986" s="28" t="s">
        <v>18</v>
      </c>
      <c r="C986" s="124">
        <v>-97.79</v>
      </c>
    </row>
    <row r="987" spans="1:3" x14ac:dyDescent="0.25">
      <c r="A987" s="123">
        <v>43132</v>
      </c>
      <c r="B987" s="28" t="s">
        <v>34</v>
      </c>
      <c r="C987" s="124">
        <v>-17463394.5</v>
      </c>
    </row>
    <row r="988" spans="1:3" x14ac:dyDescent="0.25">
      <c r="A988" s="123">
        <v>43132</v>
      </c>
      <c r="B988" s="28" t="s">
        <v>4</v>
      </c>
      <c r="C988" s="124">
        <v>357047.55</v>
      </c>
    </row>
    <row r="989" spans="1:3" x14ac:dyDescent="0.25">
      <c r="A989" s="123">
        <v>43132</v>
      </c>
      <c r="B989" s="28" t="s">
        <v>11</v>
      </c>
      <c r="C989" s="124">
        <v>1096717.82</v>
      </c>
    </row>
    <row r="990" spans="1:3" x14ac:dyDescent="0.25">
      <c r="A990" s="123">
        <v>43132</v>
      </c>
      <c r="B990" s="28" t="s">
        <v>37</v>
      </c>
      <c r="C990" s="124">
        <v>376375.01</v>
      </c>
    </row>
    <row r="991" spans="1:3" x14ac:dyDescent="0.25">
      <c r="A991" s="123">
        <v>43132</v>
      </c>
      <c r="B991" s="28" t="s">
        <v>50</v>
      </c>
      <c r="C991" s="124">
        <v>691562.21</v>
      </c>
    </row>
    <row r="992" spans="1:3" x14ac:dyDescent="0.25">
      <c r="A992" s="123">
        <v>43132</v>
      </c>
      <c r="B992" s="28" t="s">
        <v>13</v>
      </c>
      <c r="C992" s="124">
        <v>91187.770000000106</v>
      </c>
    </row>
    <row r="993" spans="1:3" x14ac:dyDescent="0.25">
      <c r="A993" s="123">
        <v>43132</v>
      </c>
      <c r="B993" s="28" t="s">
        <v>15</v>
      </c>
      <c r="C993" s="124">
        <v>48069.86</v>
      </c>
    </row>
    <row r="994" spans="1:3" x14ac:dyDescent="0.25">
      <c r="A994" s="123">
        <v>43132</v>
      </c>
      <c r="B994" s="28" t="s">
        <v>8</v>
      </c>
      <c r="C994" s="124">
        <v>129540.84</v>
      </c>
    </row>
    <row r="995" spans="1:3" x14ac:dyDescent="0.25">
      <c r="A995" s="123">
        <v>43132</v>
      </c>
      <c r="B995" s="28" t="s">
        <v>2</v>
      </c>
      <c r="C995" s="124">
        <v>14270210.83</v>
      </c>
    </row>
    <row r="996" spans="1:3" x14ac:dyDescent="0.25">
      <c r="A996" s="123">
        <v>43132</v>
      </c>
      <c r="B996" s="28" t="s">
        <v>35</v>
      </c>
      <c r="C996" s="124">
        <v>6110384.6000000201</v>
      </c>
    </row>
    <row r="997" spans="1:3" x14ac:dyDescent="0.25">
      <c r="A997" s="123">
        <v>43132</v>
      </c>
      <c r="B997" s="28" t="s">
        <v>17</v>
      </c>
      <c r="C997" s="124">
        <v>1918191.08</v>
      </c>
    </row>
    <row r="998" spans="1:3" x14ac:dyDescent="0.25">
      <c r="A998" s="123">
        <v>43132</v>
      </c>
      <c r="B998" s="28">
        <v>0</v>
      </c>
      <c r="C998" s="124">
        <v>-57839.01</v>
      </c>
    </row>
    <row r="999" spans="1:3" x14ac:dyDescent="0.25">
      <c r="A999" s="123">
        <v>43132</v>
      </c>
      <c r="B999" s="28" t="s">
        <v>58</v>
      </c>
      <c r="C999" s="124">
        <v>0</v>
      </c>
    </row>
    <row r="1000" spans="1:3" x14ac:dyDescent="0.25">
      <c r="A1000" s="123">
        <v>43132</v>
      </c>
      <c r="B1000" s="28" t="s">
        <v>22</v>
      </c>
      <c r="C1000" s="124">
        <v>24715427.57</v>
      </c>
    </row>
    <row r="1001" spans="1:3" x14ac:dyDescent="0.25">
      <c r="A1001" s="123">
        <v>43132</v>
      </c>
      <c r="B1001" s="28" t="s">
        <v>19</v>
      </c>
      <c r="C1001" s="124">
        <v>640511.26</v>
      </c>
    </row>
    <row r="1002" spans="1:3" x14ac:dyDescent="0.25">
      <c r="A1002" s="123">
        <v>43132</v>
      </c>
      <c r="B1002" s="28" t="s">
        <v>49</v>
      </c>
      <c r="C1002" s="124">
        <v>2143846.9500000002</v>
      </c>
    </row>
    <row r="1003" spans="1:3" x14ac:dyDescent="0.25">
      <c r="A1003" s="123">
        <v>43132</v>
      </c>
      <c r="B1003" s="28" t="s">
        <v>38</v>
      </c>
      <c r="C1003" s="124">
        <v>16806.310000000001</v>
      </c>
    </row>
    <row r="1004" spans="1:3" x14ac:dyDescent="0.25">
      <c r="A1004" s="123">
        <v>43132</v>
      </c>
      <c r="B1004" s="28" t="s">
        <v>16</v>
      </c>
      <c r="C1004" s="124">
        <v>388743.17</v>
      </c>
    </row>
    <row r="1005" spans="1:3" x14ac:dyDescent="0.25">
      <c r="A1005" s="123">
        <v>43132</v>
      </c>
      <c r="B1005" s="28" t="s">
        <v>14</v>
      </c>
      <c r="C1005" s="124">
        <v>365566.41</v>
      </c>
    </row>
    <row r="1006" spans="1:3" x14ac:dyDescent="0.25">
      <c r="A1006" s="123">
        <v>43160</v>
      </c>
      <c r="B1006" s="28" t="s">
        <v>12</v>
      </c>
      <c r="C1006" s="124">
        <v>113420.24</v>
      </c>
    </row>
    <row r="1007" spans="1:3" x14ac:dyDescent="0.25">
      <c r="A1007" s="123">
        <v>43160</v>
      </c>
      <c r="B1007" s="28" t="s">
        <v>48</v>
      </c>
      <c r="C1007" s="124">
        <v>7096792.4500000896</v>
      </c>
    </row>
    <row r="1008" spans="1:3" x14ac:dyDescent="0.25">
      <c r="A1008" s="123">
        <v>43160</v>
      </c>
      <c r="B1008" s="28">
        <v>0</v>
      </c>
      <c r="C1008" s="124">
        <v>-73373.3</v>
      </c>
    </row>
    <row r="1009" spans="1:3" x14ac:dyDescent="0.25">
      <c r="A1009" s="123">
        <v>43160</v>
      </c>
      <c r="B1009" s="28" t="s">
        <v>50</v>
      </c>
      <c r="C1009" s="124">
        <v>881026.01</v>
      </c>
    </row>
    <row r="1010" spans="1:3" x14ac:dyDescent="0.25">
      <c r="A1010" s="123">
        <v>43160</v>
      </c>
      <c r="B1010" s="28" t="s">
        <v>34</v>
      </c>
      <c r="C1010" s="124">
        <v>-22682840.629999999</v>
      </c>
    </row>
    <row r="1011" spans="1:3" x14ac:dyDescent="0.25">
      <c r="A1011" s="123">
        <v>43160</v>
      </c>
      <c r="B1011" s="28" t="s">
        <v>8</v>
      </c>
      <c r="C1011" s="124">
        <v>125150.1</v>
      </c>
    </row>
    <row r="1012" spans="1:3" x14ac:dyDescent="0.25">
      <c r="A1012" s="123">
        <v>43160</v>
      </c>
      <c r="B1012" s="28" t="s">
        <v>2</v>
      </c>
      <c r="C1012" s="124">
        <v>15473715.27</v>
      </c>
    </row>
    <row r="1013" spans="1:3" x14ac:dyDescent="0.25">
      <c r="A1013" s="123">
        <v>43160</v>
      </c>
      <c r="B1013" s="28" t="s">
        <v>22</v>
      </c>
      <c r="C1013" s="124">
        <v>31987630.420000002</v>
      </c>
    </row>
    <row r="1014" spans="1:3" x14ac:dyDescent="0.25">
      <c r="A1014" s="123">
        <v>43160</v>
      </c>
      <c r="B1014" s="28" t="s">
        <v>17</v>
      </c>
      <c r="C1014" s="124">
        <v>2719647.43</v>
      </c>
    </row>
    <row r="1015" spans="1:3" x14ac:dyDescent="0.25">
      <c r="A1015" s="123">
        <v>43160</v>
      </c>
      <c r="B1015" s="28" t="s">
        <v>16</v>
      </c>
      <c r="C1015" s="124">
        <v>392428.34</v>
      </c>
    </row>
    <row r="1016" spans="1:3" x14ac:dyDescent="0.25">
      <c r="A1016" s="123">
        <v>43160</v>
      </c>
      <c r="B1016" s="28" t="s">
        <v>18</v>
      </c>
      <c r="C1016" s="124">
        <v>0</v>
      </c>
    </row>
    <row r="1017" spans="1:3" x14ac:dyDescent="0.25">
      <c r="A1017" s="123">
        <v>43160</v>
      </c>
      <c r="B1017" s="28" t="s">
        <v>58</v>
      </c>
      <c r="C1017" s="124">
        <v>0</v>
      </c>
    </row>
    <row r="1018" spans="1:3" x14ac:dyDescent="0.25">
      <c r="A1018" s="123">
        <v>43160</v>
      </c>
      <c r="B1018" s="28" t="s">
        <v>14</v>
      </c>
      <c r="C1018" s="124">
        <v>432294.81</v>
      </c>
    </row>
    <row r="1019" spans="1:3" x14ac:dyDescent="0.25">
      <c r="A1019" s="123">
        <v>43160</v>
      </c>
      <c r="B1019" s="28" t="s">
        <v>19</v>
      </c>
      <c r="C1019" s="124">
        <v>765128.28</v>
      </c>
    </row>
    <row r="1020" spans="1:3" x14ac:dyDescent="0.25">
      <c r="A1020" s="123">
        <v>43160</v>
      </c>
      <c r="B1020" s="28" t="s">
        <v>36</v>
      </c>
      <c r="C1020" s="124">
        <v>4540232.2999999896</v>
      </c>
    </row>
    <row r="1021" spans="1:3" x14ac:dyDescent="0.25">
      <c r="A1021" s="123">
        <v>43160</v>
      </c>
      <c r="B1021" s="28" t="s">
        <v>47</v>
      </c>
      <c r="C1021" s="124">
        <v>6323538.8799999999</v>
      </c>
    </row>
    <row r="1022" spans="1:3" x14ac:dyDescent="0.25">
      <c r="A1022" s="123">
        <v>43160</v>
      </c>
      <c r="B1022" s="28" t="s">
        <v>49</v>
      </c>
      <c r="C1022" s="124">
        <v>2267286.9500000002</v>
      </c>
    </row>
    <row r="1023" spans="1:3" x14ac:dyDescent="0.25">
      <c r="A1023" s="123">
        <v>43160</v>
      </c>
      <c r="B1023" s="28" t="s">
        <v>15</v>
      </c>
      <c r="C1023" s="124">
        <v>43981.07</v>
      </c>
    </row>
    <row r="1024" spans="1:3" x14ac:dyDescent="0.25">
      <c r="A1024" s="123">
        <v>43160</v>
      </c>
      <c r="B1024" s="28" t="s">
        <v>57</v>
      </c>
      <c r="C1024" s="124">
        <v>0</v>
      </c>
    </row>
    <row r="1025" spans="1:3" x14ac:dyDescent="0.25">
      <c r="A1025" s="123">
        <v>43160</v>
      </c>
      <c r="B1025" s="28" t="s">
        <v>4</v>
      </c>
      <c r="C1025" s="124">
        <v>429846.65</v>
      </c>
    </row>
    <row r="1026" spans="1:3" x14ac:dyDescent="0.25">
      <c r="A1026" s="123">
        <v>43160</v>
      </c>
      <c r="B1026" s="28" t="s">
        <v>37</v>
      </c>
      <c r="C1026" s="124">
        <v>430878.6</v>
      </c>
    </row>
    <row r="1027" spans="1:3" x14ac:dyDescent="0.25">
      <c r="A1027" s="123">
        <v>43160</v>
      </c>
      <c r="B1027" s="28" t="s">
        <v>11</v>
      </c>
      <c r="C1027" s="124">
        <v>1154261.45</v>
      </c>
    </row>
    <row r="1028" spans="1:3" x14ac:dyDescent="0.25">
      <c r="A1028" s="123">
        <v>43160</v>
      </c>
      <c r="B1028" s="28" t="s">
        <v>35</v>
      </c>
      <c r="C1028" s="124">
        <v>8067566.4500000197</v>
      </c>
    </row>
    <row r="1029" spans="1:3" x14ac:dyDescent="0.25">
      <c r="A1029" s="123">
        <v>43160</v>
      </c>
      <c r="B1029" s="28" t="s">
        <v>13</v>
      </c>
      <c r="C1029" s="124">
        <v>123350.96</v>
      </c>
    </row>
    <row r="1030" spans="1:3" x14ac:dyDescent="0.25">
      <c r="A1030" s="123">
        <v>43160</v>
      </c>
      <c r="B1030" s="28" t="s">
        <v>38</v>
      </c>
      <c r="C1030" s="124">
        <v>18568.11</v>
      </c>
    </row>
    <row r="1031" spans="1:3" x14ac:dyDescent="0.25">
      <c r="A1031" s="123">
        <v>43191</v>
      </c>
      <c r="B1031" s="28" t="s">
        <v>12</v>
      </c>
      <c r="C1031" s="124">
        <v>138777.51999999999</v>
      </c>
    </row>
    <row r="1032" spans="1:3" x14ac:dyDescent="0.25">
      <c r="A1032" s="123">
        <v>43191</v>
      </c>
      <c r="B1032" s="28" t="s">
        <v>37</v>
      </c>
      <c r="C1032" s="124">
        <v>433894.44</v>
      </c>
    </row>
    <row r="1033" spans="1:3" x14ac:dyDescent="0.25">
      <c r="A1033" s="123">
        <v>43191</v>
      </c>
      <c r="B1033" s="28" t="s">
        <v>11</v>
      </c>
      <c r="C1033" s="124">
        <v>956915.5</v>
      </c>
    </row>
    <row r="1034" spans="1:3" x14ac:dyDescent="0.25">
      <c r="A1034" s="123">
        <v>43191</v>
      </c>
      <c r="B1034" s="28" t="s">
        <v>4</v>
      </c>
      <c r="C1034" s="124">
        <v>427388.14</v>
      </c>
    </row>
    <row r="1035" spans="1:3" x14ac:dyDescent="0.25">
      <c r="A1035" s="123">
        <v>43191</v>
      </c>
      <c r="B1035" s="28" t="s">
        <v>57</v>
      </c>
      <c r="C1035" s="124">
        <v>0</v>
      </c>
    </row>
    <row r="1036" spans="1:3" x14ac:dyDescent="0.25">
      <c r="A1036" s="123">
        <v>43191</v>
      </c>
      <c r="B1036" s="28" t="s">
        <v>13</v>
      </c>
      <c r="C1036" s="124">
        <v>119418.850000001</v>
      </c>
    </row>
    <row r="1037" spans="1:3" x14ac:dyDescent="0.25">
      <c r="A1037" s="123">
        <v>43191</v>
      </c>
      <c r="B1037" s="28" t="s">
        <v>50</v>
      </c>
      <c r="C1037" s="124">
        <v>1050689.06</v>
      </c>
    </row>
    <row r="1038" spans="1:3" x14ac:dyDescent="0.25">
      <c r="A1038" s="123">
        <v>43191</v>
      </c>
      <c r="B1038" s="28" t="s">
        <v>19</v>
      </c>
      <c r="C1038" s="124">
        <v>725714.58000000101</v>
      </c>
    </row>
    <row r="1039" spans="1:3" x14ac:dyDescent="0.25">
      <c r="A1039" s="123">
        <v>43191</v>
      </c>
      <c r="B1039" s="28" t="s">
        <v>35</v>
      </c>
      <c r="C1039" s="124">
        <v>8323227.4299999997</v>
      </c>
    </row>
    <row r="1040" spans="1:3" x14ac:dyDescent="0.25">
      <c r="A1040" s="123">
        <v>43191</v>
      </c>
      <c r="B1040" s="28" t="s">
        <v>47</v>
      </c>
      <c r="C1040" s="124">
        <v>6396285.8600000003</v>
      </c>
    </row>
    <row r="1041" spans="1:3" x14ac:dyDescent="0.25">
      <c r="A1041" s="123">
        <v>43191</v>
      </c>
      <c r="B1041" s="28" t="s">
        <v>36</v>
      </c>
      <c r="C1041" s="124">
        <v>4649367.7999999896</v>
      </c>
    </row>
    <row r="1042" spans="1:3" x14ac:dyDescent="0.25">
      <c r="A1042" s="123">
        <v>43191</v>
      </c>
      <c r="B1042" s="28" t="s">
        <v>14</v>
      </c>
      <c r="C1042" s="124">
        <v>492732.96999999898</v>
      </c>
    </row>
    <row r="1043" spans="1:3" x14ac:dyDescent="0.25">
      <c r="A1043" s="123">
        <v>43191</v>
      </c>
      <c r="B1043" s="28" t="s">
        <v>22</v>
      </c>
      <c r="C1043" s="124">
        <v>31581902.259999901</v>
      </c>
    </row>
    <row r="1044" spans="1:3" x14ac:dyDescent="0.25">
      <c r="A1044" s="123">
        <v>43191</v>
      </c>
      <c r="B1044" s="28" t="s">
        <v>58</v>
      </c>
      <c r="C1044" s="124">
        <v>0</v>
      </c>
    </row>
    <row r="1045" spans="1:3" x14ac:dyDescent="0.25">
      <c r="A1045" s="123">
        <v>43191</v>
      </c>
      <c r="B1045" s="28" t="s">
        <v>16</v>
      </c>
      <c r="C1045" s="124">
        <v>562730.09</v>
      </c>
    </row>
    <row r="1046" spans="1:3" x14ac:dyDescent="0.25">
      <c r="A1046" s="123">
        <v>43191</v>
      </c>
      <c r="B1046" s="28" t="s">
        <v>49</v>
      </c>
      <c r="C1046" s="124">
        <v>1111207.1299999999</v>
      </c>
    </row>
    <row r="1047" spans="1:3" x14ac:dyDescent="0.25">
      <c r="A1047" s="123">
        <v>43191</v>
      </c>
      <c r="B1047" s="28" t="s">
        <v>38</v>
      </c>
      <c r="C1047" s="124">
        <v>17190.72</v>
      </c>
    </row>
    <row r="1048" spans="1:3" x14ac:dyDescent="0.25">
      <c r="A1048" s="123">
        <v>43191</v>
      </c>
      <c r="B1048" s="28" t="s">
        <v>17</v>
      </c>
      <c r="C1048" s="124">
        <v>1913705.86</v>
      </c>
    </row>
    <row r="1049" spans="1:3" x14ac:dyDescent="0.25">
      <c r="A1049" s="123">
        <v>43191</v>
      </c>
      <c r="B1049" s="28" t="s">
        <v>18</v>
      </c>
      <c r="C1049" s="124">
        <v>0</v>
      </c>
    </row>
    <row r="1050" spans="1:3" x14ac:dyDescent="0.25">
      <c r="A1050" s="123">
        <v>43191</v>
      </c>
      <c r="B1050" s="28" t="s">
        <v>15</v>
      </c>
      <c r="C1050" s="124">
        <v>40406.99</v>
      </c>
    </row>
    <row r="1051" spans="1:3" x14ac:dyDescent="0.25">
      <c r="A1051" s="123">
        <v>43191</v>
      </c>
      <c r="B1051" s="28" t="s">
        <v>34</v>
      </c>
      <c r="C1051" s="124">
        <v>-22163991.109999999</v>
      </c>
    </row>
    <row r="1052" spans="1:3" x14ac:dyDescent="0.25">
      <c r="A1052" s="123">
        <v>43191</v>
      </c>
      <c r="B1052" s="28">
        <v>0</v>
      </c>
      <c r="C1052" s="124">
        <v>-42142.94</v>
      </c>
    </row>
    <row r="1053" spans="1:3" x14ac:dyDescent="0.25">
      <c r="A1053" s="123">
        <v>43191</v>
      </c>
      <c r="B1053" s="28" t="s">
        <v>2</v>
      </c>
      <c r="C1053" s="124">
        <v>14557144.199999999</v>
      </c>
    </row>
    <row r="1054" spans="1:3" x14ac:dyDescent="0.25">
      <c r="A1054" s="123">
        <v>43191</v>
      </c>
      <c r="B1054" s="28" t="s">
        <v>48</v>
      </c>
      <c r="C1054" s="124">
        <v>7932939.5399999497</v>
      </c>
    </row>
    <row r="1055" spans="1:3" x14ac:dyDescent="0.25">
      <c r="A1055" s="123">
        <v>43191</v>
      </c>
      <c r="B1055" s="28" t="s">
        <v>8</v>
      </c>
      <c r="C1055" s="124">
        <v>110997.49</v>
      </c>
    </row>
    <row r="1056" spans="1:3" x14ac:dyDescent="0.25">
      <c r="A1056" s="123">
        <v>43221</v>
      </c>
      <c r="B1056" s="28" t="s">
        <v>37</v>
      </c>
      <c r="C1056" s="124">
        <v>537964.88</v>
      </c>
    </row>
    <row r="1057" spans="1:3" x14ac:dyDescent="0.25">
      <c r="A1057" s="123">
        <v>43221</v>
      </c>
      <c r="B1057" s="28" t="s">
        <v>50</v>
      </c>
      <c r="C1057" s="124">
        <v>1414292.06</v>
      </c>
    </row>
    <row r="1058" spans="1:3" x14ac:dyDescent="0.25">
      <c r="A1058" s="123">
        <v>43221</v>
      </c>
      <c r="B1058" s="28" t="s">
        <v>35</v>
      </c>
      <c r="C1058" s="124">
        <v>10198418.039999999</v>
      </c>
    </row>
    <row r="1059" spans="1:3" x14ac:dyDescent="0.25">
      <c r="A1059" s="123">
        <v>43221</v>
      </c>
      <c r="B1059" s="28" t="s">
        <v>11</v>
      </c>
      <c r="C1059" s="124">
        <v>900411.38</v>
      </c>
    </row>
    <row r="1060" spans="1:3" x14ac:dyDescent="0.25">
      <c r="A1060" s="123">
        <v>43221</v>
      </c>
      <c r="B1060" s="28" t="s">
        <v>34</v>
      </c>
      <c r="C1060" s="124">
        <v>-27788546.149999999</v>
      </c>
    </row>
    <row r="1061" spans="1:3" x14ac:dyDescent="0.25">
      <c r="A1061" s="123">
        <v>43221</v>
      </c>
      <c r="B1061" s="28" t="s">
        <v>13</v>
      </c>
      <c r="C1061" s="124">
        <v>216159.399999999</v>
      </c>
    </row>
    <row r="1062" spans="1:3" x14ac:dyDescent="0.25">
      <c r="A1062" s="123">
        <v>43221</v>
      </c>
      <c r="B1062" s="28" t="s">
        <v>18</v>
      </c>
      <c r="C1062" s="124">
        <v>-22.85</v>
      </c>
    </row>
    <row r="1063" spans="1:3" x14ac:dyDescent="0.25">
      <c r="A1063" s="123">
        <v>43221</v>
      </c>
      <c r="B1063" s="28" t="s">
        <v>57</v>
      </c>
      <c r="C1063" s="124">
        <v>0</v>
      </c>
    </row>
    <row r="1064" spans="1:3" x14ac:dyDescent="0.25">
      <c r="A1064" s="123">
        <v>43221</v>
      </c>
      <c r="B1064" s="28" t="s">
        <v>4</v>
      </c>
      <c r="C1064" s="124">
        <v>494411.39</v>
      </c>
    </row>
    <row r="1065" spans="1:3" x14ac:dyDescent="0.25">
      <c r="A1065" s="123">
        <v>43221</v>
      </c>
      <c r="B1065" s="28" t="s">
        <v>47</v>
      </c>
      <c r="C1065" s="124">
        <v>6437692.2199999997</v>
      </c>
    </row>
    <row r="1066" spans="1:3" x14ac:dyDescent="0.25">
      <c r="A1066" s="123">
        <v>43221</v>
      </c>
      <c r="B1066" s="28" t="s">
        <v>36</v>
      </c>
      <c r="C1066" s="124">
        <v>5564801.2300000004</v>
      </c>
    </row>
    <row r="1067" spans="1:3" x14ac:dyDescent="0.25">
      <c r="A1067" s="123">
        <v>43221</v>
      </c>
      <c r="B1067" s="28" t="s">
        <v>48</v>
      </c>
      <c r="C1067" s="124">
        <v>8519772.5800000094</v>
      </c>
    </row>
    <row r="1068" spans="1:3" x14ac:dyDescent="0.25">
      <c r="A1068" s="123">
        <v>43221</v>
      </c>
      <c r="B1068" s="28" t="s">
        <v>12</v>
      </c>
      <c r="C1068" s="124">
        <v>109674.99</v>
      </c>
    </row>
    <row r="1069" spans="1:3" x14ac:dyDescent="0.25">
      <c r="A1069" s="123">
        <v>43221</v>
      </c>
      <c r="B1069" s="28" t="s">
        <v>16</v>
      </c>
      <c r="C1069" s="124">
        <v>660358.73</v>
      </c>
    </row>
    <row r="1070" spans="1:3" x14ac:dyDescent="0.25">
      <c r="A1070" s="123">
        <v>43221</v>
      </c>
      <c r="B1070" s="28" t="s">
        <v>38</v>
      </c>
      <c r="C1070" s="124">
        <v>22092.799999999999</v>
      </c>
    </row>
    <row r="1071" spans="1:3" x14ac:dyDescent="0.25">
      <c r="A1071" s="123">
        <v>43221</v>
      </c>
      <c r="B1071" s="28" t="s">
        <v>17</v>
      </c>
      <c r="C1071" s="124">
        <v>1921555.9</v>
      </c>
    </row>
    <row r="1072" spans="1:3" x14ac:dyDescent="0.25">
      <c r="A1072" s="123">
        <v>43221</v>
      </c>
      <c r="B1072" s="28" t="s">
        <v>14</v>
      </c>
      <c r="C1072" s="124">
        <v>373197.36</v>
      </c>
    </row>
    <row r="1073" spans="1:3" x14ac:dyDescent="0.25">
      <c r="A1073" s="123">
        <v>43221</v>
      </c>
      <c r="B1073" s="28" t="s">
        <v>2</v>
      </c>
      <c r="C1073" s="124">
        <v>15070792.49</v>
      </c>
    </row>
    <row r="1074" spans="1:3" x14ac:dyDescent="0.25">
      <c r="A1074" s="123">
        <v>43221</v>
      </c>
      <c r="B1074" s="28" t="s">
        <v>15</v>
      </c>
      <c r="C1074" s="124">
        <v>35178.120000000003</v>
      </c>
    </row>
    <row r="1075" spans="1:3" x14ac:dyDescent="0.25">
      <c r="A1075" s="123">
        <v>43221</v>
      </c>
      <c r="B1075" s="28" t="s">
        <v>8</v>
      </c>
      <c r="C1075" s="124">
        <v>189876.44</v>
      </c>
    </row>
    <row r="1076" spans="1:3" x14ac:dyDescent="0.25">
      <c r="A1076" s="123">
        <v>43221</v>
      </c>
      <c r="B1076" s="28">
        <v>0</v>
      </c>
      <c r="C1076" s="124">
        <v>-71330.14</v>
      </c>
    </row>
    <row r="1077" spans="1:3" x14ac:dyDescent="0.25">
      <c r="A1077" s="123">
        <v>43221</v>
      </c>
      <c r="B1077" s="28" t="s">
        <v>49</v>
      </c>
      <c r="C1077" s="124">
        <v>1375195.81</v>
      </c>
    </row>
    <row r="1078" spans="1:3" x14ac:dyDescent="0.25">
      <c r="A1078" s="123">
        <v>43221</v>
      </c>
      <c r="B1078" s="28" t="s">
        <v>22</v>
      </c>
      <c r="C1078" s="124">
        <v>39088722.32</v>
      </c>
    </row>
    <row r="1079" spans="1:3" x14ac:dyDescent="0.25">
      <c r="A1079" s="123">
        <v>43221</v>
      </c>
      <c r="B1079" s="28" t="s">
        <v>19</v>
      </c>
      <c r="C1079" s="124">
        <v>921270.68000000098</v>
      </c>
    </row>
    <row r="1080" spans="1:3" x14ac:dyDescent="0.25">
      <c r="A1080" s="123">
        <v>43221</v>
      </c>
      <c r="B1080" s="28" t="s">
        <v>58</v>
      </c>
      <c r="C1080" s="124">
        <v>0</v>
      </c>
    </row>
    <row r="1081" spans="1:3" x14ac:dyDescent="0.25">
      <c r="A1081" s="123">
        <v>43252</v>
      </c>
      <c r="B1081" s="28" t="s">
        <v>49</v>
      </c>
      <c r="C1081" s="124">
        <v>2119329.14</v>
      </c>
    </row>
    <row r="1082" spans="1:3" x14ac:dyDescent="0.25">
      <c r="A1082" s="123">
        <v>43252</v>
      </c>
      <c r="B1082" s="28" t="s">
        <v>19</v>
      </c>
      <c r="C1082" s="124">
        <v>1119814.45</v>
      </c>
    </row>
    <row r="1083" spans="1:3" x14ac:dyDescent="0.25">
      <c r="A1083" s="123">
        <v>43252</v>
      </c>
      <c r="B1083" s="28" t="s">
        <v>36</v>
      </c>
      <c r="C1083" s="124">
        <v>5876163.46</v>
      </c>
    </row>
    <row r="1084" spans="1:3" x14ac:dyDescent="0.25">
      <c r="A1084" s="123">
        <v>43252</v>
      </c>
      <c r="B1084" s="28" t="s">
        <v>47</v>
      </c>
      <c r="C1084" s="124">
        <v>6488051.7999999998</v>
      </c>
    </row>
    <row r="1085" spans="1:3" x14ac:dyDescent="0.25">
      <c r="A1085" s="123">
        <v>43252</v>
      </c>
      <c r="B1085" s="28" t="s">
        <v>57</v>
      </c>
      <c r="C1085" s="124">
        <v>0</v>
      </c>
    </row>
    <row r="1086" spans="1:3" x14ac:dyDescent="0.25">
      <c r="A1086" s="123">
        <v>43252</v>
      </c>
      <c r="B1086" s="28" t="s">
        <v>22</v>
      </c>
      <c r="C1086" s="124">
        <v>44734688.989999898</v>
      </c>
    </row>
    <row r="1087" spans="1:3" x14ac:dyDescent="0.25">
      <c r="A1087" s="123">
        <v>43252</v>
      </c>
      <c r="B1087" s="28" t="s">
        <v>58</v>
      </c>
      <c r="C1087" s="124">
        <v>0</v>
      </c>
    </row>
    <row r="1088" spans="1:3" x14ac:dyDescent="0.25">
      <c r="A1088" s="123">
        <v>43252</v>
      </c>
      <c r="B1088" s="28" t="s">
        <v>17</v>
      </c>
      <c r="C1088" s="124">
        <v>1933108.19</v>
      </c>
    </row>
    <row r="1089" spans="1:3" x14ac:dyDescent="0.25">
      <c r="A1089" s="123">
        <v>43252</v>
      </c>
      <c r="B1089" s="28" t="s">
        <v>14</v>
      </c>
      <c r="C1089" s="124">
        <v>497743.24</v>
      </c>
    </row>
    <row r="1090" spans="1:3" x14ac:dyDescent="0.25">
      <c r="A1090" s="123">
        <v>43252</v>
      </c>
      <c r="B1090" s="28" t="s">
        <v>2</v>
      </c>
      <c r="C1090" s="124">
        <v>14954387.609999999</v>
      </c>
    </row>
    <row r="1091" spans="1:3" x14ac:dyDescent="0.25">
      <c r="A1091" s="123">
        <v>43252</v>
      </c>
      <c r="B1091" s="28" t="s">
        <v>8</v>
      </c>
      <c r="C1091" s="124">
        <v>122172.54</v>
      </c>
    </row>
    <row r="1092" spans="1:3" x14ac:dyDescent="0.25">
      <c r="A1092" s="123">
        <v>43252</v>
      </c>
      <c r="B1092" s="28" t="s">
        <v>15</v>
      </c>
      <c r="C1092" s="124">
        <v>66550.36</v>
      </c>
    </row>
    <row r="1093" spans="1:3" x14ac:dyDescent="0.25">
      <c r="A1093" s="123">
        <v>43252</v>
      </c>
      <c r="B1093" s="28" t="s">
        <v>35</v>
      </c>
      <c r="C1093" s="124">
        <v>10444627.68</v>
      </c>
    </row>
    <row r="1094" spans="1:3" x14ac:dyDescent="0.25">
      <c r="A1094" s="123">
        <v>43252</v>
      </c>
      <c r="B1094" s="28" t="s">
        <v>16</v>
      </c>
      <c r="C1094" s="124">
        <v>710723.58000000101</v>
      </c>
    </row>
    <row r="1095" spans="1:3" x14ac:dyDescent="0.25">
      <c r="A1095" s="123">
        <v>43252</v>
      </c>
      <c r="B1095" s="28" t="s">
        <v>38</v>
      </c>
      <c r="C1095" s="124">
        <v>29325.59</v>
      </c>
    </row>
    <row r="1096" spans="1:3" x14ac:dyDescent="0.25">
      <c r="A1096" s="123">
        <v>43252</v>
      </c>
      <c r="B1096" s="28" t="s">
        <v>48</v>
      </c>
      <c r="C1096" s="124">
        <v>8195738.2500000997</v>
      </c>
    </row>
    <row r="1097" spans="1:3" x14ac:dyDescent="0.25">
      <c r="A1097" s="123">
        <v>43252</v>
      </c>
      <c r="B1097" s="28" t="s">
        <v>11</v>
      </c>
      <c r="C1097" s="124">
        <v>894457.85</v>
      </c>
    </row>
    <row r="1098" spans="1:3" x14ac:dyDescent="0.25">
      <c r="A1098" s="123">
        <v>43252</v>
      </c>
      <c r="B1098" s="28" t="s">
        <v>12</v>
      </c>
      <c r="C1098" s="124">
        <v>173340.6</v>
      </c>
    </row>
    <row r="1099" spans="1:3" x14ac:dyDescent="0.25">
      <c r="A1099" s="123">
        <v>43252</v>
      </c>
      <c r="B1099" s="28">
        <v>0</v>
      </c>
      <c r="C1099" s="124">
        <v>-52320.47</v>
      </c>
    </row>
    <row r="1100" spans="1:3" x14ac:dyDescent="0.25">
      <c r="A1100" s="123">
        <v>43252</v>
      </c>
      <c r="B1100" s="28" t="s">
        <v>50</v>
      </c>
      <c r="C1100" s="124">
        <v>2197964.0699999998</v>
      </c>
    </row>
    <row r="1101" spans="1:3" x14ac:dyDescent="0.25">
      <c r="A1101" s="123">
        <v>43252</v>
      </c>
      <c r="B1101" s="28" t="s">
        <v>4</v>
      </c>
      <c r="C1101" s="124">
        <v>589047.13</v>
      </c>
    </row>
    <row r="1102" spans="1:3" x14ac:dyDescent="0.25">
      <c r="A1102" s="123">
        <v>43252</v>
      </c>
      <c r="B1102" s="28" t="s">
        <v>18</v>
      </c>
      <c r="C1102" s="124">
        <v>-176.92</v>
      </c>
    </row>
    <row r="1103" spans="1:3" x14ac:dyDescent="0.25">
      <c r="A1103" s="123">
        <v>43252</v>
      </c>
      <c r="B1103" s="28" t="s">
        <v>34</v>
      </c>
      <c r="C1103" s="124">
        <v>-31371365.440000098</v>
      </c>
    </row>
    <row r="1104" spans="1:3" x14ac:dyDescent="0.25">
      <c r="A1104" s="123">
        <v>43252</v>
      </c>
      <c r="B1104" s="28" t="s">
        <v>37</v>
      </c>
      <c r="C1104" s="124">
        <v>632322.08000000101</v>
      </c>
    </row>
    <row r="1105" spans="1:3" x14ac:dyDescent="0.25">
      <c r="A1105" s="123">
        <v>43252</v>
      </c>
      <c r="B1105" s="28" t="s">
        <v>13</v>
      </c>
      <c r="C1105" s="124">
        <v>99072.030000000595</v>
      </c>
    </row>
    <row r="1106" spans="1:3" x14ac:dyDescent="0.25">
      <c r="A1106" s="123">
        <v>43282</v>
      </c>
      <c r="B1106" s="28" t="s">
        <v>15</v>
      </c>
      <c r="C1106" s="124">
        <v>59747.99</v>
      </c>
    </row>
    <row r="1107" spans="1:3" x14ac:dyDescent="0.25">
      <c r="A1107" s="123">
        <v>43282</v>
      </c>
      <c r="B1107" s="28" t="s">
        <v>17</v>
      </c>
      <c r="C1107" s="124">
        <v>1948803.47</v>
      </c>
    </row>
    <row r="1108" spans="1:3" x14ac:dyDescent="0.25">
      <c r="A1108" s="123">
        <v>43282</v>
      </c>
      <c r="B1108" s="28" t="s">
        <v>22</v>
      </c>
      <c r="C1108" s="124">
        <v>44679293.600000001</v>
      </c>
    </row>
    <row r="1109" spans="1:3" x14ac:dyDescent="0.25">
      <c r="A1109" s="123">
        <v>43282</v>
      </c>
      <c r="B1109" s="28" t="s">
        <v>58</v>
      </c>
      <c r="C1109" s="124">
        <v>0</v>
      </c>
    </row>
    <row r="1110" spans="1:3" x14ac:dyDescent="0.25">
      <c r="A1110" s="123">
        <v>43282</v>
      </c>
      <c r="B1110" s="28" t="s">
        <v>57</v>
      </c>
      <c r="C1110" s="124">
        <v>0</v>
      </c>
    </row>
    <row r="1111" spans="1:3" x14ac:dyDescent="0.25">
      <c r="A1111" s="123">
        <v>43282</v>
      </c>
      <c r="B1111" s="28" t="s">
        <v>35</v>
      </c>
      <c r="C1111" s="124">
        <v>10106083.68</v>
      </c>
    </row>
    <row r="1112" spans="1:3" x14ac:dyDescent="0.25">
      <c r="A1112" s="123">
        <v>43282</v>
      </c>
      <c r="B1112" s="28" t="s">
        <v>2</v>
      </c>
      <c r="C1112" s="124">
        <v>15411205.93</v>
      </c>
    </row>
    <row r="1113" spans="1:3" x14ac:dyDescent="0.25">
      <c r="A1113" s="123">
        <v>43282</v>
      </c>
      <c r="B1113" s="28" t="s">
        <v>49</v>
      </c>
      <c r="C1113" s="124">
        <v>2099120.35</v>
      </c>
    </row>
    <row r="1114" spans="1:3" x14ac:dyDescent="0.25">
      <c r="A1114" s="123">
        <v>43282</v>
      </c>
      <c r="B1114" s="28" t="s">
        <v>36</v>
      </c>
      <c r="C1114" s="124">
        <v>5468155.8899999904</v>
      </c>
    </row>
    <row r="1115" spans="1:3" x14ac:dyDescent="0.25">
      <c r="A1115" s="123">
        <v>43282</v>
      </c>
      <c r="B1115" s="28" t="s">
        <v>38</v>
      </c>
      <c r="C1115" s="124">
        <v>31740.05</v>
      </c>
    </row>
    <row r="1116" spans="1:3" x14ac:dyDescent="0.25">
      <c r="A1116" s="123">
        <v>43282</v>
      </c>
      <c r="B1116" s="28" t="s">
        <v>47</v>
      </c>
      <c r="C1116" s="124">
        <v>0</v>
      </c>
    </row>
    <row r="1117" spans="1:3" x14ac:dyDescent="0.25">
      <c r="A1117" s="123">
        <v>43282</v>
      </c>
      <c r="B1117" s="28" t="s">
        <v>8</v>
      </c>
      <c r="C1117" s="124">
        <v>106925.99</v>
      </c>
    </row>
    <row r="1118" spans="1:3" x14ac:dyDescent="0.25">
      <c r="A1118" s="123">
        <v>43282</v>
      </c>
      <c r="B1118" s="28" t="s">
        <v>4</v>
      </c>
      <c r="C1118" s="124">
        <v>579594.74</v>
      </c>
    </row>
    <row r="1119" spans="1:3" x14ac:dyDescent="0.25">
      <c r="A1119" s="123">
        <v>43282</v>
      </c>
      <c r="B1119" s="28" t="s">
        <v>13</v>
      </c>
      <c r="C1119" s="124">
        <v>88908.100000000399</v>
      </c>
    </row>
    <row r="1120" spans="1:3" x14ac:dyDescent="0.25">
      <c r="A1120" s="123">
        <v>43282</v>
      </c>
      <c r="B1120" s="28" t="s">
        <v>19</v>
      </c>
      <c r="C1120" s="124">
        <v>913248.35</v>
      </c>
    </row>
    <row r="1121" spans="1:3" x14ac:dyDescent="0.25">
      <c r="A1121" s="123">
        <v>43282</v>
      </c>
      <c r="B1121" s="28" t="s">
        <v>18</v>
      </c>
      <c r="C1121" s="124">
        <v>-107.87</v>
      </c>
    </row>
    <row r="1122" spans="1:3" x14ac:dyDescent="0.25">
      <c r="A1122" s="123">
        <v>43282</v>
      </c>
      <c r="B1122" s="28" t="s">
        <v>12</v>
      </c>
      <c r="C1122" s="124">
        <v>115075.63</v>
      </c>
    </row>
    <row r="1123" spans="1:3" x14ac:dyDescent="0.25">
      <c r="A1123" s="123">
        <v>43282</v>
      </c>
      <c r="B1123" s="28" t="s">
        <v>48</v>
      </c>
      <c r="C1123" s="124">
        <v>8920304.4900000207</v>
      </c>
    </row>
    <row r="1124" spans="1:3" x14ac:dyDescent="0.25">
      <c r="A1124" s="123">
        <v>43282</v>
      </c>
      <c r="B1124" s="28" t="s">
        <v>37</v>
      </c>
      <c r="C1124" s="124">
        <v>688077.36</v>
      </c>
    </row>
    <row r="1125" spans="1:3" x14ac:dyDescent="0.25">
      <c r="A1125" s="123">
        <v>43282</v>
      </c>
      <c r="B1125" s="28">
        <v>0</v>
      </c>
      <c r="C1125" s="124">
        <v>-59099.14</v>
      </c>
    </row>
    <row r="1126" spans="1:3" x14ac:dyDescent="0.25">
      <c r="A1126" s="123">
        <v>43282</v>
      </c>
      <c r="B1126" s="28" t="s">
        <v>34</v>
      </c>
      <c r="C1126" s="124">
        <v>-31272270.559999999</v>
      </c>
    </row>
    <row r="1127" spans="1:3" x14ac:dyDescent="0.25">
      <c r="A1127" s="123">
        <v>43282</v>
      </c>
      <c r="B1127" s="28" t="s">
        <v>50</v>
      </c>
      <c r="C1127" s="124">
        <v>2858731.04</v>
      </c>
    </row>
    <row r="1128" spans="1:3" x14ac:dyDescent="0.25">
      <c r="A1128" s="123">
        <v>43282</v>
      </c>
      <c r="B1128" s="28" t="s">
        <v>11</v>
      </c>
      <c r="C1128" s="124">
        <v>1035144.37</v>
      </c>
    </row>
    <row r="1129" spans="1:3" x14ac:dyDescent="0.25">
      <c r="A1129" s="123">
        <v>43282</v>
      </c>
      <c r="B1129" s="28" t="s">
        <v>16</v>
      </c>
      <c r="C1129" s="124">
        <v>722268.92</v>
      </c>
    </row>
    <row r="1130" spans="1:3" x14ac:dyDescent="0.25">
      <c r="A1130" s="123">
        <v>43282</v>
      </c>
      <c r="B1130" s="28" t="s">
        <v>14</v>
      </c>
      <c r="C1130" s="124">
        <v>475889.71</v>
      </c>
    </row>
    <row r="1131" spans="1:3" x14ac:dyDescent="0.25">
      <c r="A1131" s="123">
        <v>43313</v>
      </c>
      <c r="B1131" s="28" t="s">
        <v>50</v>
      </c>
      <c r="C1131" s="124">
        <v>2431045.27</v>
      </c>
    </row>
    <row r="1132" spans="1:3" x14ac:dyDescent="0.25">
      <c r="A1132" s="123">
        <v>43313</v>
      </c>
      <c r="B1132" s="28" t="s">
        <v>16</v>
      </c>
      <c r="C1132" s="124">
        <v>815591.6</v>
      </c>
    </row>
    <row r="1133" spans="1:3" x14ac:dyDescent="0.25">
      <c r="A1133" s="123">
        <v>43313</v>
      </c>
      <c r="B1133" s="28" t="s">
        <v>14</v>
      </c>
      <c r="C1133" s="124">
        <v>463421.74000000098</v>
      </c>
    </row>
    <row r="1134" spans="1:3" x14ac:dyDescent="0.25">
      <c r="A1134" s="123">
        <v>43313</v>
      </c>
      <c r="B1134" s="28" t="s">
        <v>12</v>
      </c>
      <c r="C1134" s="124">
        <v>110366.62</v>
      </c>
    </row>
    <row r="1135" spans="1:3" x14ac:dyDescent="0.25">
      <c r="A1135" s="123">
        <v>43313</v>
      </c>
      <c r="B1135" s="28" t="s">
        <v>48</v>
      </c>
      <c r="C1135" s="124">
        <v>8715188.1999999993</v>
      </c>
    </row>
    <row r="1136" spans="1:3" x14ac:dyDescent="0.25">
      <c r="A1136" s="123">
        <v>43313</v>
      </c>
      <c r="B1136" s="28" t="s">
        <v>8</v>
      </c>
      <c r="C1136" s="124">
        <v>151198.04</v>
      </c>
    </row>
    <row r="1137" spans="1:3" x14ac:dyDescent="0.25">
      <c r="A1137" s="123">
        <v>43313</v>
      </c>
      <c r="B1137" s="28" t="s">
        <v>11</v>
      </c>
      <c r="C1137" s="124">
        <v>1053148.6299999999</v>
      </c>
    </row>
    <row r="1138" spans="1:3" x14ac:dyDescent="0.25">
      <c r="A1138" s="123">
        <v>43313</v>
      </c>
      <c r="B1138" s="28" t="s">
        <v>17</v>
      </c>
      <c r="C1138" s="124">
        <v>1957978.43</v>
      </c>
    </row>
    <row r="1139" spans="1:3" x14ac:dyDescent="0.25">
      <c r="A1139" s="123">
        <v>43313</v>
      </c>
      <c r="B1139" s="28" t="s">
        <v>18</v>
      </c>
      <c r="C1139" s="124">
        <v>-50.6</v>
      </c>
    </row>
    <row r="1140" spans="1:3" x14ac:dyDescent="0.25">
      <c r="A1140" s="123">
        <v>43313</v>
      </c>
      <c r="B1140" s="28">
        <v>0</v>
      </c>
      <c r="C1140" s="124">
        <v>-51809.8</v>
      </c>
    </row>
    <row r="1141" spans="1:3" x14ac:dyDescent="0.25">
      <c r="A1141" s="123">
        <v>43313</v>
      </c>
      <c r="B1141" s="28" t="s">
        <v>34</v>
      </c>
      <c r="C1141" s="124">
        <v>-31556791.73</v>
      </c>
    </row>
    <row r="1142" spans="1:3" x14ac:dyDescent="0.25">
      <c r="A1142" s="123">
        <v>43313</v>
      </c>
      <c r="B1142" s="28" t="s">
        <v>37</v>
      </c>
      <c r="C1142" s="124">
        <v>661334.98</v>
      </c>
    </row>
    <row r="1143" spans="1:3" x14ac:dyDescent="0.25">
      <c r="A1143" s="123">
        <v>43313</v>
      </c>
      <c r="B1143" s="28" t="s">
        <v>2</v>
      </c>
      <c r="C1143" s="124">
        <v>15465119.970000001</v>
      </c>
    </row>
    <row r="1144" spans="1:3" x14ac:dyDescent="0.25">
      <c r="A1144" s="123">
        <v>43313</v>
      </c>
      <c r="B1144" s="28" t="s">
        <v>4</v>
      </c>
      <c r="C1144" s="124">
        <v>581256.78</v>
      </c>
    </row>
    <row r="1145" spans="1:3" x14ac:dyDescent="0.25">
      <c r="A1145" s="123">
        <v>43313</v>
      </c>
      <c r="B1145" s="28" t="s">
        <v>19</v>
      </c>
      <c r="C1145" s="124">
        <v>937021.89</v>
      </c>
    </row>
    <row r="1146" spans="1:3" x14ac:dyDescent="0.25">
      <c r="A1146" s="123">
        <v>43313</v>
      </c>
      <c r="B1146" s="28" t="s">
        <v>47</v>
      </c>
      <c r="C1146" s="124">
        <v>7418470.5899999999</v>
      </c>
    </row>
    <row r="1147" spans="1:3" x14ac:dyDescent="0.25">
      <c r="A1147" s="123">
        <v>43313</v>
      </c>
      <c r="B1147" s="28" t="s">
        <v>36</v>
      </c>
      <c r="C1147" s="124">
        <v>5258743.01000001</v>
      </c>
    </row>
    <row r="1148" spans="1:3" x14ac:dyDescent="0.25">
      <c r="A1148" s="123">
        <v>43313</v>
      </c>
      <c r="B1148" s="28" t="s">
        <v>15</v>
      </c>
      <c r="C1148" s="124">
        <v>49147.42</v>
      </c>
    </row>
    <row r="1149" spans="1:3" x14ac:dyDescent="0.25">
      <c r="A1149" s="123">
        <v>43313</v>
      </c>
      <c r="B1149" s="28" t="s">
        <v>38</v>
      </c>
      <c r="C1149" s="124">
        <v>29198.32</v>
      </c>
    </row>
    <row r="1150" spans="1:3" x14ac:dyDescent="0.25">
      <c r="A1150" s="123">
        <v>43313</v>
      </c>
      <c r="B1150" s="28" t="s">
        <v>13</v>
      </c>
      <c r="C1150" s="124">
        <v>154859.97000000099</v>
      </c>
    </row>
    <row r="1151" spans="1:3" x14ac:dyDescent="0.25">
      <c r="A1151" s="123">
        <v>43313</v>
      </c>
      <c r="B1151" s="28" t="s">
        <v>35</v>
      </c>
      <c r="C1151" s="124">
        <v>9335351.0500000101</v>
      </c>
    </row>
    <row r="1152" spans="1:3" x14ac:dyDescent="0.25">
      <c r="A1152" s="123">
        <v>43313</v>
      </c>
      <c r="B1152" s="28" t="s">
        <v>58</v>
      </c>
      <c r="C1152" s="124">
        <v>0</v>
      </c>
    </row>
    <row r="1153" spans="1:3" x14ac:dyDescent="0.25">
      <c r="A1153" s="123">
        <v>43313</v>
      </c>
      <c r="B1153" s="28" t="s">
        <v>57</v>
      </c>
      <c r="C1153" s="124">
        <v>0</v>
      </c>
    </row>
    <row r="1154" spans="1:3" x14ac:dyDescent="0.25">
      <c r="A1154" s="123">
        <v>43313</v>
      </c>
      <c r="B1154" s="28" t="s">
        <v>22</v>
      </c>
      <c r="C1154" s="124">
        <v>45234788.450000003</v>
      </c>
    </row>
    <row r="1155" spans="1:3" x14ac:dyDescent="0.25">
      <c r="A1155" s="123">
        <v>43313</v>
      </c>
      <c r="B1155" s="28" t="s">
        <v>49</v>
      </c>
      <c r="C1155" s="124">
        <v>1921033.94</v>
      </c>
    </row>
    <row r="1156" spans="1:3" x14ac:dyDescent="0.25">
      <c r="A1156" s="123">
        <v>43344</v>
      </c>
      <c r="B1156" s="28" t="s">
        <v>47</v>
      </c>
      <c r="C1156" s="124">
        <v>6648534.46</v>
      </c>
    </row>
    <row r="1157" spans="1:3" x14ac:dyDescent="0.25">
      <c r="A1157" s="123">
        <v>43344</v>
      </c>
      <c r="B1157" s="28" t="s">
        <v>11</v>
      </c>
      <c r="C1157" s="124">
        <v>963920.5</v>
      </c>
    </row>
    <row r="1158" spans="1:3" x14ac:dyDescent="0.25">
      <c r="A1158" s="123">
        <v>43344</v>
      </c>
      <c r="B1158" s="28" t="s">
        <v>15</v>
      </c>
      <c r="C1158" s="124">
        <v>44125.14</v>
      </c>
    </row>
    <row r="1159" spans="1:3" x14ac:dyDescent="0.25">
      <c r="A1159" s="123">
        <v>43344</v>
      </c>
      <c r="B1159" s="28" t="s">
        <v>19</v>
      </c>
      <c r="C1159" s="124">
        <v>1499730.89</v>
      </c>
    </row>
    <row r="1160" spans="1:3" x14ac:dyDescent="0.25">
      <c r="A1160" s="123">
        <v>43344</v>
      </c>
      <c r="B1160" s="28" t="s">
        <v>49</v>
      </c>
      <c r="C1160" s="124">
        <v>1906887.49</v>
      </c>
    </row>
    <row r="1161" spans="1:3" x14ac:dyDescent="0.25">
      <c r="A1161" s="123">
        <v>43344</v>
      </c>
      <c r="B1161" s="28" t="s">
        <v>36</v>
      </c>
      <c r="C1161" s="124">
        <v>4270329.1699999897</v>
      </c>
    </row>
    <row r="1162" spans="1:3" x14ac:dyDescent="0.25">
      <c r="A1162" s="123">
        <v>43344</v>
      </c>
      <c r="B1162" s="28" t="s">
        <v>37</v>
      </c>
      <c r="C1162" s="124">
        <v>598232.06999999995</v>
      </c>
    </row>
    <row r="1163" spans="1:3" x14ac:dyDescent="0.25">
      <c r="A1163" s="123">
        <v>43344</v>
      </c>
      <c r="B1163" s="28" t="s">
        <v>38</v>
      </c>
      <c r="C1163" s="124">
        <v>26386.84</v>
      </c>
    </row>
    <row r="1164" spans="1:3" x14ac:dyDescent="0.25">
      <c r="A1164" s="123">
        <v>43344</v>
      </c>
      <c r="B1164" s="28" t="s">
        <v>35</v>
      </c>
      <c r="C1164" s="124">
        <v>7624511.8399999999</v>
      </c>
    </row>
    <row r="1165" spans="1:3" x14ac:dyDescent="0.25">
      <c r="A1165" s="123">
        <v>43344</v>
      </c>
      <c r="B1165" s="28" t="s">
        <v>57</v>
      </c>
      <c r="C1165" s="124">
        <v>0</v>
      </c>
    </row>
    <row r="1166" spans="1:3" x14ac:dyDescent="0.25">
      <c r="A1166" s="123">
        <v>43344</v>
      </c>
      <c r="B1166" s="28" t="s">
        <v>13</v>
      </c>
      <c r="C1166" s="124">
        <v>112617.790000001</v>
      </c>
    </row>
    <row r="1167" spans="1:3" x14ac:dyDescent="0.25">
      <c r="A1167" s="123">
        <v>43344</v>
      </c>
      <c r="B1167" s="28" t="s">
        <v>4</v>
      </c>
      <c r="C1167" s="124">
        <v>494822.69</v>
      </c>
    </row>
    <row r="1168" spans="1:3" x14ac:dyDescent="0.25">
      <c r="A1168" s="123">
        <v>43344</v>
      </c>
      <c r="B1168" s="28" t="s">
        <v>8</v>
      </c>
      <c r="C1168" s="124">
        <v>112381.64</v>
      </c>
    </row>
    <row r="1169" spans="1:3" x14ac:dyDescent="0.25">
      <c r="A1169" s="123">
        <v>43344</v>
      </c>
      <c r="B1169" s="28">
        <v>0</v>
      </c>
      <c r="C1169" s="124">
        <v>-58805.37</v>
      </c>
    </row>
    <row r="1170" spans="1:3" x14ac:dyDescent="0.25">
      <c r="A1170" s="123">
        <v>43344</v>
      </c>
      <c r="B1170" s="28" t="s">
        <v>48</v>
      </c>
      <c r="C1170" s="124">
        <v>8225117.8600000404</v>
      </c>
    </row>
    <row r="1171" spans="1:3" x14ac:dyDescent="0.25">
      <c r="A1171" s="123">
        <v>43344</v>
      </c>
      <c r="B1171" s="28" t="s">
        <v>17</v>
      </c>
      <c r="C1171" s="124">
        <v>1979570.31</v>
      </c>
    </row>
    <row r="1172" spans="1:3" x14ac:dyDescent="0.25">
      <c r="A1172" s="123">
        <v>43344</v>
      </c>
      <c r="B1172" s="28" t="s">
        <v>16</v>
      </c>
      <c r="C1172" s="124">
        <v>639110.37</v>
      </c>
    </row>
    <row r="1173" spans="1:3" x14ac:dyDescent="0.25">
      <c r="A1173" s="123">
        <v>43344</v>
      </c>
      <c r="B1173" s="28" t="s">
        <v>22</v>
      </c>
      <c r="C1173" s="124">
        <v>37497645.25</v>
      </c>
    </row>
    <row r="1174" spans="1:3" x14ac:dyDescent="0.25">
      <c r="A1174" s="123">
        <v>43344</v>
      </c>
      <c r="B1174" s="28" t="s">
        <v>58</v>
      </c>
      <c r="C1174" s="124">
        <v>0</v>
      </c>
    </row>
    <row r="1175" spans="1:3" x14ac:dyDescent="0.25">
      <c r="A1175" s="123">
        <v>43344</v>
      </c>
      <c r="B1175" s="28" t="s">
        <v>18</v>
      </c>
      <c r="C1175" s="124">
        <v>-120.08</v>
      </c>
    </row>
    <row r="1176" spans="1:3" x14ac:dyDescent="0.25">
      <c r="A1176" s="123">
        <v>43344</v>
      </c>
      <c r="B1176" s="28" t="s">
        <v>14</v>
      </c>
      <c r="C1176" s="124">
        <v>405703.21</v>
      </c>
    </row>
    <row r="1177" spans="1:3" x14ac:dyDescent="0.25">
      <c r="A1177" s="123">
        <v>43344</v>
      </c>
      <c r="B1177" s="28" t="s">
        <v>2</v>
      </c>
      <c r="C1177" s="124">
        <v>14975090.27</v>
      </c>
    </row>
    <row r="1178" spans="1:3" x14ac:dyDescent="0.25">
      <c r="A1178" s="123">
        <v>43344</v>
      </c>
      <c r="B1178" s="28" t="s">
        <v>34</v>
      </c>
      <c r="C1178" s="124">
        <v>-26044620.059999999</v>
      </c>
    </row>
    <row r="1179" spans="1:3" x14ac:dyDescent="0.25">
      <c r="A1179" s="123">
        <v>43344</v>
      </c>
      <c r="B1179" s="28" t="s">
        <v>12</v>
      </c>
      <c r="C1179" s="124">
        <v>171346.97</v>
      </c>
    </row>
    <row r="1180" spans="1:3" x14ac:dyDescent="0.25">
      <c r="A1180" s="123">
        <v>43344</v>
      </c>
      <c r="B1180" s="28" t="s">
        <v>50</v>
      </c>
      <c r="C1180" s="124">
        <v>1661777.05</v>
      </c>
    </row>
    <row r="1181" spans="1:3" x14ac:dyDescent="0.25">
      <c r="A1181" s="123">
        <v>43374</v>
      </c>
      <c r="B1181" s="28" t="s">
        <v>57</v>
      </c>
      <c r="C1181" s="124">
        <v>0</v>
      </c>
    </row>
    <row r="1182" spans="1:3" x14ac:dyDescent="0.25">
      <c r="A1182" s="123">
        <v>43374</v>
      </c>
      <c r="B1182" s="28" t="s">
        <v>12</v>
      </c>
      <c r="C1182" s="124">
        <v>90850.390000000101</v>
      </c>
    </row>
    <row r="1183" spans="1:3" x14ac:dyDescent="0.25">
      <c r="A1183" s="123">
        <v>43374</v>
      </c>
      <c r="B1183" s="28" t="s">
        <v>36</v>
      </c>
      <c r="C1183" s="124">
        <v>4214917.79</v>
      </c>
    </row>
    <row r="1184" spans="1:3" x14ac:dyDescent="0.25">
      <c r="A1184" s="123">
        <v>43374</v>
      </c>
      <c r="B1184" s="28" t="s">
        <v>19</v>
      </c>
      <c r="C1184" s="124">
        <v>1037547.29</v>
      </c>
    </row>
    <row r="1185" spans="1:3" x14ac:dyDescent="0.25">
      <c r="A1185" s="123">
        <v>43374</v>
      </c>
      <c r="B1185" s="28" t="s">
        <v>48</v>
      </c>
      <c r="C1185" s="124">
        <v>8238280.69000006</v>
      </c>
    </row>
    <row r="1186" spans="1:3" x14ac:dyDescent="0.25">
      <c r="A1186" s="123">
        <v>43374</v>
      </c>
      <c r="B1186" s="28" t="s">
        <v>37</v>
      </c>
      <c r="C1186" s="124">
        <v>563641.22</v>
      </c>
    </row>
    <row r="1187" spans="1:3" x14ac:dyDescent="0.25">
      <c r="A1187" s="123">
        <v>43374</v>
      </c>
      <c r="B1187" s="28" t="s">
        <v>11</v>
      </c>
      <c r="C1187" s="124">
        <v>920526.58000000101</v>
      </c>
    </row>
    <row r="1188" spans="1:3" x14ac:dyDescent="0.25">
      <c r="A1188" s="123">
        <v>43374</v>
      </c>
      <c r="B1188" s="28" t="s">
        <v>35</v>
      </c>
      <c r="C1188" s="124">
        <v>7186902.9100000104</v>
      </c>
    </row>
    <row r="1189" spans="1:3" x14ac:dyDescent="0.25">
      <c r="A1189" s="123">
        <v>43374</v>
      </c>
      <c r="B1189" s="28" t="s">
        <v>34</v>
      </c>
      <c r="C1189" s="124">
        <v>-24176190.989999998</v>
      </c>
    </row>
    <row r="1190" spans="1:3" x14ac:dyDescent="0.25">
      <c r="A1190" s="123">
        <v>43374</v>
      </c>
      <c r="B1190" s="28" t="s">
        <v>47</v>
      </c>
      <c r="C1190" s="124">
        <v>6683006.4699999997</v>
      </c>
    </row>
    <row r="1191" spans="1:3" x14ac:dyDescent="0.25">
      <c r="A1191" s="123">
        <v>43374</v>
      </c>
      <c r="B1191" s="28" t="s">
        <v>50</v>
      </c>
      <c r="C1191" s="124">
        <v>1542564.86</v>
      </c>
    </row>
    <row r="1192" spans="1:3" x14ac:dyDescent="0.25">
      <c r="A1192" s="123">
        <v>43374</v>
      </c>
      <c r="B1192" s="28" t="s">
        <v>13</v>
      </c>
      <c r="C1192" s="124">
        <v>126822.81</v>
      </c>
    </row>
    <row r="1193" spans="1:3" x14ac:dyDescent="0.25">
      <c r="A1193" s="123">
        <v>43374</v>
      </c>
      <c r="B1193" s="28" t="s">
        <v>49</v>
      </c>
      <c r="C1193" s="124">
        <v>2304438.0299999998</v>
      </c>
    </row>
    <row r="1194" spans="1:3" x14ac:dyDescent="0.25">
      <c r="A1194" s="123">
        <v>43374</v>
      </c>
      <c r="B1194" s="28" t="s">
        <v>4</v>
      </c>
      <c r="C1194" s="124">
        <v>486475.56</v>
      </c>
    </row>
    <row r="1195" spans="1:3" x14ac:dyDescent="0.25">
      <c r="A1195" s="123">
        <v>43374</v>
      </c>
      <c r="B1195" s="28" t="s">
        <v>18</v>
      </c>
      <c r="C1195" s="124">
        <v>-1095</v>
      </c>
    </row>
    <row r="1196" spans="1:3" x14ac:dyDescent="0.25">
      <c r="A1196" s="123">
        <v>43374</v>
      </c>
      <c r="B1196" s="28" t="s">
        <v>58</v>
      </c>
      <c r="C1196" s="124">
        <v>0</v>
      </c>
    </row>
    <row r="1197" spans="1:3" x14ac:dyDescent="0.25">
      <c r="A1197" s="123">
        <v>43374</v>
      </c>
      <c r="B1197" s="28" t="s">
        <v>22</v>
      </c>
      <c r="C1197" s="124">
        <v>34507148.530000001</v>
      </c>
    </row>
    <row r="1198" spans="1:3" x14ac:dyDescent="0.25">
      <c r="A1198" s="123">
        <v>43374</v>
      </c>
      <c r="B1198" s="28" t="s">
        <v>38</v>
      </c>
      <c r="C1198" s="124">
        <v>25861.14</v>
      </c>
    </row>
    <row r="1199" spans="1:3" x14ac:dyDescent="0.25">
      <c r="A1199" s="123">
        <v>43374</v>
      </c>
      <c r="B1199" s="28" t="s">
        <v>17</v>
      </c>
      <c r="C1199" s="124">
        <v>1974882.38</v>
      </c>
    </row>
    <row r="1200" spans="1:3" x14ac:dyDescent="0.25">
      <c r="A1200" s="123">
        <v>43374</v>
      </c>
      <c r="B1200" s="28" t="s">
        <v>15</v>
      </c>
      <c r="C1200" s="124">
        <v>46299.78</v>
      </c>
    </row>
    <row r="1201" spans="1:3" x14ac:dyDescent="0.25">
      <c r="A1201" s="123">
        <v>43374</v>
      </c>
      <c r="B1201" s="28" t="s">
        <v>14</v>
      </c>
      <c r="C1201" s="124">
        <v>462702.1</v>
      </c>
    </row>
    <row r="1202" spans="1:3" x14ac:dyDescent="0.25">
      <c r="A1202" s="123">
        <v>43374</v>
      </c>
      <c r="B1202" s="28" t="s">
        <v>2</v>
      </c>
      <c r="C1202" s="124">
        <v>15444328.779999999</v>
      </c>
    </row>
    <row r="1203" spans="1:3" x14ac:dyDescent="0.25">
      <c r="A1203" s="123">
        <v>43374</v>
      </c>
      <c r="B1203" s="28" t="s">
        <v>8</v>
      </c>
      <c r="C1203" s="124">
        <v>133458.06</v>
      </c>
    </row>
    <row r="1204" spans="1:3" x14ac:dyDescent="0.25">
      <c r="A1204" s="123">
        <v>43374</v>
      </c>
      <c r="B1204" s="28">
        <v>0</v>
      </c>
      <c r="C1204" s="124">
        <v>-59377.08</v>
      </c>
    </row>
    <row r="1205" spans="1:3" x14ac:dyDescent="0.25">
      <c r="A1205" s="123">
        <v>43374</v>
      </c>
      <c r="B1205" s="28" t="s">
        <v>16</v>
      </c>
      <c r="C1205" s="124">
        <v>627865.27000000095</v>
      </c>
    </row>
    <row r="1206" spans="1:3" x14ac:dyDescent="0.25">
      <c r="A1206" s="123">
        <v>43405</v>
      </c>
      <c r="B1206" s="28" t="s">
        <v>38</v>
      </c>
      <c r="C1206" s="124">
        <v>24178.79</v>
      </c>
    </row>
    <row r="1207" spans="1:3" x14ac:dyDescent="0.25">
      <c r="A1207" s="123">
        <v>43405</v>
      </c>
      <c r="B1207" s="28" t="s">
        <v>16</v>
      </c>
      <c r="C1207" s="124">
        <v>533591.13</v>
      </c>
    </row>
    <row r="1208" spans="1:3" x14ac:dyDescent="0.25">
      <c r="A1208" s="123">
        <v>43405</v>
      </c>
      <c r="B1208" s="28" t="s">
        <v>14</v>
      </c>
      <c r="C1208" s="124">
        <v>372557.36</v>
      </c>
    </row>
    <row r="1209" spans="1:3" x14ac:dyDescent="0.25">
      <c r="A1209" s="123">
        <v>43405</v>
      </c>
      <c r="B1209" s="28" t="s">
        <v>49</v>
      </c>
      <c r="C1209" s="124">
        <v>1562952.29</v>
      </c>
    </row>
    <row r="1210" spans="1:3" x14ac:dyDescent="0.25">
      <c r="A1210" s="123">
        <v>43405</v>
      </c>
      <c r="B1210" s="28" t="s">
        <v>22</v>
      </c>
      <c r="C1210" s="124">
        <v>32845281.52</v>
      </c>
    </row>
    <row r="1211" spans="1:3" x14ac:dyDescent="0.25">
      <c r="A1211" s="123">
        <v>43405</v>
      </c>
      <c r="B1211" s="28" t="s">
        <v>58</v>
      </c>
      <c r="C1211" s="124">
        <v>0</v>
      </c>
    </row>
    <row r="1212" spans="1:3" x14ac:dyDescent="0.25">
      <c r="A1212" s="123">
        <v>43405</v>
      </c>
      <c r="B1212" s="28" t="s">
        <v>17</v>
      </c>
      <c r="C1212" s="124">
        <v>1972704.74</v>
      </c>
    </row>
    <row r="1213" spans="1:3" x14ac:dyDescent="0.25">
      <c r="A1213" s="123">
        <v>43405</v>
      </c>
      <c r="B1213" s="28">
        <v>0</v>
      </c>
      <c r="C1213" s="124">
        <v>-79875.81</v>
      </c>
    </row>
    <row r="1214" spans="1:3" x14ac:dyDescent="0.25">
      <c r="A1214" s="123">
        <v>43405</v>
      </c>
      <c r="B1214" s="28" t="s">
        <v>2</v>
      </c>
      <c r="C1214" s="124">
        <v>14957973.529999999</v>
      </c>
    </row>
    <row r="1215" spans="1:3" x14ac:dyDescent="0.25">
      <c r="A1215" s="123">
        <v>43405</v>
      </c>
      <c r="B1215" s="28" t="s">
        <v>50</v>
      </c>
      <c r="C1215" s="124">
        <v>1222183.31</v>
      </c>
    </row>
    <row r="1216" spans="1:3" x14ac:dyDescent="0.25">
      <c r="A1216" s="123">
        <v>43405</v>
      </c>
      <c r="B1216" s="28" t="s">
        <v>35</v>
      </c>
      <c r="C1216" s="124">
        <v>6880960.8300000001</v>
      </c>
    </row>
    <row r="1217" spans="1:3" x14ac:dyDescent="0.25">
      <c r="A1217" s="123">
        <v>43405</v>
      </c>
      <c r="B1217" s="28" t="s">
        <v>15</v>
      </c>
      <c r="C1217" s="124">
        <v>46920.47</v>
      </c>
    </row>
    <row r="1218" spans="1:3" x14ac:dyDescent="0.25">
      <c r="A1218" s="123">
        <v>43405</v>
      </c>
      <c r="B1218" s="28" t="s">
        <v>8</v>
      </c>
      <c r="C1218" s="124">
        <v>141240.44</v>
      </c>
    </row>
    <row r="1219" spans="1:3" x14ac:dyDescent="0.25">
      <c r="A1219" s="123">
        <v>43405</v>
      </c>
      <c r="B1219" s="28" t="s">
        <v>36</v>
      </c>
      <c r="C1219" s="124">
        <v>3822109.1099999901</v>
      </c>
    </row>
    <row r="1220" spans="1:3" x14ac:dyDescent="0.25">
      <c r="A1220" s="123">
        <v>43405</v>
      </c>
      <c r="B1220" s="28" t="s">
        <v>47</v>
      </c>
      <c r="C1220" s="124">
        <v>6734389.4900000002</v>
      </c>
    </row>
    <row r="1221" spans="1:3" x14ac:dyDescent="0.25">
      <c r="A1221" s="123">
        <v>43405</v>
      </c>
      <c r="B1221" s="28" t="s">
        <v>11</v>
      </c>
      <c r="C1221" s="124">
        <v>829686.46999999904</v>
      </c>
    </row>
    <row r="1222" spans="1:3" x14ac:dyDescent="0.25">
      <c r="A1222" s="123">
        <v>43405</v>
      </c>
      <c r="B1222" s="28" t="s">
        <v>13</v>
      </c>
      <c r="C1222" s="124">
        <v>88271.259999999893</v>
      </c>
    </row>
    <row r="1223" spans="1:3" x14ac:dyDescent="0.25">
      <c r="A1223" s="123">
        <v>43405</v>
      </c>
      <c r="B1223" s="28" t="s">
        <v>37</v>
      </c>
      <c r="C1223" s="124">
        <v>497708.58</v>
      </c>
    </row>
    <row r="1224" spans="1:3" x14ac:dyDescent="0.25">
      <c r="A1224" s="123">
        <v>43405</v>
      </c>
      <c r="B1224" s="28" t="s">
        <v>12</v>
      </c>
      <c r="C1224" s="124">
        <v>97039.45</v>
      </c>
    </row>
    <row r="1225" spans="1:3" x14ac:dyDescent="0.25">
      <c r="A1225" s="123">
        <v>43405</v>
      </c>
      <c r="B1225" s="28" t="s">
        <v>48</v>
      </c>
      <c r="C1225" s="124">
        <v>7768797.8799999896</v>
      </c>
    </row>
    <row r="1226" spans="1:3" x14ac:dyDescent="0.25">
      <c r="A1226" s="123">
        <v>43405</v>
      </c>
      <c r="B1226" s="28" t="s">
        <v>4</v>
      </c>
      <c r="C1226" s="124">
        <v>446819.65</v>
      </c>
    </row>
    <row r="1227" spans="1:3" x14ac:dyDescent="0.25">
      <c r="A1227" s="123">
        <v>43405</v>
      </c>
      <c r="B1227" s="28" t="s">
        <v>57</v>
      </c>
      <c r="C1227" s="124">
        <v>0</v>
      </c>
    </row>
    <row r="1228" spans="1:3" x14ac:dyDescent="0.25">
      <c r="A1228" s="123">
        <v>43405</v>
      </c>
      <c r="B1228" s="28" t="s">
        <v>18</v>
      </c>
      <c r="C1228" s="124">
        <v>0</v>
      </c>
    </row>
    <row r="1229" spans="1:3" x14ac:dyDescent="0.25">
      <c r="A1229" s="123">
        <v>43405</v>
      </c>
      <c r="B1229" s="28" t="s">
        <v>34</v>
      </c>
      <c r="C1229" s="124">
        <v>-23124253.100000001</v>
      </c>
    </row>
    <row r="1230" spans="1:3" x14ac:dyDescent="0.25">
      <c r="A1230" s="123">
        <v>43405</v>
      </c>
      <c r="B1230" s="28" t="s">
        <v>19</v>
      </c>
      <c r="C1230" s="124">
        <v>761643.75999999896</v>
      </c>
    </row>
    <row r="1231" spans="1:3" x14ac:dyDescent="0.25">
      <c r="A1231" s="123">
        <v>43435</v>
      </c>
      <c r="B1231" s="28" t="s">
        <v>14</v>
      </c>
      <c r="C1231" s="124">
        <v>342239.67</v>
      </c>
    </row>
    <row r="1232" spans="1:3" x14ac:dyDescent="0.25">
      <c r="A1232" s="123">
        <v>43435</v>
      </c>
      <c r="B1232" s="28" t="s">
        <v>22</v>
      </c>
      <c r="C1232" s="124">
        <v>35086609.269999899</v>
      </c>
    </row>
    <row r="1233" spans="1:3" x14ac:dyDescent="0.25">
      <c r="A1233" s="123">
        <v>43435</v>
      </c>
      <c r="B1233" s="28" t="s">
        <v>8</v>
      </c>
      <c r="C1233" s="124">
        <v>150651.32999999999</v>
      </c>
    </row>
    <row r="1234" spans="1:3" x14ac:dyDescent="0.25">
      <c r="A1234" s="123">
        <v>43435</v>
      </c>
      <c r="B1234" s="28" t="s">
        <v>4</v>
      </c>
      <c r="C1234" s="124">
        <v>468655.35</v>
      </c>
    </row>
    <row r="1235" spans="1:3" x14ac:dyDescent="0.25">
      <c r="A1235" s="123">
        <v>43435</v>
      </c>
      <c r="B1235" s="28" t="s">
        <v>36</v>
      </c>
      <c r="C1235" s="124">
        <v>3499823.78</v>
      </c>
    </row>
    <row r="1236" spans="1:3" x14ac:dyDescent="0.25">
      <c r="A1236" s="123">
        <v>43435</v>
      </c>
      <c r="B1236" s="28" t="s">
        <v>2</v>
      </c>
      <c r="C1236" s="124">
        <v>15077377.6</v>
      </c>
    </row>
    <row r="1237" spans="1:3" x14ac:dyDescent="0.25">
      <c r="A1237" s="123">
        <v>43435</v>
      </c>
      <c r="B1237" s="28" t="s">
        <v>19</v>
      </c>
      <c r="C1237" s="124">
        <v>804519.94999999704</v>
      </c>
    </row>
    <row r="1238" spans="1:3" x14ac:dyDescent="0.25">
      <c r="A1238" s="123">
        <v>43435</v>
      </c>
      <c r="B1238" s="28" t="s">
        <v>35</v>
      </c>
      <c r="C1238" s="124">
        <v>6310300.7100000102</v>
      </c>
    </row>
    <row r="1239" spans="1:3" x14ac:dyDescent="0.25">
      <c r="A1239" s="123">
        <v>43435</v>
      </c>
      <c r="B1239" s="28" t="s">
        <v>38</v>
      </c>
      <c r="C1239" s="124">
        <v>23055.59</v>
      </c>
    </row>
    <row r="1240" spans="1:3" x14ac:dyDescent="0.25">
      <c r="A1240" s="123">
        <v>43435</v>
      </c>
      <c r="B1240" s="28" t="s">
        <v>47</v>
      </c>
      <c r="C1240" s="124">
        <v>6771934.3600000003</v>
      </c>
    </row>
    <row r="1241" spans="1:3" x14ac:dyDescent="0.25">
      <c r="A1241" s="123">
        <v>43435</v>
      </c>
      <c r="B1241" s="28" t="s">
        <v>13</v>
      </c>
      <c r="C1241" s="124">
        <v>148000.24</v>
      </c>
    </row>
    <row r="1242" spans="1:3" x14ac:dyDescent="0.25">
      <c r="A1242" s="123">
        <v>43435</v>
      </c>
      <c r="B1242" s="28" t="s">
        <v>58</v>
      </c>
      <c r="C1242" s="124">
        <v>0</v>
      </c>
    </row>
    <row r="1243" spans="1:3" x14ac:dyDescent="0.25">
      <c r="A1243" s="123">
        <v>43435</v>
      </c>
      <c r="B1243" s="28" t="s">
        <v>57</v>
      </c>
      <c r="C1243" s="124">
        <v>0</v>
      </c>
    </row>
    <row r="1244" spans="1:3" x14ac:dyDescent="0.25">
      <c r="A1244" s="123">
        <v>43435</v>
      </c>
      <c r="B1244" s="28" t="s">
        <v>49</v>
      </c>
      <c r="C1244" s="124">
        <v>2253166.6300000101</v>
      </c>
    </row>
    <row r="1245" spans="1:3" x14ac:dyDescent="0.25">
      <c r="A1245" s="123">
        <v>43435</v>
      </c>
      <c r="B1245" s="28" t="s">
        <v>16</v>
      </c>
      <c r="C1245" s="124">
        <v>541914.78</v>
      </c>
    </row>
    <row r="1246" spans="1:3" x14ac:dyDescent="0.25">
      <c r="A1246" s="123">
        <v>43435</v>
      </c>
      <c r="B1246" s="28" t="s">
        <v>50</v>
      </c>
      <c r="C1246" s="124">
        <v>1078769.23</v>
      </c>
    </row>
    <row r="1247" spans="1:3" x14ac:dyDescent="0.25">
      <c r="A1247" s="123">
        <v>43435</v>
      </c>
      <c r="B1247" s="28" t="s">
        <v>17</v>
      </c>
      <c r="C1247" s="124">
        <v>1990678.62</v>
      </c>
    </row>
    <row r="1248" spans="1:3" x14ac:dyDescent="0.25">
      <c r="A1248" s="123">
        <v>43435</v>
      </c>
      <c r="B1248" s="28" t="s">
        <v>15</v>
      </c>
      <c r="C1248" s="124">
        <v>48492.54</v>
      </c>
    </row>
    <row r="1249" spans="1:3" x14ac:dyDescent="0.25">
      <c r="A1249" s="123">
        <v>43435</v>
      </c>
      <c r="B1249" s="28" t="s">
        <v>11</v>
      </c>
      <c r="C1249" s="124">
        <v>955090.16000000096</v>
      </c>
    </row>
    <row r="1250" spans="1:3" x14ac:dyDescent="0.25">
      <c r="A1250" s="123">
        <v>43435</v>
      </c>
      <c r="B1250" s="28" t="s">
        <v>48</v>
      </c>
      <c r="C1250" s="124">
        <v>8093526.1500000497</v>
      </c>
    </row>
    <row r="1251" spans="1:3" x14ac:dyDescent="0.25">
      <c r="A1251" s="123">
        <v>43435</v>
      </c>
      <c r="B1251" s="28" t="s">
        <v>37</v>
      </c>
      <c r="C1251" s="124">
        <v>471245.06000000099</v>
      </c>
    </row>
    <row r="1252" spans="1:3" x14ac:dyDescent="0.25">
      <c r="A1252" s="123">
        <v>43435</v>
      </c>
      <c r="B1252" s="28">
        <v>0</v>
      </c>
      <c r="C1252" s="124">
        <v>-67847.48</v>
      </c>
    </row>
    <row r="1253" spans="1:3" x14ac:dyDescent="0.25">
      <c r="A1253" s="123">
        <v>43435</v>
      </c>
      <c r="B1253" s="28" t="s">
        <v>18</v>
      </c>
      <c r="C1253" s="124">
        <v>0</v>
      </c>
    </row>
    <row r="1254" spans="1:3" x14ac:dyDescent="0.25">
      <c r="A1254" s="123">
        <v>43435</v>
      </c>
      <c r="B1254" s="28" t="s">
        <v>34</v>
      </c>
      <c r="C1254" s="124">
        <v>-24614013.469999999</v>
      </c>
    </row>
    <row r="1255" spans="1:3" x14ac:dyDescent="0.25">
      <c r="A1255" s="123">
        <v>43435</v>
      </c>
      <c r="B1255" s="28" t="s">
        <v>12</v>
      </c>
      <c r="C1255" s="124">
        <v>126456.39</v>
      </c>
    </row>
    <row r="1256" spans="1:3" x14ac:dyDescent="0.25">
      <c r="A1256" s="123">
        <v>43466</v>
      </c>
      <c r="B1256" s="28" t="s">
        <v>12</v>
      </c>
      <c r="C1256" s="124">
        <v>124814.7</v>
      </c>
    </row>
    <row r="1257" spans="1:3" x14ac:dyDescent="0.25">
      <c r="A1257" s="123">
        <v>43466</v>
      </c>
      <c r="B1257" s="28" t="s">
        <v>18</v>
      </c>
      <c r="C1257" s="124">
        <v>-613.07000000000005</v>
      </c>
    </row>
    <row r="1258" spans="1:3" x14ac:dyDescent="0.25">
      <c r="A1258" s="123">
        <v>43466</v>
      </c>
      <c r="B1258" s="28" t="s">
        <v>11</v>
      </c>
      <c r="C1258" s="124">
        <v>1225339.6399999999</v>
      </c>
    </row>
    <row r="1259" spans="1:3" x14ac:dyDescent="0.25">
      <c r="A1259" s="123">
        <v>43466</v>
      </c>
      <c r="B1259" s="28" t="s">
        <v>37</v>
      </c>
      <c r="C1259" s="124">
        <v>446892.52</v>
      </c>
    </row>
    <row r="1260" spans="1:3" x14ac:dyDescent="0.25">
      <c r="A1260" s="123">
        <v>43466</v>
      </c>
      <c r="B1260" s="28" t="s">
        <v>48</v>
      </c>
      <c r="C1260" s="124">
        <v>8232275.8699999601</v>
      </c>
    </row>
    <row r="1261" spans="1:3" x14ac:dyDescent="0.25">
      <c r="A1261" s="123">
        <v>43466</v>
      </c>
      <c r="B1261" s="28" t="s">
        <v>14</v>
      </c>
      <c r="C1261" s="124">
        <v>471208.28</v>
      </c>
    </row>
    <row r="1262" spans="1:3" x14ac:dyDescent="0.25">
      <c r="A1262" s="123">
        <v>43466</v>
      </c>
      <c r="B1262" s="28" t="s">
        <v>16</v>
      </c>
      <c r="C1262" s="124">
        <v>514430.38</v>
      </c>
    </row>
    <row r="1263" spans="1:3" x14ac:dyDescent="0.25">
      <c r="A1263" s="123">
        <v>43466</v>
      </c>
      <c r="B1263" s="28" t="s">
        <v>34</v>
      </c>
      <c r="C1263" s="124">
        <v>-19204832.719999999</v>
      </c>
    </row>
    <row r="1264" spans="1:3" x14ac:dyDescent="0.25">
      <c r="A1264" s="123">
        <v>43466</v>
      </c>
      <c r="B1264" s="28">
        <v>0</v>
      </c>
      <c r="C1264" s="124">
        <v>80.55</v>
      </c>
    </row>
    <row r="1265" spans="1:3" x14ac:dyDescent="0.25">
      <c r="A1265" s="123">
        <v>43466</v>
      </c>
      <c r="B1265" s="28" t="s">
        <v>50</v>
      </c>
      <c r="C1265" s="124">
        <v>1073776.3400000001</v>
      </c>
    </row>
    <row r="1266" spans="1:3" x14ac:dyDescent="0.25">
      <c r="A1266" s="123">
        <v>43466</v>
      </c>
      <c r="B1266" s="28" t="s">
        <v>17</v>
      </c>
      <c r="C1266" s="124">
        <v>2118668.54</v>
      </c>
    </row>
    <row r="1267" spans="1:3" x14ac:dyDescent="0.25">
      <c r="A1267" s="123">
        <v>43466</v>
      </c>
      <c r="B1267" s="28" t="s">
        <v>49</v>
      </c>
      <c r="C1267" s="124">
        <v>2153682.85</v>
      </c>
    </row>
    <row r="1268" spans="1:3" x14ac:dyDescent="0.25">
      <c r="A1268" s="123">
        <v>43466</v>
      </c>
      <c r="B1268" s="28" t="s">
        <v>15</v>
      </c>
      <c r="C1268" s="124">
        <v>48036.2</v>
      </c>
    </row>
    <row r="1269" spans="1:3" x14ac:dyDescent="0.25">
      <c r="A1269" s="123">
        <v>43466</v>
      </c>
      <c r="B1269" s="28" t="s">
        <v>22</v>
      </c>
      <c r="C1269" s="124">
        <v>27375323.1599999</v>
      </c>
    </row>
    <row r="1270" spans="1:3" x14ac:dyDescent="0.25">
      <c r="A1270" s="123">
        <v>43466</v>
      </c>
      <c r="B1270" s="28" t="s">
        <v>57</v>
      </c>
      <c r="C1270" s="124">
        <v>0</v>
      </c>
    </row>
    <row r="1271" spans="1:3" x14ac:dyDescent="0.25">
      <c r="A1271" s="123">
        <v>43466</v>
      </c>
      <c r="B1271" s="28" t="s">
        <v>58</v>
      </c>
      <c r="C1271" s="124">
        <v>0</v>
      </c>
    </row>
    <row r="1272" spans="1:3" x14ac:dyDescent="0.25">
      <c r="A1272" s="123">
        <v>43466</v>
      </c>
      <c r="B1272" s="28" t="s">
        <v>38</v>
      </c>
      <c r="C1272" s="124">
        <v>24291.02</v>
      </c>
    </row>
    <row r="1273" spans="1:3" x14ac:dyDescent="0.25">
      <c r="A1273" s="123">
        <v>43466</v>
      </c>
      <c r="B1273" s="28" t="s">
        <v>36</v>
      </c>
      <c r="C1273" s="124">
        <v>3667210.15</v>
      </c>
    </row>
    <row r="1274" spans="1:3" x14ac:dyDescent="0.25">
      <c r="A1274" s="123">
        <v>43466</v>
      </c>
      <c r="B1274" s="28" t="s">
        <v>19</v>
      </c>
      <c r="C1274" s="124">
        <v>971459.62999999803</v>
      </c>
    </row>
    <row r="1275" spans="1:3" x14ac:dyDescent="0.25">
      <c r="A1275" s="123">
        <v>43466</v>
      </c>
      <c r="B1275" s="28" t="s">
        <v>13</v>
      </c>
      <c r="C1275" s="124">
        <v>152974.32</v>
      </c>
    </row>
    <row r="1276" spans="1:3" x14ac:dyDescent="0.25">
      <c r="A1276" s="123">
        <v>43466</v>
      </c>
      <c r="B1276" s="28" t="s">
        <v>47</v>
      </c>
      <c r="C1276" s="124">
        <v>0</v>
      </c>
    </row>
    <row r="1277" spans="1:3" x14ac:dyDescent="0.25">
      <c r="A1277" s="123">
        <v>43466</v>
      </c>
      <c r="B1277" s="28" t="s">
        <v>35</v>
      </c>
      <c r="C1277" s="124">
        <v>6390613.2699999996</v>
      </c>
    </row>
    <row r="1278" spans="1:3" x14ac:dyDescent="0.25">
      <c r="A1278" s="123">
        <v>43466</v>
      </c>
      <c r="B1278" s="28" t="s">
        <v>4</v>
      </c>
      <c r="C1278" s="124">
        <v>379712.36</v>
      </c>
    </row>
    <row r="1279" spans="1:3" x14ac:dyDescent="0.25">
      <c r="A1279" s="123">
        <v>43466</v>
      </c>
      <c r="B1279" s="28" t="s">
        <v>8</v>
      </c>
      <c r="C1279" s="124">
        <v>139318.04999999999</v>
      </c>
    </row>
    <row r="1280" spans="1:3" x14ac:dyDescent="0.25">
      <c r="A1280" s="123">
        <v>43466</v>
      </c>
      <c r="B1280" s="28" t="s">
        <v>2</v>
      </c>
      <c r="C1280" s="124">
        <v>15358115.98</v>
      </c>
    </row>
    <row r="1281" spans="1:3" x14ac:dyDescent="0.25">
      <c r="A1281" s="123">
        <v>43497</v>
      </c>
      <c r="B1281" s="28" t="s">
        <v>13</v>
      </c>
      <c r="C1281" s="124">
        <v>143961.07</v>
      </c>
    </row>
    <row r="1282" spans="1:3" x14ac:dyDescent="0.25">
      <c r="A1282" s="123">
        <v>43497</v>
      </c>
      <c r="B1282" s="28" t="s">
        <v>38</v>
      </c>
      <c r="C1282" s="124">
        <v>23089.73</v>
      </c>
    </row>
    <row r="1283" spans="1:3" x14ac:dyDescent="0.25">
      <c r="A1283" s="123">
        <v>43497</v>
      </c>
      <c r="B1283" s="28" t="s">
        <v>35</v>
      </c>
      <c r="C1283" s="124">
        <v>6017606.7000000197</v>
      </c>
    </row>
    <row r="1284" spans="1:3" x14ac:dyDescent="0.25">
      <c r="A1284" s="123">
        <v>43497</v>
      </c>
      <c r="B1284" s="28" t="s">
        <v>19</v>
      </c>
      <c r="C1284" s="124">
        <v>538663.08000000205</v>
      </c>
    </row>
    <row r="1285" spans="1:3" x14ac:dyDescent="0.25">
      <c r="A1285" s="123">
        <v>43497</v>
      </c>
      <c r="B1285" s="28" t="s">
        <v>4</v>
      </c>
      <c r="C1285" s="124">
        <v>433017.61000000098</v>
      </c>
    </row>
    <row r="1286" spans="1:3" x14ac:dyDescent="0.25">
      <c r="A1286" s="123">
        <v>43497</v>
      </c>
      <c r="B1286" s="28" t="s">
        <v>36</v>
      </c>
      <c r="C1286" s="124">
        <v>3946654.4099999899</v>
      </c>
    </row>
    <row r="1287" spans="1:3" x14ac:dyDescent="0.25">
      <c r="A1287" s="123">
        <v>43497</v>
      </c>
      <c r="B1287" s="28" t="s">
        <v>47</v>
      </c>
      <c r="C1287" s="124">
        <v>6313693.3899999997</v>
      </c>
    </row>
    <row r="1288" spans="1:3" x14ac:dyDescent="0.25">
      <c r="A1288" s="123">
        <v>43497</v>
      </c>
      <c r="B1288" s="28" t="s">
        <v>57</v>
      </c>
      <c r="C1288" s="124">
        <v>0</v>
      </c>
    </row>
    <row r="1289" spans="1:3" x14ac:dyDescent="0.25">
      <c r="A1289" s="123">
        <v>43497</v>
      </c>
      <c r="B1289" s="28" t="s">
        <v>49</v>
      </c>
      <c r="C1289" s="124">
        <v>1511448.86</v>
      </c>
    </row>
    <row r="1290" spans="1:3" x14ac:dyDescent="0.25">
      <c r="A1290" s="123">
        <v>43497</v>
      </c>
      <c r="B1290" s="28" t="s">
        <v>15</v>
      </c>
      <c r="C1290" s="124">
        <v>44120.77</v>
      </c>
    </row>
    <row r="1291" spans="1:3" x14ac:dyDescent="0.25">
      <c r="A1291" s="123">
        <v>43497</v>
      </c>
      <c r="B1291" s="28" t="s">
        <v>58</v>
      </c>
      <c r="C1291" s="124">
        <v>0</v>
      </c>
    </row>
    <row r="1292" spans="1:3" x14ac:dyDescent="0.25">
      <c r="A1292" s="123">
        <v>43497</v>
      </c>
      <c r="B1292" s="28" t="s">
        <v>22</v>
      </c>
      <c r="C1292" s="124">
        <v>25659052.190000001</v>
      </c>
    </row>
    <row r="1293" spans="1:3" x14ac:dyDescent="0.25">
      <c r="A1293" s="123">
        <v>43497</v>
      </c>
      <c r="B1293" s="28" t="s">
        <v>18</v>
      </c>
      <c r="C1293" s="124">
        <v>-79</v>
      </c>
    </row>
    <row r="1294" spans="1:3" x14ac:dyDescent="0.25">
      <c r="A1294" s="123">
        <v>43497</v>
      </c>
      <c r="B1294" s="28" t="s">
        <v>17</v>
      </c>
      <c r="C1294" s="124">
        <v>1919358.89</v>
      </c>
    </row>
    <row r="1295" spans="1:3" x14ac:dyDescent="0.25">
      <c r="A1295" s="123">
        <v>43497</v>
      </c>
      <c r="B1295" s="28" t="s">
        <v>34</v>
      </c>
      <c r="C1295" s="124">
        <v>-18181495.079999998</v>
      </c>
    </row>
    <row r="1296" spans="1:3" x14ac:dyDescent="0.25">
      <c r="A1296" s="123">
        <v>43497</v>
      </c>
      <c r="B1296" s="28" t="s">
        <v>16</v>
      </c>
      <c r="C1296" s="124">
        <v>515969.63</v>
      </c>
    </row>
    <row r="1297" spans="1:3" x14ac:dyDescent="0.25">
      <c r="A1297" s="123">
        <v>43497</v>
      </c>
      <c r="B1297" s="28">
        <v>0</v>
      </c>
      <c r="C1297" s="124">
        <v>-62694.82</v>
      </c>
    </row>
    <row r="1298" spans="1:3" x14ac:dyDescent="0.25">
      <c r="A1298" s="123">
        <v>43497</v>
      </c>
      <c r="B1298" s="28" t="s">
        <v>37</v>
      </c>
      <c r="C1298" s="124">
        <v>409180.85</v>
      </c>
    </row>
    <row r="1299" spans="1:3" x14ac:dyDescent="0.25">
      <c r="A1299" s="123">
        <v>43497</v>
      </c>
      <c r="B1299" s="28" t="s">
        <v>8</v>
      </c>
      <c r="C1299" s="124">
        <v>137762.17000000001</v>
      </c>
    </row>
    <row r="1300" spans="1:3" x14ac:dyDescent="0.25">
      <c r="A1300" s="123">
        <v>43497</v>
      </c>
      <c r="B1300" s="28" t="s">
        <v>11</v>
      </c>
      <c r="C1300" s="124">
        <v>1125289.6299999999</v>
      </c>
    </row>
    <row r="1301" spans="1:3" x14ac:dyDescent="0.25">
      <c r="A1301" s="123">
        <v>43497</v>
      </c>
      <c r="B1301" s="28" t="s">
        <v>50</v>
      </c>
      <c r="C1301" s="124">
        <v>866587.31</v>
      </c>
    </row>
    <row r="1302" spans="1:3" x14ac:dyDescent="0.25">
      <c r="A1302" s="123">
        <v>43497</v>
      </c>
      <c r="B1302" s="28" t="s">
        <v>14</v>
      </c>
      <c r="C1302" s="124">
        <v>302364.43</v>
      </c>
    </row>
    <row r="1303" spans="1:3" x14ac:dyDescent="0.25">
      <c r="A1303" s="123">
        <v>43497</v>
      </c>
      <c r="B1303" s="28" t="s">
        <v>48</v>
      </c>
      <c r="C1303" s="124">
        <v>8058875.0300000003</v>
      </c>
    </row>
    <row r="1304" spans="1:3" x14ac:dyDescent="0.25">
      <c r="A1304" s="123">
        <v>43497</v>
      </c>
      <c r="B1304" s="28" t="s">
        <v>12</v>
      </c>
      <c r="C1304" s="124">
        <v>108365.74</v>
      </c>
    </row>
    <row r="1305" spans="1:3" x14ac:dyDescent="0.25">
      <c r="A1305" s="123">
        <v>43497</v>
      </c>
      <c r="B1305" s="28" t="s">
        <v>2</v>
      </c>
      <c r="C1305" s="124">
        <v>14439410.74</v>
      </c>
    </row>
    <row r="1306" spans="1:3" x14ac:dyDescent="0.25">
      <c r="A1306" s="123">
        <v>43525</v>
      </c>
      <c r="B1306" s="28" t="s">
        <v>37</v>
      </c>
      <c r="C1306" s="124">
        <v>463345.94</v>
      </c>
    </row>
    <row r="1307" spans="1:3" x14ac:dyDescent="0.25">
      <c r="A1307" s="123">
        <v>43525</v>
      </c>
      <c r="B1307" s="28" t="s">
        <v>50</v>
      </c>
      <c r="C1307" s="124">
        <v>1151067.57</v>
      </c>
    </row>
    <row r="1308" spans="1:3" x14ac:dyDescent="0.25">
      <c r="A1308" s="123">
        <v>43525</v>
      </c>
      <c r="B1308" s="28" t="s">
        <v>13</v>
      </c>
      <c r="C1308" s="124">
        <v>117886.930000001</v>
      </c>
    </row>
    <row r="1309" spans="1:3" x14ac:dyDescent="0.25">
      <c r="A1309" s="123">
        <v>43525</v>
      </c>
      <c r="B1309" s="28" t="s">
        <v>34</v>
      </c>
      <c r="C1309" s="124">
        <v>-23665397.550000001</v>
      </c>
    </row>
    <row r="1310" spans="1:3" x14ac:dyDescent="0.25">
      <c r="A1310" s="123">
        <v>43525</v>
      </c>
      <c r="B1310" s="28" t="s">
        <v>48</v>
      </c>
      <c r="C1310" s="124">
        <v>9012734.8000000808</v>
      </c>
    </row>
    <row r="1311" spans="1:3" x14ac:dyDescent="0.25">
      <c r="A1311" s="123">
        <v>43525</v>
      </c>
      <c r="B1311" s="28" t="s">
        <v>18</v>
      </c>
      <c r="C1311" s="124">
        <v>-47.54</v>
      </c>
    </row>
    <row r="1312" spans="1:3" x14ac:dyDescent="0.25">
      <c r="A1312" s="123">
        <v>43525</v>
      </c>
      <c r="B1312" s="28" t="s">
        <v>4</v>
      </c>
      <c r="C1312" s="124">
        <v>488617.6</v>
      </c>
    </row>
    <row r="1313" spans="1:3" x14ac:dyDescent="0.25">
      <c r="A1313" s="123">
        <v>43525</v>
      </c>
      <c r="B1313" s="28" t="s">
        <v>12</v>
      </c>
      <c r="C1313" s="124">
        <v>122436.18</v>
      </c>
    </row>
    <row r="1314" spans="1:3" x14ac:dyDescent="0.25">
      <c r="A1314" s="123">
        <v>43525</v>
      </c>
      <c r="B1314" s="28" t="s">
        <v>11</v>
      </c>
      <c r="C1314" s="124">
        <v>1206578.1100000001</v>
      </c>
    </row>
    <row r="1315" spans="1:3" x14ac:dyDescent="0.25">
      <c r="A1315" s="123">
        <v>43525</v>
      </c>
      <c r="B1315" s="28">
        <v>0</v>
      </c>
      <c r="C1315" s="124">
        <v>-94876.39</v>
      </c>
    </row>
    <row r="1316" spans="1:3" x14ac:dyDescent="0.25">
      <c r="A1316" s="123">
        <v>43525</v>
      </c>
      <c r="B1316" s="28" t="s">
        <v>17</v>
      </c>
      <c r="C1316" s="124">
        <v>3320163.29</v>
      </c>
    </row>
    <row r="1317" spans="1:3" x14ac:dyDescent="0.25">
      <c r="A1317" s="123">
        <v>43525</v>
      </c>
      <c r="B1317" s="28" t="s">
        <v>16</v>
      </c>
      <c r="C1317" s="124">
        <v>527714.86</v>
      </c>
    </row>
    <row r="1318" spans="1:3" x14ac:dyDescent="0.25">
      <c r="A1318" s="123">
        <v>43525</v>
      </c>
      <c r="B1318" s="28" t="s">
        <v>14</v>
      </c>
      <c r="C1318" s="124">
        <v>367585.73</v>
      </c>
    </row>
    <row r="1319" spans="1:3" x14ac:dyDescent="0.25">
      <c r="A1319" s="123">
        <v>43525</v>
      </c>
      <c r="B1319" s="28" t="s">
        <v>38</v>
      </c>
      <c r="C1319" s="124">
        <v>24501.16</v>
      </c>
    </row>
    <row r="1320" spans="1:3" x14ac:dyDescent="0.25">
      <c r="A1320" s="123">
        <v>43525</v>
      </c>
      <c r="B1320" s="28" t="s">
        <v>8</v>
      </c>
      <c r="C1320" s="124">
        <v>148776.21</v>
      </c>
    </row>
    <row r="1321" spans="1:3" x14ac:dyDescent="0.25">
      <c r="A1321" s="123">
        <v>43525</v>
      </c>
      <c r="B1321" s="28" t="s">
        <v>35</v>
      </c>
      <c r="C1321" s="124">
        <v>7978792.2700000098</v>
      </c>
    </row>
    <row r="1322" spans="1:3" x14ac:dyDescent="0.25">
      <c r="A1322" s="123">
        <v>43525</v>
      </c>
      <c r="B1322" s="28" t="s">
        <v>15</v>
      </c>
      <c r="C1322" s="124">
        <v>55067.4</v>
      </c>
    </row>
    <row r="1323" spans="1:3" x14ac:dyDescent="0.25">
      <c r="A1323" s="123">
        <v>43525</v>
      </c>
      <c r="B1323" s="28" t="s">
        <v>2</v>
      </c>
      <c r="C1323" s="124">
        <v>15897019.279999999</v>
      </c>
    </row>
    <row r="1324" spans="1:3" x14ac:dyDescent="0.25">
      <c r="A1324" s="123">
        <v>43525</v>
      </c>
      <c r="B1324" s="28" t="s">
        <v>49</v>
      </c>
      <c r="C1324" s="124">
        <v>1873851.32</v>
      </c>
    </row>
    <row r="1325" spans="1:3" x14ac:dyDescent="0.25">
      <c r="A1325" s="123">
        <v>43525</v>
      </c>
      <c r="B1325" s="28" t="s">
        <v>19</v>
      </c>
      <c r="C1325" s="124">
        <v>1026878.81</v>
      </c>
    </row>
    <row r="1326" spans="1:3" x14ac:dyDescent="0.25">
      <c r="A1326" s="123">
        <v>43525</v>
      </c>
      <c r="B1326" s="28" t="s">
        <v>36</v>
      </c>
      <c r="C1326" s="124">
        <v>4237618.76000001</v>
      </c>
    </row>
    <row r="1327" spans="1:3" x14ac:dyDescent="0.25">
      <c r="A1327" s="123">
        <v>43525</v>
      </c>
      <c r="B1327" s="28" t="s">
        <v>47</v>
      </c>
      <c r="C1327" s="124">
        <v>6304911.6100000003</v>
      </c>
    </row>
    <row r="1328" spans="1:3" x14ac:dyDescent="0.25">
      <c r="A1328" s="123">
        <v>43525</v>
      </c>
      <c r="B1328" s="28" t="s">
        <v>57</v>
      </c>
      <c r="C1328" s="124">
        <v>0</v>
      </c>
    </row>
    <row r="1329" spans="1:3" x14ac:dyDescent="0.25">
      <c r="A1329" s="123">
        <v>43525</v>
      </c>
      <c r="B1329" s="28" t="s">
        <v>22</v>
      </c>
      <c r="C1329" s="124">
        <v>33642022.530000001</v>
      </c>
    </row>
    <row r="1330" spans="1:3" x14ac:dyDescent="0.25">
      <c r="A1330" s="123">
        <v>43525</v>
      </c>
      <c r="B1330" s="28" t="s">
        <v>58</v>
      </c>
      <c r="C1330" s="124">
        <v>0</v>
      </c>
    </row>
    <row r="1331" spans="1:3" x14ac:dyDescent="0.25">
      <c r="A1331" s="123">
        <v>43556</v>
      </c>
      <c r="B1331" s="28" t="s">
        <v>49</v>
      </c>
      <c r="C1331" s="124">
        <v>1402960.52</v>
      </c>
    </row>
    <row r="1332" spans="1:3" x14ac:dyDescent="0.25">
      <c r="A1332" s="123">
        <v>43556</v>
      </c>
      <c r="B1332" s="28" t="s">
        <v>16</v>
      </c>
      <c r="C1332" s="124">
        <v>589445.79</v>
      </c>
    </row>
    <row r="1333" spans="1:3" x14ac:dyDescent="0.25">
      <c r="A1333" s="123">
        <v>43556</v>
      </c>
      <c r="B1333" s="28" t="s">
        <v>36</v>
      </c>
      <c r="C1333" s="124">
        <v>4543096.8299999898</v>
      </c>
    </row>
    <row r="1334" spans="1:3" x14ac:dyDescent="0.25">
      <c r="A1334" s="123">
        <v>43556</v>
      </c>
      <c r="B1334" s="28" t="s">
        <v>47</v>
      </c>
      <c r="C1334" s="124">
        <v>6289065.6799999997</v>
      </c>
    </row>
    <row r="1335" spans="1:3" x14ac:dyDescent="0.25">
      <c r="A1335" s="123">
        <v>43556</v>
      </c>
      <c r="B1335" s="28" t="s">
        <v>8</v>
      </c>
      <c r="C1335" s="124">
        <v>150708.91</v>
      </c>
    </row>
    <row r="1336" spans="1:3" x14ac:dyDescent="0.25">
      <c r="A1336" s="123">
        <v>43556</v>
      </c>
      <c r="B1336" s="28" t="s">
        <v>19</v>
      </c>
      <c r="C1336" s="124">
        <v>1075897.3899999999</v>
      </c>
    </row>
    <row r="1337" spans="1:3" x14ac:dyDescent="0.25">
      <c r="A1337" s="123">
        <v>43556</v>
      </c>
      <c r="B1337" s="28" t="s">
        <v>2</v>
      </c>
      <c r="C1337" s="124">
        <v>14870021.949999999</v>
      </c>
    </row>
    <row r="1338" spans="1:3" x14ac:dyDescent="0.25">
      <c r="A1338" s="123">
        <v>43556</v>
      </c>
      <c r="B1338" s="28" t="s">
        <v>35</v>
      </c>
      <c r="C1338" s="124">
        <v>8492006.4300000109</v>
      </c>
    </row>
    <row r="1339" spans="1:3" x14ac:dyDescent="0.25">
      <c r="A1339" s="123">
        <v>43556</v>
      </c>
      <c r="B1339" s="28" t="s">
        <v>15</v>
      </c>
      <c r="C1339" s="124">
        <v>54020.160000000003</v>
      </c>
    </row>
    <row r="1340" spans="1:3" x14ac:dyDescent="0.25">
      <c r="A1340" s="123">
        <v>43556</v>
      </c>
      <c r="B1340" s="28" t="s">
        <v>17</v>
      </c>
      <c r="C1340" s="124">
        <v>1998076.78</v>
      </c>
    </row>
    <row r="1341" spans="1:3" x14ac:dyDescent="0.25">
      <c r="A1341" s="123">
        <v>43556</v>
      </c>
      <c r="B1341" s="28" t="s">
        <v>38</v>
      </c>
      <c r="C1341" s="124">
        <v>24679.03</v>
      </c>
    </row>
    <row r="1342" spans="1:3" x14ac:dyDescent="0.25">
      <c r="A1342" s="123">
        <v>43556</v>
      </c>
      <c r="B1342" s="28" t="s">
        <v>14</v>
      </c>
      <c r="C1342" s="124">
        <v>375566.32999999903</v>
      </c>
    </row>
    <row r="1343" spans="1:3" x14ac:dyDescent="0.25">
      <c r="A1343" s="123">
        <v>43556</v>
      </c>
      <c r="B1343" s="28" t="s">
        <v>58</v>
      </c>
      <c r="C1343" s="124">
        <v>0</v>
      </c>
    </row>
    <row r="1344" spans="1:3" x14ac:dyDescent="0.25">
      <c r="A1344" s="123">
        <v>43556</v>
      </c>
      <c r="B1344" s="28" t="s">
        <v>22</v>
      </c>
      <c r="C1344" s="124">
        <v>32839438</v>
      </c>
    </row>
    <row r="1345" spans="1:3" x14ac:dyDescent="0.25">
      <c r="A1345" s="123">
        <v>43556</v>
      </c>
      <c r="B1345" s="28" t="s">
        <v>57</v>
      </c>
      <c r="C1345" s="124">
        <v>0</v>
      </c>
    </row>
    <row r="1346" spans="1:3" x14ac:dyDescent="0.25">
      <c r="A1346" s="123">
        <v>43556</v>
      </c>
      <c r="B1346" s="28" t="s">
        <v>50</v>
      </c>
      <c r="C1346" s="124">
        <v>1249218.02</v>
      </c>
    </row>
    <row r="1347" spans="1:3" x14ac:dyDescent="0.25">
      <c r="A1347" s="123">
        <v>43556</v>
      </c>
      <c r="B1347" s="28" t="s">
        <v>11</v>
      </c>
      <c r="C1347" s="124">
        <v>953228.59</v>
      </c>
    </row>
    <row r="1348" spans="1:3" x14ac:dyDescent="0.25">
      <c r="A1348" s="123">
        <v>43556</v>
      </c>
      <c r="B1348" s="28">
        <v>0</v>
      </c>
      <c r="C1348" s="124">
        <v>-80689.59</v>
      </c>
    </row>
    <row r="1349" spans="1:3" x14ac:dyDescent="0.25">
      <c r="A1349" s="123">
        <v>43556</v>
      </c>
      <c r="B1349" s="28" t="s">
        <v>4</v>
      </c>
      <c r="C1349" s="124">
        <v>459333.06</v>
      </c>
    </row>
    <row r="1350" spans="1:3" x14ac:dyDescent="0.25">
      <c r="A1350" s="123">
        <v>43556</v>
      </c>
      <c r="B1350" s="28" t="s">
        <v>48</v>
      </c>
      <c r="C1350" s="124">
        <v>8052807.6700000698</v>
      </c>
    </row>
    <row r="1351" spans="1:3" x14ac:dyDescent="0.25">
      <c r="A1351" s="123">
        <v>43556</v>
      </c>
      <c r="B1351" s="28" t="s">
        <v>18</v>
      </c>
      <c r="C1351" s="124">
        <v>-27.63</v>
      </c>
    </row>
    <row r="1352" spans="1:3" x14ac:dyDescent="0.25">
      <c r="A1352" s="123">
        <v>43556</v>
      </c>
      <c r="B1352" s="28" t="s">
        <v>12</v>
      </c>
      <c r="C1352" s="124">
        <v>125996.82</v>
      </c>
    </row>
    <row r="1353" spans="1:3" x14ac:dyDescent="0.25">
      <c r="A1353" s="123">
        <v>43556</v>
      </c>
      <c r="B1353" s="28" t="s">
        <v>13</v>
      </c>
      <c r="C1353" s="124">
        <v>160354.49000000101</v>
      </c>
    </row>
    <row r="1354" spans="1:3" x14ac:dyDescent="0.25">
      <c r="A1354" s="123">
        <v>43556</v>
      </c>
      <c r="B1354" s="28" t="s">
        <v>37</v>
      </c>
      <c r="C1354" s="124">
        <v>438987.46</v>
      </c>
    </row>
    <row r="1355" spans="1:3" x14ac:dyDescent="0.25">
      <c r="A1355" s="123">
        <v>43556</v>
      </c>
      <c r="B1355" s="28" t="s">
        <v>34</v>
      </c>
      <c r="C1355" s="124">
        <v>-23081747.489999998</v>
      </c>
    </row>
    <row r="1356" spans="1:3" x14ac:dyDescent="0.25">
      <c r="A1356" s="123">
        <v>43586</v>
      </c>
      <c r="B1356" s="28" t="s">
        <v>58</v>
      </c>
      <c r="C1356" s="124">
        <v>0</v>
      </c>
    </row>
    <row r="1357" spans="1:3" x14ac:dyDescent="0.25">
      <c r="A1357" s="123">
        <v>43586</v>
      </c>
      <c r="B1357" s="28" t="s">
        <v>15</v>
      </c>
      <c r="C1357" s="124">
        <v>50119.83</v>
      </c>
    </row>
    <row r="1358" spans="1:3" x14ac:dyDescent="0.25">
      <c r="A1358" s="123">
        <v>43586</v>
      </c>
      <c r="B1358" s="28" t="s">
        <v>57</v>
      </c>
      <c r="C1358" s="124">
        <v>0</v>
      </c>
    </row>
    <row r="1359" spans="1:3" x14ac:dyDescent="0.25">
      <c r="A1359" s="123">
        <v>43586</v>
      </c>
      <c r="B1359" s="28" t="s">
        <v>22</v>
      </c>
      <c r="C1359" s="124">
        <v>40325097.710000098</v>
      </c>
    </row>
    <row r="1360" spans="1:3" x14ac:dyDescent="0.25">
      <c r="A1360" s="123">
        <v>43586</v>
      </c>
      <c r="B1360" s="28" t="s">
        <v>49</v>
      </c>
      <c r="C1360" s="124">
        <v>1970434.09</v>
      </c>
    </row>
    <row r="1361" spans="1:3" x14ac:dyDescent="0.25">
      <c r="A1361" s="123">
        <v>43586</v>
      </c>
      <c r="B1361" s="28" t="s">
        <v>4</v>
      </c>
      <c r="C1361" s="124">
        <v>544230.43999999994</v>
      </c>
    </row>
    <row r="1362" spans="1:3" x14ac:dyDescent="0.25">
      <c r="A1362" s="123">
        <v>43586</v>
      </c>
      <c r="B1362" s="28" t="s">
        <v>2</v>
      </c>
      <c r="C1362" s="124">
        <v>15508133.16</v>
      </c>
    </row>
    <row r="1363" spans="1:3" x14ac:dyDescent="0.25">
      <c r="A1363" s="123">
        <v>43586</v>
      </c>
      <c r="B1363" s="28" t="s">
        <v>35</v>
      </c>
      <c r="C1363" s="124">
        <v>10061119.369999999</v>
      </c>
    </row>
    <row r="1364" spans="1:3" x14ac:dyDescent="0.25">
      <c r="A1364" s="123">
        <v>43586</v>
      </c>
      <c r="B1364" s="28" t="s">
        <v>13</v>
      </c>
      <c r="C1364" s="124">
        <v>151472.80999999901</v>
      </c>
    </row>
    <row r="1365" spans="1:3" x14ac:dyDescent="0.25">
      <c r="A1365" s="123">
        <v>43586</v>
      </c>
      <c r="B1365" s="28" t="s">
        <v>38</v>
      </c>
      <c r="C1365" s="124">
        <v>30171.72</v>
      </c>
    </row>
    <row r="1366" spans="1:3" x14ac:dyDescent="0.25">
      <c r="A1366" s="123">
        <v>43586</v>
      </c>
      <c r="B1366" s="28" t="s">
        <v>19</v>
      </c>
      <c r="C1366" s="124">
        <v>1098308.49</v>
      </c>
    </row>
    <row r="1367" spans="1:3" x14ac:dyDescent="0.25">
      <c r="A1367" s="123">
        <v>43586</v>
      </c>
      <c r="B1367" s="28" t="s">
        <v>47</v>
      </c>
      <c r="C1367" s="124">
        <v>0</v>
      </c>
    </row>
    <row r="1368" spans="1:3" x14ac:dyDescent="0.25">
      <c r="A1368" s="123">
        <v>43586</v>
      </c>
      <c r="B1368" s="28" t="s">
        <v>36</v>
      </c>
      <c r="C1368" s="124">
        <v>5369248.1399999997</v>
      </c>
    </row>
    <row r="1369" spans="1:3" x14ac:dyDescent="0.25">
      <c r="A1369" s="123">
        <v>43586</v>
      </c>
      <c r="B1369" s="28" t="s">
        <v>8</v>
      </c>
      <c r="C1369" s="124">
        <v>164737.76</v>
      </c>
    </row>
    <row r="1370" spans="1:3" x14ac:dyDescent="0.25">
      <c r="A1370" s="123">
        <v>43586</v>
      </c>
      <c r="B1370" s="28" t="s">
        <v>37</v>
      </c>
      <c r="C1370" s="124">
        <v>543477.75</v>
      </c>
    </row>
    <row r="1371" spans="1:3" x14ac:dyDescent="0.25">
      <c r="A1371" s="123">
        <v>43586</v>
      </c>
      <c r="B1371" s="28" t="s">
        <v>18</v>
      </c>
      <c r="C1371" s="124">
        <v>-54.64</v>
      </c>
    </row>
    <row r="1372" spans="1:3" x14ac:dyDescent="0.25">
      <c r="A1372" s="123">
        <v>43586</v>
      </c>
      <c r="B1372" s="28">
        <v>0</v>
      </c>
      <c r="C1372" s="124">
        <v>-97252.61</v>
      </c>
    </row>
    <row r="1373" spans="1:3" x14ac:dyDescent="0.25">
      <c r="A1373" s="123">
        <v>43586</v>
      </c>
      <c r="B1373" s="28" t="s">
        <v>34</v>
      </c>
      <c r="C1373" s="124">
        <v>-28638787.399999999</v>
      </c>
    </row>
    <row r="1374" spans="1:3" x14ac:dyDescent="0.25">
      <c r="A1374" s="123">
        <v>43586</v>
      </c>
      <c r="B1374" s="28" t="s">
        <v>17</v>
      </c>
      <c r="C1374" s="124">
        <v>2003425.89</v>
      </c>
    </row>
    <row r="1375" spans="1:3" x14ac:dyDescent="0.25">
      <c r="A1375" s="123">
        <v>43586</v>
      </c>
      <c r="B1375" s="28" t="s">
        <v>14</v>
      </c>
      <c r="C1375" s="124">
        <v>370023.92</v>
      </c>
    </row>
    <row r="1376" spans="1:3" x14ac:dyDescent="0.25">
      <c r="A1376" s="123">
        <v>43586</v>
      </c>
      <c r="B1376" s="28" t="s">
        <v>50</v>
      </c>
      <c r="C1376" s="124">
        <v>1586550.4</v>
      </c>
    </row>
    <row r="1377" spans="1:3" x14ac:dyDescent="0.25">
      <c r="A1377" s="123">
        <v>43586</v>
      </c>
      <c r="B1377" s="28" t="s">
        <v>11</v>
      </c>
      <c r="C1377" s="124">
        <v>852768.88999999803</v>
      </c>
    </row>
    <row r="1378" spans="1:3" x14ac:dyDescent="0.25">
      <c r="A1378" s="123">
        <v>43586</v>
      </c>
      <c r="B1378" s="28" t="s">
        <v>16</v>
      </c>
      <c r="C1378" s="124">
        <v>673764.17</v>
      </c>
    </row>
    <row r="1379" spans="1:3" x14ac:dyDescent="0.25">
      <c r="A1379" s="123">
        <v>43586</v>
      </c>
      <c r="B1379" s="28" t="s">
        <v>48</v>
      </c>
      <c r="C1379" s="124">
        <v>8855035.6500000507</v>
      </c>
    </row>
    <row r="1380" spans="1:3" x14ac:dyDescent="0.25">
      <c r="A1380" s="123">
        <v>43586</v>
      </c>
      <c r="B1380" s="28" t="s">
        <v>12</v>
      </c>
      <c r="C1380" s="124">
        <v>100905.91</v>
      </c>
    </row>
    <row r="1381" spans="1:3" x14ac:dyDescent="0.25">
      <c r="A1381" s="123">
        <v>43617</v>
      </c>
      <c r="B1381" s="28" t="s">
        <v>14</v>
      </c>
      <c r="C1381" s="124">
        <v>338500.05</v>
      </c>
    </row>
    <row r="1382" spans="1:3" x14ac:dyDescent="0.25">
      <c r="A1382" s="123">
        <v>43617</v>
      </c>
      <c r="B1382" s="28" t="s">
        <v>34</v>
      </c>
      <c r="C1382" s="124">
        <v>-31394401.27</v>
      </c>
    </row>
    <row r="1383" spans="1:3" x14ac:dyDescent="0.25">
      <c r="A1383" s="123">
        <v>43617</v>
      </c>
      <c r="B1383" s="28" t="s">
        <v>50</v>
      </c>
      <c r="C1383" s="124">
        <v>2375864.79</v>
      </c>
    </row>
    <row r="1384" spans="1:3" x14ac:dyDescent="0.25">
      <c r="A1384" s="123">
        <v>43617</v>
      </c>
      <c r="B1384" s="28" t="s">
        <v>22</v>
      </c>
      <c r="C1384" s="124">
        <v>44710492.579999998</v>
      </c>
    </row>
    <row r="1385" spans="1:3" x14ac:dyDescent="0.25">
      <c r="A1385" s="123">
        <v>43617</v>
      </c>
      <c r="B1385" s="28" t="s">
        <v>16</v>
      </c>
      <c r="C1385" s="124">
        <v>761431.799999999</v>
      </c>
    </row>
    <row r="1386" spans="1:3" x14ac:dyDescent="0.25">
      <c r="A1386" s="123">
        <v>43617</v>
      </c>
      <c r="B1386" s="28" t="s">
        <v>17</v>
      </c>
      <c r="C1386" s="124">
        <v>2006765.15</v>
      </c>
    </row>
    <row r="1387" spans="1:3" x14ac:dyDescent="0.25">
      <c r="A1387" s="123">
        <v>43617</v>
      </c>
      <c r="B1387" s="28" t="s">
        <v>18</v>
      </c>
      <c r="C1387" s="124">
        <v>0</v>
      </c>
    </row>
    <row r="1388" spans="1:3" x14ac:dyDescent="0.25">
      <c r="A1388" s="123">
        <v>43617</v>
      </c>
      <c r="B1388" s="28">
        <v>0</v>
      </c>
      <c r="C1388" s="124">
        <v>-84811.17</v>
      </c>
    </row>
    <row r="1389" spans="1:3" x14ac:dyDescent="0.25">
      <c r="A1389" s="123">
        <v>43617</v>
      </c>
      <c r="B1389" s="28" t="s">
        <v>58</v>
      </c>
      <c r="C1389" s="124">
        <v>0</v>
      </c>
    </row>
    <row r="1390" spans="1:3" x14ac:dyDescent="0.25">
      <c r="A1390" s="123">
        <v>43617</v>
      </c>
      <c r="B1390" s="28" t="s">
        <v>8</v>
      </c>
      <c r="C1390" s="124">
        <v>136340.1</v>
      </c>
    </row>
    <row r="1391" spans="1:3" x14ac:dyDescent="0.25">
      <c r="A1391" s="123">
        <v>43617</v>
      </c>
      <c r="B1391" s="28" t="s">
        <v>12</v>
      </c>
      <c r="C1391" s="124">
        <v>155766.74</v>
      </c>
    </row>
    <row r="1392" spans="1:3" x14ac:dyDescent="0.25">
      <c r="A1392" s="123">
        <v>43617</v>
      </c>
      <c r="B1392" s="28" t="s">
        <v>2</v>
      </c>
      <c r="C1392" s="124">
        <v>15151151.810000001</v>
      </c>
    </row>
    <row r="1393" spans="1:3" x14ac:dyDescent="0.25">
      <c r="A1393" s="123">
        <v>43617</v>
      </c>
      <c r="B1393" s="28" t="s">
        <v>57</v>
      </c>
      <c r="C1393" s="124">
        <v>0</v>
      </c>
    </row>
    <row r="1394" spans="1:3" x14ac:dyDescent="0.25">
      <c r="A1394" s="123">
        <v>43617</v>
      </c>
      <c r="B1394" s="28" t="s">
        <v>48</v>
      </c>
      <c r="C1394" s="124">
        <v>8954414.3999999594</v>
      </c>
    </row>
    <row r="1395" spans="1:3" x14ac:dyDescent="0.25">
      <c r="A1395" s="123">
        <v>43617</v>
      </c>
      <c r="B1395" s="28" t="s">
        <v>4</v>
      </c>
      <c r="C1395" s="124">
        <v>582909.92000000004</v>
      </c>
    </row>
    <row r="1396" spans="1:3" x14ac:dyDescent="0.25">
      <c r="A1396" s="123">
        <v>43617</v>
      </c>
      <c r="B1396" s="28" t="s">
        <v>37</v>
      </c>
      <c r="C1396" s="124">
        <v>582431.46</v>
      </c>
    </row>
    <row r="1397" spans="1:3" x14ac:dyDescent="0.25">
      <c r="A1397" s="123">
        <v>43617</v>
      </c>
      <c r="B1397" s="28" t="s">
        <v>38</v>
      </c>
      <c r="C1397" s="124">
        <v>33780.22</v>
      </c>
    </row>
    <row r="1398" spans="1:3" x14ac:dyDescent="0.25">
      <c r="A1398" s="123">
        <v>43617</v>
      </c>
      <c r="B1398" s="28" t="s">
        <v>13</v>
      </c>
      <c r="C1398" s="124">
        <v>125054.950000001</v>
      </c>
    </row>
    <row r="1399" spans="1:3" x14ac:dyDescent="0.25">
      <c r="A1399" s="123">
        <v>43617</v>
      </c>
      <c r="B1399" s="28" t="s">
        <v>35</v>
      </c>
      <c r="C1399" s="124">
        <v>10069073.289999999</v>
      </c>
    </row>
    <row r="1400" spans="1:3" x14ac:dyDescent="0.25">
      <c r="A1400" s="123">
        <v>43617</v>
      </c>
      <c r="B1400" s="28" t="s">
        <v>11</v>
      </c>
      <c r="C1400" s="124">
        <v>900859.04</v>
      </c>
    </row>
    <row r="1401" spans="1:3" x14ac:dyDescent="0.25">
      <c r="A1401" s="123">
        <v>43617</v>
      </c>
      <c r="B1401" s="28" t="s">
        <v>49</v>
      </c>
      <c r="C1401" s="124">
        <v>2080949.68</v>
      </c>
    </row>
    <row r="1402" spans="1:3" x14ac:dyDescent="0.25">
      <c r="A1402" s="123">
        <v>43617</v>
      </c>
      <c r="B1402" s="28" t="s">
        <v>36</v>
      </c>
      <c r="C1402" s="124">
        <v>5536129.5899999999</v>
      </c>
    </row>
    <row r="1403" spans="1:3" x14ac:dyDescent="0.25">
      <c r="A1403" s="123">
        <v>43617</v>
      </c>
      <c r="B1403" s="28" t="s">
        <v>19</v>
      </c>
      <c r="C1403" s="124">
        <v>1112324.9099999999</v>
      </c>
    </row>
    <row r="1404" spans="1:3" x14ac:dyDescent="0.25">
      <c r="A1404" s="123">
        <v>43617</v>
      </c>
      <c r="B1404" s="28" t="s">
        <v>15</v>
      </c>
      <c r="C1404" s="124">
        <v>52021.2</v>
      </c>
    </row>
    <row r="1405" spans="1:3" x14ac:dyDescent="0.25">
      <c r="A1405" s="123">
        <v>43617</v>
      </c>
      <c r="B1405" s="28" t="s">
        <v>47</v>
      </c>
      <c r="C1405" s="124">
        <v>0</v>
      </c>
    </row>
    <row r="1406" spans="1:3" x14ac:dyDescent="0.25">
      <c r="A1406" s="123">
        <v>43647</v>
      </c>
      <c r="B1406" s="28" t="s">
        <v>14</v>
      </c>
      <c r="C1406" s="124">
        <v>417232.32</v>
      </c>
    </row>
    <row r="1407" spans="1:3" x14ac:dyDescent="0.25">
      <c r="A1407" s="123">
        <v>43647</v>
      </c>
      <c r="B1407" s="28" t="s">
        <v>8</v>
      </c>
      <c r="C1407" s="124">
        <v>126737.48</v>
      </c>
    </row>
    <row r="1408" spans="1:3" x14ac:dyDescent="0.25">
      <c r="A1408" s="123">
        <v>43647</v>
      </c>
      <c r="B1408" s="28" t="s">
        <v>2</v>
      </c>
      <c r="C1408" s="124">
        <v>15735354.039999999</v>
      </c>
    </row>
    <row r="1409" spans="1:3" x14ac:dyDescent="0.25">
      <c r="A1409" s="123">
        <v>43647</v>
      </c>
      <c r="B1409" s="28" t="s">
        <v>16</v>
      </c>
      <c r="C1409" s="124">
        <v>750831.049999999</v>
      </c>
    </row>
    <row r="1410" spans="1:3" x14ac:dyDescent="0.25">
      <c r="A1410" s="123">
        <v>43647</v>
      </c>
      <c r="B1410" s="28" t="s">
        <v>38</v>
      </c>
      <c r="C1410" s="124">
        <v>38047.480000000003</v>
      </c>
    </row>
    <row r="1411" spans="1:3" x14ac:dyDescent="0.25">
      <c r="A1411" s="123">
        <v>43647</v>
      </c>
      <c r="B1411" s="28">
        <v>0</v>
      </c>
      <c r="C1411" s="124">
        <v>-72826.559999999998</v>
      </c>
    </row>
    <row r="1412" spans="1:3" x14ac:dyDescent="0.25">
      <c r="A1412" s="123">
        <v>43647</v>
      </c>
      <c r="B1412" s="28" t="s">
        <v>58</v>
      </c>
      <c r="C1412" s="124">
        <v>0</v>
      </c>
    </row>
    <row r="1413" spans="1:3" x14ac:dyDescent="0.25">
      <c r="A1413" s="123">
        <v>43647</v>
      </c>
      <c r="B1413" s="28" t="s">
        <v>22</v>
      </c>
      <c r="C1413" s="124">
        <v>45052105.080000103</v>
      </c>
    </row>
    <row r="1414" spans="1:3" x14ac:dyDescent="0.25">
      <c r="A1414" s="123">
        <v>43647</v>
      </c>
      <c r="B1414" s="28" t="s">
        <v>17</v>
      </c>
      <c r="C1414" s="124">
        <v>2010443.95</v>
      </c>
    </row>
    <row r="1415" spans="1:3" x14ac:dyDescent="0.25">
      <c r="A1415" s="123">
        <v>43647</v>
      </c>
      <c r="B1415" s="28" t="s">
        <v>18</v>
      </c>
      <c r="C1415" s="124">
        <v>-168.85</v>
      </c>
    </row>
    <row r="1416" spans="1:3" x14ac:dyDescent="0.25">
      <c r="A1416" s="123">
        <v>43647</v>
      </c>
      <c r="B1416" s="28" t="s">
        <v>15</v>
      </c>
      <c r="C1416" s="124">
        <v>53801.69</v>
      </c>
    </row>
    <row r="1417" spans="1:3" x14ac:dyDescent="0.25">
      <c r="A1417" s="123">
        <v>43647</v>
      </c>
      <c r="B1417" s="28" t="s">
        <v>49</v>
      </c>
      <c r="C1417" s="124">
        <v>1302057.54</v>
      </c>
    </row>
    <row r="1418" spans="1:3" x14ac:dyDescent="0.25">
      <c r="A1418" s="123">
        <v>43647</v>
      </c>
      <c r="B1418" s="28" t="s">
        <v>36</v>
      </c>
      <c r="C1418" s="124">
        <v>5174015.9299999904</v>
      </c>
    </row>
    <row r="1419" spans="1:3" x14ac:dyDescent="0.25">
      <c r="A1419" s="123">
        <v>43647</v>
      </c>
      <c r="B1419" s="28" t="s">
        <v>13</v>
      </c>
      <c r="C1419" s="124">
        <v>89964.050000000396</v>
      </c>
    </row>
    <row r="1420" spans="1:3" x14ac:dyDescent="0.25">
      <c r="A1420" s="123">
        <v>43647</v>
      </c>
      <c r="B1420" s="28" t="s">
        <v>19</v>
      </c>
      <c r="C1420" s="124">
        <v>1187941.4099999999</v>
      </c>
    </row>
    <row r="1421" spans="1:3" x14ac:dyDescent="0.25">
      <c r="A1421" s="123">
        <v>43647</v>
      </c>
      <c r="B1421" s="28" t="s">
        <v>11</v>
      </c>
      <c r="C1421" s="124">
        <v>1002770.59</v>
      </c>
    </row>
    <row r="1422" spans="1:3" x14ac:dyDescent="0.25">
      <c r="A1422" s="123">
        <v>43647</v>
      </c>
      <c r="B1422" s="28" t="s">
        <v>47</v>
      </c>
      <c r="C1422" s="124">
        <v>7075978.0599999996</v>
      </c>
    </row>
    <row r="1423" spans="1:3" x14ac:dyDescent="0.25">
      <c r="A1423" s="123">
        <v>43647</v>
      </c>
      <c r="B1423" s="28" t="s">
        <v>50</v>
      </c>
      <c r="C1423" s="124">
        <v>2560904.75</v>
      </c>
    </row>
    <row r="1424" spans="1:3" x14ac:dyDescent="0.25">
      <c r="A1424" s="123">
        <v>43647</v>
      </c>
      <c r="B1424" s="28" t="s">
        <v>35</v>
      </c>
      <c r="C1424" s="124">
        <v>9808250.47999998</v>
      </c>
    </row>
    <row r="1425" spans="1:3" x14ac:dyDescent="0.25">
      <c r="A1425" s="123">
        <v>43647</v>
      </c>
      <c r="B1425" s="28" t="s">
        <v>4</v>
      </c>
      <c r="C1425" s="124">
        <v>565177.26</v>
      </c>
    </row>
    <row r="1426" spans="1:3" x14ac:dyDescent="0.25">
      <c r="A1426" s="123">
        <v>43647</v>
      </c>
      <c r="B1426" s="28" t="s">
        <v>48</v>
      </c>
      <c r="C1426" s="124">
        <v>8939334.4999999702</v>
      </c>
    </row>
    <row r="1427" spans="1:3" x14ac:dyDescent="0.25">
      <c r="A1427" s="123">
        <v>43647</v>
      </c>
      <c r="B1427" s="28" t="s">
        <v>37</v>
      </c>
      <c r="C1427" s="124">
        <v>618036.31000000099</v>
      </c>
    </row>
    <row r="1428" spans="1:3" x14ac:dyDescent="0.25">
      <c r="A1428" s="123">
        <v>43647</v>
      </c>
      <c r="B1428" s="28" t="s">
        <v>12</v>
      </c>
      <c r="C1428" s="124">
        <v>125657.21</v>
      </c>
    </row>
    <row r="1429" spans="1:3" x14ac:dyDescent="0.25">
      <c r="A1429" s="123">
        <v>43647</v>
      </c>
      <c r="B1429" s="28" t="s">
        <v>57</v>
      </c>
      <c r="C1429" s="124">
        <v>0</v>
      </c>
    </row>
    <row r="1430" spans="1:3" x14ac:dyDescent="0.25">
      <c r="A1430" s="123">
        <v>43647</v>
      </c>
      <c r="B1430" s="28" t="s">
        <v>34</v>
      </c>
      <c r="C1430" s="124">
        <v>-31288611.710000001</v>
      </c>
    </row>
    <row r="1431" spans="1:3" x14ac:dyDescent="0.25">
      <c r="A1431" s="123">
        <v>43678</v>
      </c>
      <c r="B1431" s="28" t="s">
        <v>47</v>
      </c>
      <c r="C1431" s="124">
        <v>7051899.1799999997</v>
      </c>
    </row>
    <row r="1432" spans="1:3" x14ac:dyDescent="0.25">
      <c r="A1432" s="123">
        <v>43678</v>
      </c>
      <c r="B1432" s="28" t="s">
        <v>57</v>
      </c>
      <c r="C1432" s="124">
        <v>0</v>
      </c>
    </row>
    <row r="1433" spans="1:3" x14ac:dyDescent="0.25">
      <c r="A1433" s="123">
        <v>43678</v>
      </c>
      <c r="B1433" s="28" t="s">
        <v>37</v>
      </c>
      <c r="C1433" s="124">
        <v>609148.03</v>
      </c>
    </row>
    <row r="1434" spans="1:3" x14ac:dyDescent="0.25">
      <c r="A1434" s="123">
        <v>43678</v>
      </c>
      <c r="B1434" s="28" t="s">
        <v>48</v>
      </c>
      <c r="C1434" s="124">
        <v>10513268.5300001</v>
      </c>
    </row>
    <row r="1435" spans="1:3" x14ac:dyDescent="0.25">
      <c r="A1435" s="123">
        <v>43678</v>
      </c>
      <c r="B1435" s="28" t="s">
        <v>12</v>
      </c>
      <c r="C1435" s="124">
        <v>132010.41</v>
      </c>
    </row>
    <row r="1436" spans="1:3" x14ac:dyDescent="0.25">
      <c r="A1436" s="123">
        <v>43678</v>
      </c>
      <c r="B1436" s="28" t="s">
        <v>13</v>
      </c>
      <c r="C1436" s="124">
        <v>109807.17</v>
      </c>
    </row>
    <row r="1437" spans="1:3" x14ac:dyDescent="0.25">
      <c r="A1437" s="123">
        <v>43678</v>
      </c>
      <c r="B1437" s="28" t="s">
        <v>50</v>
      </c>
      <c r="C1437" s="124">
        <v>2318738.5499999998</v>
      </c>
    </row>
    <row r="1438" spans="1:3" x14ac:dyDescent="0.25">
      <c r="A1438" s="123">
        <v>43678</v>
      </c>
      <c r="B1438" s="28" t="s">
        <v>4</v>
      </c>
      <c r="C1438" s="124">
        <v>598376.46</v>
      </c>
    </row>
    <row r="1439" spans="1:3" x14ac:dyDescent="0.25">
      <c r="A1439" s="123">
        <v>43678</v>
      </c>
      <c r="B1439" s="28" t="s">
        <v>35</v>
      </c>
      <c r="C1439" s="124">
        <v>9308624.0200000294</v>
      </c>
    </row>
    <row r="1440" spans="1:3" x14ac:dyDescent="0.25">
      <c r="A1440" s="123">
        <v>43678</v>
      </c>
      <c r="B1440" s="28" t="s">
        <v>18</v>
      </c>
      <c r="C1440" s="124">
        <v>-153.74</v>
      </c>
    </row>
    <row r="1441" spans="1:3" x14ac:dyDescent="0.25">
      <c r="A1441" s="123">
        <v>43678</v>
      </c>
      <c r="B1441" s="28" t="s">
        <v>19</v>
      </c>
      <c r="C1441" s="124">
        <v>1308092.93</v>
      </c>
    </row>
    <row r="1442" spans="1:3" x14ac:dyDescent="0.25">
      <c r="A1442" s="123">
        <v>43678</v>
      </c>
      <c r="B1442" s="28" t="s">
        <v>34</v>
      </c>
      <c r="C1442" s="124">
        <v>-32397430.760000002</v>
      </c>
    </row>
    <row r="1443" spans="1:3" x14ac:dyDescent="0.25">
      <c r="A1443" s="123">
        <v>43678</v>
      </c>
      <c r="B1443" s="28" t="s">
        <v>36</v>
      </c>
      <c r="C1443" s="124">
        <v>5049746.38</v>
      </c>
    </row>
    <row r="1444" spans="1:3" x14ac:dyDescent="0.25">
      <c r="A1444" s="123">
        <v>43678</v>
      </c>
      <c r="B1444" s="28" t="s">
        <v>11</v>
      </c>
      <c r="C1444" s="124">
        <v>1021983.19</v>
      </c>
    </row>
    <row r="1445" spans="1:3" x14ac:dyDescent="0.25">
      <c r="A1445" s="123">
        <v>43678</v>
      </c>
      <c r="B1445" s="28" t="s">
        <v>8</v>
      </c>
      <c r="C1445" s="124">
        <v>130528.07</v>
      </c>
    </row>
    <row r="1446" spans="1:3" x14ac:dyDescent="0.25">
      <c r="A1446" s="123">
        <v>43678</v>
      </c>
      <c r="B1446" s="28" t="s">
        <v>15</v>
      </c>
      <c r="C1446" s="124">
        <v>82058.259999999995</v>
      </c>
    </row>
    <row r="1447" spans="1:3" x14ac:dyDescent="0.25">
      <c r="A1447" s="123">
        <v>43678</v>
      </c>
      <c r="B1447" s="28" t="s">
        <v>22</v>
      </c>
      <c r="C1447" s="124">
        <v>46810680.280000001</v>
      </c>
    </row>
    <row r="1448" spans="1:3" x14ac:dyDescent="0.25">
      <c r="A1448" s="123">
        <v>43678</v>
      </c>
      <c r="B1448" s="28" t="s">
        <v>58</v>
      </c>
      <c r="C1448" s="124">
        <v>0</v>
      </c>
    </row>
    <row r="1449" spans="1:3" x14ac:dyDescent="0.25">
      <c r="A1449" s="123">
        <v>43678</v>
      </c>
      <c r="B1449" s="28" t="s">
        <v>49</v>
      </c>
      <c r="C1449" s="124">
        <v>1741677.65</v>
      </c>
    </row>
    <row r="1450" spans="1:3" x14ac:dyDescent="0.25">
      <c r="A1450" s="123">
        <v>43678</v>
      </c>
      <c r="B1450" s="28">
        <v>0</v>
      </c>
      <c r="C1450" s="124">
        <v>-101450.28</v>
      </c>
    </row>
    <row r="1451" spans="1:3" x14ac:dyDescent="0.25">
      <c r="A1451" s="123">
        <v>43678</v>
      </c>
      <c r="B1451" s="28" t="s">
        <v>38</v>
      </c>
      <c r="C1451" s="124">
        <v>35764.65</v>
      </c>
    </row>
    <row r="1452" spans="1:3" x14ac:dyDescent="0.25">
      <c r="A1452" s="123">
        <v>43678</v>
      </c>
      <c r="B1452" s="28" t="s">
        <v>16</v>
      </c>
      <c r="C1452" s="124">
        <v>872694.42</v>
      </c>
    </row>
    <row r="1453" spans="1:3" x14ac:dyDescent="0.25">
      <c r="A1453" s="123">
        <v>43678</v>
      </c>
      <c r="B1453" s="28" t="s">
        <v>14</v>
      </c>
      <c r="C1453" s="124">
        <v>365741.35</v>
      </c>
    </row>
    <row r="1454" spans="1:3" x14ac:dyDescent="0.25">
      <c r="A1454" s="123">
        <v>43678</v>
      </c>
      <c r="B1454" s="28" t="s">
        <v>2</v>
      </c>
      <c r="C1454" s="124">
        <v>15767866.99</v>
      </c>
    </row>
    <row r="1455" spans="1:3" x14ac:dyDescent="0.25">
      <c r="A1455" s="123">
        <v>43678</v>
      </c>
      <c r="B1455" s="28" t="s">
        <v>17</v>
      </c>
      <c r="C1455" s="124">
        <v>2013018.44</v>
      </c>
    </row>
    <row r="1456" spans="1:3" x14ac:dyDescent="0.25">
      <c r="A1456" s="123">
        <v>43709</v>
      </c>
      <c r="B1456" s="28" t="s">
        <v>17</v>
      </c>
      <c r="C1456" s="124">
        <v>2022374.25</v>
      </c>
    </row>
    <row r="1457" spans="1:3" x14ac:dyDescent="0.25">
      <c r="A1457" s="123">
        <v>43709</v>
      </c>
      <c r="B1457" s="28">
        <v>0</v>
      </c>
      <c r="C1457" s="124">
        <v>0</v>
      </c>
    </row>
    <row r="1458" spans="1:3" x14ac:dyDescent="0.25">
      <c r="A1458" s="123">
        <v>43709</v>
      </c>
      <c r="B1458" s="28" t="s">
        <v>16</v>
      </c>
      <c r="C1458" s="124">
        <v>590274.22000000102</v>
      </c>
    </row>
    <row r="1459" spans="1:3" x14ac:dyDescent="0.25">
      <c r="A1459" s="123">
        <v>43709</v>
      </c>
      <c r="B1459" s="28" t="s">
        <v>14</v>
      </c>
      <c r="C1459" s="124">
        <v>376454.27</v>
      </c>
    </row>
    <row r="1460" spans="1:3" x14ac:dyDescent="0.25">
      <c r="A1460" s="123">
        <v>43709</v>
      </c>
      <c r="B1460" s="28" t="s">
        <v>38</v>
      </c>
      <c r="C1460" s="124">
        <v>33300.089999999997</v>
      </c>
    </row>
    <row r="1461" spans="1:3" x14ac:dyDescent="0.25">
      <c r="A1461" s="123">
        <v>43709</v>
      </c>
      <c r="B1461" s="28" t="s">
        <v>57</v>
      </c>
      <c r="C1461" s="124">
        <v>0</v>
      </c>
    </row>
    <row r="1462" spans="1:3" x14ac:dyDescent="0.25">
      <c r="A1462" s="123">
        <v>43709</v>
      </c>
      <c r="B1462" s="28" t="s">
        <v>22</v>
      </c>
      <c r="C1462" s="124">
        <v>36020893.560000002</v>
      </c>
    </row>
    <row r="1463" spans="1:3" x14ac:dyDescent="0.25">
      <c r="A1463" s="123">
        <v>43709</v>
      </c>
      <c r="B1463" s="28" t="s">
        <v>58</v>
      </c>
      <c r="C1463" s="124">
        <v>0</v>
      </c>
    </row>
    <row r="1464" spans="1:3" x14ac:dyDescent="0.25">
      <c r="A1464" s="123">
        <v>43709</v>
      </c>
      <c r="B1464" s="28" t="s">
        <v>19</v>
      </c>
      <c r="C1464" s="124">
        <v>707260.54999999795</v>
      </c>
    </row>
    <row r="1465" spans="1:3" x14ac:dyDescent="0.25">
      <c r="A1465" s="123">
        <v>43709</v>
      </c>
      <c r="B1465" s="28" t="s">
        <v>49</v>
      </c>
      <c r="C1465" s="124">
        <v>1969230.77</v>
      </c>
    </row>
    <row r="1466" spans="1:3" x14ac:dyDescent="0.25">
      <c r="A1466" s="123">
        <v>43709</v>
      </c>
      <c r="B1466" s="28" t="s">
        <v>8</v>
      </c>
      <c r="C1466" s="124">
        <v>108409.35</v>
      </c>
    </row>
    <row r="1467" spans="1:3" x14ac:dyDescent="0.25">
      <c r="A1467" s="123">
        <v>43709</v>
      </c>
      <c r="B1467" s="28" t="s">
        <v>15</v>
      </c>
      <c r="C1467" s="124">
        <v>46352.71</v>
      </c>
    </row>
    <row r="1468" spans="1:3" x14ac:dyDescent="0.25">
      <c r="A1468" s="123">
        <v>43709</v>
      </c>
      <c r="B1468" s="28" t="s">
        <v>47</v>
      </c>
      <c r="C1468" s="124">
        <v>0</v>
      </c>
    </row>
    <row r="1469" spans="1:3" x14ac:dyDescent="0.25">
      <c r="A1469" s="123">
        <v>43709</v>
      </c>
      <c r="B1469" s="28" t="s">
        <v>36</v>
      </c>
      <c r="C1469" s="124">
        <v>3962756.38</v>
      </c>
    </row>
    <row r="1470" spans="1:3" x14ac:dyDescent="0.25">
      <c r="A1470" s="123">
        <v>43709</v>
      </c>
      <c r="B1470" s="28" t="s">
        <v>34</v>
      </c>
      <c r="C1470" s="124">
        <v>-25114316.780000001</v>
      </c>
    </row>
    <row r="1471" spans="1:3" x14ac:dyDescent="0.25">
      <c r="A1471" s="123">
        <v>43709</v>
      </c>
      <c r="B1471" s="28" t="s">
        <v>2</v>
      </c>
      <c r="C1471" s="124">
        <v>15210912.76</v>
      </c>
    </row>
    <row r="1472" spans="1:3" x14ac:dyDescent="0.25">
      <c r="A1472" s="123">
        <v>43709</v>
      </c>
      <c r="B1472" s="28" t="s">
        <v>35</v>
      </c>
      <c r="C1472" s="124">
        <v>7359822.6300000204</v>
      </c>
    </row>
    <row r="1473" spans="1:3" x14ac:dyDescent="0.25">
      <c r="A1473" s="123">
        <v>43709</v>
      </c>
      <c r="B1473" s="28" t="s">
        <v>18</v>
      </c>
      <c r="C1473" s="124">
        <v>-292.69</v>
      </c>
    </row>
    <row r="1474" spans="1:3" x14ac:dyDescent="0.25">
      <c r="A1474" s="123">
        <v>43709</v>
      </c>
      <c r="B1474" s="28" t="s">
        <v>13</v>
      </c>
      <c r="C1474" s="124">
        <v>101648.71</v>
      </c>
    </row>
    <row r="1475" spans="1:3" x14ac:dyDescent="0.25">
      <c r="A1475" s="123">
        <v>43709</v>
      </c>
      <c r="B1475" s="28" t="s">
        <v>4</v>
      </c>
      <c r="C1475" s="124">
        <v>484844.28</v>
      </c>
    </row>
    <row r="1476" spans="1:3" x14ac:dyDescent="0.25">
      <c r="A1476" s="123">
        <v>43709</v>
      </c>
      <c r="B1476" s="28" t="s">
        <v>50</v>
      </c>
      <c r="C1476" s="124">
        <v>1701802.6</v>
      </c>
    </row>
    <row r="1477" spans="1:3" x14ac:dyDescent="0.25">
      <c r="A1477" s="123">
        <v>43709</v>
      </c>
      <c r="B1477" s="28" t="s">
        <v>37</v>
      </c>
      <c r="C1477" s="124">
        <v>528032.12</v>
      </c>
    </row>
    <row r="1478" spans="1:3" x14ac:dyDescent="0.25">
      <c r="A1478" s="123">
        <v>43709</v>
      </c>
      <c r="B1478" s="28" t="s">
        <v>12</v>
      </c>
      <c r="C1478" s="124">
        <v>136150.76</v>
      </c>
    </row>
    <row r="1479" spans="1:3" x14ac:dyDescent="0.25">
      <c r="A1479" s="123">
        <v>43709</v>
      </c>
      <c r="B1479" s="28" t="s">
        <v>11</v>
      </c>
      <c r="C1479" s="124">
        <v>1009653.43</v>
      </c>
    </row>
    <row r="1480" spans="1:3" x14ac:dyDescent="0.25">
      <c r="A1480" s="123">
        <v>43709</v>
      </c>
      <c r="B1480" s="28" t="s">
        <v>48</v>
      </c>
      <c r="C1480" s="124">
        <v>8410995.4500000607</v>
      </c>
    </row>
    <row r="1481" spans="1:3" x14ac:dyDescent="0.25">
      <c r="A1481" s="123">
        <v>43739</v>
      </c>
      <c r="B1481" s="28" t="s">
        <v>8</v>
      </c>
      <c r="C1481" s="124">
        <v>135681.37</v>
      </c>
    </row>
    <row r="1482" spans="1:3" x14ac:dyDescent="0.25">
      <c r="A1482" s="123">
        <v>43739</v>
      </c>
      <c r="B1482" s="28" t="s">
        <v>2</v>
      </c>
      <c r="C1482" s="124">
        <v>15633006.27</v>
      </c>
    </row>
    <row r="1483" spans="1:3" x14ac:dyDescent="0.25">
      <c r="A1483" s="123">
        <v>43739</v>
      </c>
      <c r="B1483" s="28" t="s">
        <v>49</v>
      </c>
      <c r="C1483" s="124">
        <v>2626965</v>
      </c>
    </row>
    <row r="1484" spans="1:3" x14ac:dyDescent="0.25">
      <c r="A1484" s="123">
        <v>43739</v>
      </c>
      <c r="B1484" s="28" t="s">
        <v>35</v>
      </c>
      <c r="C1484" s="124">
        <v>7085182.9199999999</v>
      </c>
    </row>
    <row r="1485" spans="1:3" x14ac:dyDescent="0.25">
      <c r="A1485" s="123">
        <v>43739</v>
      </c>
      <c r="B1485" s="28" t="s">
        <v>4</v>
      </c>
      <c r="C1485" s="124">
        <v>443189.14</v>
      </c>
    </row>
    <row r="1486" spans="1:3" x14ac:dyDescent="0.25">
      <c r="A1486" s="123">
        <v>43739</v>
      </c>
      <c r="B1486" s="28" t="s">
        <v>36</v>
      </c>
      <c r="C1486" s="124">
        <v>4023640.79</v>
      </c>
    </row>
    <row r="1487" spans="1:3" x14ac:dyDescent="0.25">
      <c r="A1487" s="123">
        <v>43739</v>
      </c>
      <c r="B1487" s="28" t="s">
        <v>13</v>
      </c>
      <c r="C1487" s="124">
        <v>126940.61</v>
      </c>
    </row>
    <row r="1488" spans="1:3" x14ac:dyDescent="0.25">
      <c r="A1488" s="123">
        <v>43739</v>
      </c>
      <c r="B1488" s="28" t="s">
        <v>47</v>
      </c>
      <c r="C1488" s="124">
        <v>7057446.0099999998</v>
      </c>
    </row>
    <row r="1489" spans="1:3" x14ac:dyDescent="0.25">
      <c r="A1489" s="123">
        <v>43739</v>
      </c>
      <c r="B1489" s="28" t="s">
        <v>19</v>
      </c>
      <c r="C1489" s="124">
        <v>970946.55999999703</v>
      </c>
    </row>
    <row r="1490" spans="1:3" x14ac:dyDescent="0.25">
      <c r="A1490" s="123">
        <v>43739</v>
      </c>
      <c r="B1490" s="28" t="s">
        <v>38</v>
      </c>
      <c r="C1490" s="124">
        <v>27692.77</v>
      </c>
    </row>
    <row r="1491" spans="1:3" x14ac:dyDescent="0.25">
      <c r="A1491" s="123">
        <v>43739</v>
      </c>
      <c r="B1491" s="28" t="s">
        <v>15</v>
      </c>
      <c r="C1491" s="124">
        <v>45821.9</v>
      </c>
    </row>
    <row r="1492" spans="1:3" x14ac:dyDescent="0.25">
      <c r="A1492" s="123">
        <v>43739</v>
      </c>
      <c r="B1492" s="28" t="s">
        <v>17</v>
      </c>
      <c r="C1492" s="124">
        <v>2038286.35</v>
      </c>
    </row>
    <row r="1493" spans="1:3" x14ac:dyDescent="0.25">
      <c r="A1493" s="123">
        <v>43739</v>
      </c>
      <c r="B1493" s="28" t="s">
        <v>58</v>
      </c>
      <c r="C1493" s="124">
        <v>0</v>
      </c>
    </row>
    <row r="1494" spans="1:3" x14ac:dyDescent="0.25">
      <c r="A1494" s="123">
        <v>43739</v>
      </c>
      <c r="B1494" s="28" t="s">
        <v>34</v>
      </c>
      <c r="C1494" s="124">
        <v>-23266639.57</v>
      </c>
    </row>
    <row r="1495" spans="1:3" x14ac:dyDescent="0.25">
      <c r="A1495" s="123">
        <v>43739</v>
      </c>
      <c r="B1495" s="28" t="s">
        <v>57</v>
      </c>
      <c r="C1495" s="124">
        <v>0</v>
      </c>
    </row>
    <row r="1496" spans="1:3" x14ac:dyDescent="0.25">
      <c r="A1496" s="123">
        <v>43739</v>
      </c>
      <c r="B1496" s="28" t="s">
        <v>22</v>
      </c>
      <c r="C1496" s="124">
        <v>33419739.859999999</v>
      </c>
    </row>
    <row r="1497" spans="1:3" x14ac:dyDescent="0.25">
      <c r="A1497" s="123">
        <v>43739</v>
      </c>
      <c r="B1497" s="28">
        <v>0</v>
      </c>
      <c r="C1497" s="124">
        <v>-104790.8</v>
      </c>
    </row>
    <row r="1498" spans="1:3" x14ac:dyDescent="0.25">
      <c r="A1498" s="123">
        <v>43739</v>
      </c>
      <c r="B1498" s="28" t="s">
        <v>50</v>
      </c>
      <c r="C1498" s="124">
        <v>1444024.42</v>
      </c>
    </row>
    <row r="1499" spans="1:3" x14ac:dyDescent="0.25">
      <c r="A1499" s="123">
        <v>43739</v>
      </c>
      <c r="B1499" s="28" t="s">
        <v>14</v>
      </c>
      <c r="C1499" s="124">
        <v>372541.049999999</v>
      </c>
    </row>
    <row r="1500" spans="1:3" x14ac:dyDescent="0.25">
      <c r="A1500" s="123">
        <v>43739</v>
      </c>
      <c r="B1500" s="28" t="s">
        <v>16</v>
      </c>
      <c r="C1500" s="124">
        <v>640002.99</v>
      </c>
    </row>
    <row r="1501" spans="1:3" x14ac:dyDescent="0.25">
      <c r="A1501" s="123">
        <v>43739</v>
      </c>
      <c r="B1501" s="28" t="s">
        <v>11</v>
      </c>
      <c r="C1501" s="124">
        <v>950450.46</v>
      </c>
    </row>
    <row r="1502" spans="1:3" x14ac:dyDescent="0.25">
      <c r="A1502" s="123">
        <v>43739</v>
      </c>
      <c r="B1502" s="28" t="s">
        <v>12</v>
      </c>
      <c r="C1502" s="124">
        <v>127308.48</v>
      </c>
    </row>
    <row r="1503" spans="1:3" x14ac:dyDescent="0.25">
      <c r="A1503" s="123">
        <v>43739</v>
      </c>
      <c r="B1503" s="28" t="s">
        <v>18</v>
      </c>
      <c r="C1503" s="124">
        <v>0</v>
      </c>
    </row>
    <row r="1504" spans="1:3" x14ac:dyDescent="0.25">
      <c r="A1504" s="123">
        <v>43739</v>
      </c>
      <c r="B1504" s="28" t="s">
        <v>48</v>
      </c>
      <c r="C1504" s="124">
        <v>8196576.8900001002</v>
      </c>
    </row>
    <row r="1505" spans="1:3" x14ac:dyDescent="0.25">
      <c r="A1505" s="123">
        <v>43739</v>
      </c>
      <c r="B1505" s="28" t="s">
        <v>37</v>
      </c>
      <c r="C1505" s="124">
        <v>545359.299999999</v>
      </c>
    </row>
    <row r="1506" spans="1:3" x14ac:dyDescent="0.25">
      <c r="A1506" s="123">
        <v>43770</v>
      </c>
      <c r="B1506" s="28" t="s">
        <v>37</v>
      </c>
      <c r="C1506" s="124">
        <v>497840.72</v>
      </c>
    </row>
    <row r="1507" spans="1:3" x14ac:dyDescent="0.25">
      <c r="A1507" s="123">
        <v>43770</v>
      </c>
      <c r="B1507" s="28" t="s">
        <v>16</v>
      </c>
      <c r="C1507" s="124">
        <v>557167.97</v>
      </c>
    </row>
    <row r="1508" spans="1:3" x14ac:dyDescent="0.25">
      <c r="A1508" s="123">
        <v>43770</v>
      </c>
      <c r="B1508" s="28" t="s">
        <v>50</v>
      </c>
      <c r="C1508" s="124">
        <v>1103931.22</v>
      </c>
    </row>
    <row r="1509" spans="1:3" x14ac:dyDescent="0.25">
      <c r="A1509" s="123">
        <v>43770</v>
      </c>
      <c r="B1509" s="28" t="s">
        <v>14</v>
      </c>
      <c r="C1509" s="124">
        <v>318043.89</v>
      </c>
    </row>
    <row r="1510" spans="1:3" x14ac:dyDescent="0.25">
      <c r="A1510" s="123">
        <v>43770</v>
      </c>
      <c r="B1510" s="28" t="s">
        <v>12</v>
      </c>
      <c r="C1510" s="124">
        <v>122156.7</v>
      </c>
    </row>
    <row r="1511" spans="1:3" x14ac:dyDescent="0.25">
      <c r="A1511" s="123">
        <v>43770</v>
      </c>
      <c r="B1511" s="28" t="s">
        <v>48</v>
      </c>
      <c r="C1511" s="124">
        <v>7862982.04999997</v>
      </c>
    </row>
    <row r="1512" spans="1:3" x14ac:dyDescent="0.25">
      <c r="A1512" s="123">
        <v>43770</v>
      </c>
      <c r="B1512" s="28" t="s">
        <v>8</v>
      </c>
      <c r="C1512" s="124">
        <v>138968.22</v>
      </c>
    </row>
    <row r="1513" spans="1:3" x14ac:dyDescent="0.25">
      <c r="A1513" s="123">
        <v>43770</v>
      </c>
      <c r="B1513" s="28" t="s">
        <v>11</v>
      </c>
      <c r="C1513" s="124">
        <v>827152.27</v>
      </c>
    </row>
    <row r="1514" spans="1:3" x14ac:dyDescent="0.25">
      <c r="A1514" s="123">
        <v>43770</v>
      </c>
      <c r="B1514" s="28" t="s">
        <v>17</v>
      </c>
      <c r="C1514" s="124">
        <v>2045705.02</v>
      </c>
    </row>
    <row r="1515" spans="1:3" x14ac:dyDescent="0.25">
      <c r="A1515" s="123">
        <v>43770</v>
      </c>
      <c r="B1515" s="28" t="s">
        <v>18</v>
      </c>
      <c r="C1515" s="124">
        <v>-81.96</v>
      </c>
    </row>
    <row r="1516" spans="1:3" x14ac:dyDescent="0.25">
      <c r="A1516" s="123">
        <v>43770</v>
      </c>
      <c r="B1516" s="28">
        <v>0</v>
      </c>
      <c r="C1516" s="124">
        <v>5000</v>
      </c>
    </row>
    <row r="1517" spans="1:3" x14ac:dyDescent="0.25">
      <c r="A1517" s="123">
        <v>43770</v>
      </c>
      <c r="B1517" s="28" t="s">
        <v>58</v>
      </c>
      <c r="C1517" s="124">
        <v>0</v>
      </c>
    </row>
    <row r="1518" spans="1:3" x14ac:dyDescent="0.25">
      <c r="A1518" s="123">
        <v>43770</v>
      </c>
      <c r="B1518" s="28" t="s">
        <v>57</v>
      </c>
      <c r="C1518" s="124">
        <v>0</v>
      </c>
    </row>
    <row r="1519" spans="1:3" x14ac:dyDescent="0.25">
      <c r="A1519" s="123">
        <v>43770</v>
      </c>
      <c r="B1519" s="28" t="s">
        <v>34</v>
      </c>
      <c r="C1519" s="124">
        <v>-22602048.27</v>
      </c>
    </row>
    <row r="1520" spans="1:3" x14ac:dyDescent="0.25">
      <c r="A1520" s="123">
        <v>43770</v>
      </c>
      <c r="B1520" s="28" t="s">
        <v>49</v>
      </c>
      <c r="C1520" s="124">
        <v>2210580.23</v>
      </c>
    </row>
    <row r="1521" spans="1:3" x14ac:dyDescent="0.25">
      <c r="A1521" s="123">
        <v>43770</v>
      </c>
      <c r="B1521" s="28" t="s">
        <v>22</v>
      </c>
      <c r="C1521" s="124">
        <v>32325910.870000102</v>
      </c>
    </row>
    <row r="1522" spans="1:3" x14ac:dyDescent="0.25">
      <c r="A1522" s="123">
        <v>43770</v>
      </c>
      <c r="B1522" s="28" t="s">
        <v>36</v>
      </c>
      <c r="C1522" s="124">
        <v>3526721.2</v>
      </c>
    </row>
    <row r="1523" spans="1:3" x14ac:dyDescent="0.25">
      <c r="A1523" s="123">
        <v>43770</v>
      </c>
      <c r="B1523" s="28" t="s">
        <v>47</v>
      </c>
      <c r="C1523" s="124">
        <v>0</v>
      </c>
    </row>
    <row r="1524" spans="1:3" x14ac:dyDescent="0.25">
      <c r="A1524" s="123">
        <v>43770</v>
      </c>
      <c r="B1524" s="28" t="s">
        <v>19</v>
      </c>
      <c r="C1524" s="124">
        <v>841483</v>
      </c>
    </row>
    <row r="1525" spans="1:3" x14ac:dyDescent="0.25">
      <c r="A1525" s="123">
        <v>43770</v>
      </c>
      <c r="B1525" s="28" t="s">
        <v>13</v>
      </c>
      <c r="C1525" s="124">
        <v>139834.23000000001</v>
      </c>
    </row>
    <row r="1526" spans="1:3" x14ac:dyDescent="0.25">
      <c r="A1526" s="123">
        <v>43770</v>
      </c>
      <c r="B1526" s="28" t="s">
        <v>15</v>
      </c>
      <c r="C1526" s="124">
        <v>44798.36</v>
      </c>
    </row>
    <row r="1527" spans="1:3" x14ac:dyDescent="0.25">
      <c r="A1527" s="123">
        <v>43770</v>
      </c>
      <c r="B1527" s="28" t="s">
        <v>35</v>
      </c>
      <c r="C1527" s="124">
        <v>6654928.0100000203</v>
      </c>
    </row>
    <row r="1528" spans="1:3" x14ac:dyDescent="0.25">
      <c r="A1528" s="123">
        <v>43770</v>
      </c>
      <c r="B1528" s="28" t="s">
        <v>38</v>
      </c>
      <c r="C1528" s="124">
        <v>25439.03</v>
      </c>
    </row>
    <row r="1529" spans="1:3" x14ac:dyDescent="0.25">
      <c r="A1529" s="123">
        <v>43770</v>
      </c>
      <c r="B1529" s="28" t="s">
        <v>2</v>
      </c>
      <c r="C1529" s="124">
        <v>15223454.98</v>
      </c>
    </row>
    <row r="1530" spans="1:3" x14ac:dyDescent="0.25">
      <c r="A1530" s="123">
        <v>43770</v>
      </c>
      <c r="B1530" s="28" t="s">
        <v>4</v>
      </c>
      <c r="C1530" s="124">
        <v>458018.52</v>
      </c>
    </row>
    <row r="1531" spans="1:3" x14ac:dyDescent="0.25">
      <c r="A1531" s="123">
        <v>43800</v>
      </c>
      <c r="B1531" s="28" t="s">
        <v>17</v>
      </c>
      <c r="C1531" s="124">
        <v>2052519.03</v>
      </c>
    </row>
    <row r="1532" spans="1:3" x14ac:dyDescent="0.25">
      <c r="A1532" s="123">
        <v>43800</v>
      </c>
      <c r="B1532" s="28" t="s">
        <v>34</v>
      </c>
      <c r="C1532" s="124">
        <v>-22717316.449999899</v>
      </c>
    </row>
    <row r="1533" spans="1:3" x14ac:dyDescent="0.25">
      <c r="A1533" s="123">
        <v>43800</v>
      </c>
      <c r="B1533" s="28" t="s">
        <v>15</v>
      </c>
      <c r="C1533" s="124">
        <v>45325.440000000002</v>
      </c>
    </row>
    <row r="1534" spans="1:3" x14ac:dyDescent="0.25">
      <c r="A1534" s="123">
        <v>43800</v>
      </c>
      <c r="B1534" s="28" t="s">
        <v>18</v>
      </c>
      <c r="C1534" s="124">
        <v>-392.61</v>
      </c>
    </row>
    <row r="1535" spans="1:3" x14ac:dyDescent="0.25">
      <c r="A1535" s="123">
        <v>43800</v>
      </c>
      <c r="B1535" s="28" t="s">
        <v>38</v>
      </c>
      <c r="C1535" s="124">
        <v>24384.19</v>
      </c>
    </row>
    <row r="1536" spans="1:3" x14ac:dyDescent="0.25">
      <c r="A1536" s="123">
        <v>43800</v>
      </c>
      <c r="B1536" s="28" t="s">
        <v>49</v>
      </c>
      <c r="C1536" s="124">
        <v>1916015.17</v>
      </c>
    </row>
    <row r="1537" spans="1:3" x14ac:dyDescent="0.25">
      <c r="A1537" s="123">
        <v>43800</v>
      </c>
      <c r="B1537" s="28" t="s">
        <v>16</v>
      </c>
      <c r="C1537" s="124">
        <v>557956.52</v>
      </c>
    </row>
    <row r="1538" spans="1:3" x14ac:dyDescent="0.25">
      <c r="A1538" s="123">
        <v>43800</v>
      </c>
      <c r="B1538" s="28" t="s">
        <v>58</v>
      </c>
      <c r="C1538" s="124">
        <v>0</v>
      </c>
    </row>
    <row r="1539" spans="1:3" x14ac:dyDescent="0.25">
      <c r="A1539" s="123">
        <v>43800</v>
      </c>
      <c r="B1539" s="28" t="s">
        <v>22</v>
      </c>
      <c r="C1539" s="124">
        <v>32456320.559999999</v>
      </c>
    </row>
    <row r="1540" spans="1:3" x14ac:dyDescent="0.25">
      <c r="A1540" s="123">
        <v>43800</v>
      </c>
      <c r="B1540" s="28" t="s">
        <v>14</v>
      </c>
      <c r="C1540" s="124">
        <v>331001.08000000101</v>
      </c>
    </row>
    <row r="1541" spans="1:3" x14ac:dyDescent="0.25">
      <c r="A1541" s="123">
        <v>43800</v>
      </c>
      <c r="B1541" s="28" t="s">
        <v>2</v>
      </c>
      <c r="C1541" s="124">
        <v>15318983.890000001</v>
      </c>
    </row>
    <row r="1542" spans="1:3" x14ac:dyDescent="0.25">
      <c r="A1542" s="123">
        <v>43800</v>
      </c>
      <c r="B1542" s="28" t="s">
        <v>8</v>
      </c>
      <c r="C1542" s="124">
        <v>151881.38</v>
      </c>
    </row>
    <row r="1543" spans="1:3" x14ac:dyDescent="0.25">
      <c r="A1543" s="123">
        <v>43800</v>
      </c>
      <c r="B1543" s="28">
        <v>0</v>
      </c>
      <c r="C1543" s="124">
        <v>-107612.37</v>
      </c>
    </row>
    <row r="1544" spans="1:3" x14ac:dyDescent="0.25">
      <c r="A1544" s="123">
        <v>43800</v>
      </c>
      <c r="B1544" s="28" t="s">
        <v>48</v>
      </c>
      <c r="C1544" s="124">
        <v>8240234.69000006</v>
      </c>
    </row>
    <row r="1545" spans="1:3" x14ac:dyDescent="0.25">
      <c r="A1545" s="123">
        <v>43800</v>
      </c>
      <c r="B1545" s="28" t="s">
        <v>57</v>
      </c>
      <c r="C1545" s="124">
        <v>0</v>
      </c>
    </row>
    <row r="1546" spans="1:3" x14ac:dyDescent="0.25">
      <c r="A1546" s="123">
        <v>43800</v>
      </c>
      <c r="B1546" s="28" t="s">
        <v>4</v>
      </c>
      <c r="C1546" s="124">
        <v>432945.62</v>
      </c>
    </row>
    <row r="1547" spans="1:3" x14ac:dyDescent="0.25">
      <c r="A1547" s="123">
        <v>43800</v>
      </c>
      <c r="B1547" s="28" t="s">
        <v>50</v>
      </c>
      <c r="C1547" s="124">
        <v>971370.8</v>
      </c>
    </row>
    <row r="1548" spans="1:3" x14ac:dyDescent="0.25">
      <c r="A1548" s="123">
        <v>43800</v>
      </c>
      <c r="B1548" s="28" t="s">
        <v>13</v>
      </c>
      <c r="C1548" s="124">
        <v>101987.94000000101</v>
      </c>
    </row>
    <row r="1549" spans="1:3" x14ac:dyDescent="0.25">
      <c r="A1549" s="123">
        <v>43800</v>
      </c>
      <c r="B1549" s="28" t="s">
        <v>35</v>
      </c>
      <c r="C1549" s="124">
        <v>6034090.5800000103</v>
      </c>
    </row>
    <row r="1550" spans="1:3" x14ac:dyDescent="0.25">
      <c r="A1550" s="123">
        <v>43800</v>
      </c>
      <c r="B1550" s="28" t="s">
        <v>12</v>
      </c>
      <c r="C1550" s="124">
        <v>121557.38</v>
      </c>
    </row>
    <row r="1551" spans="1:3" x14ac:dyDescent="0.25">
      <c r="A1551" s="123">
        <v>43800</v>
      </c>
      <c r="B1551" s="28" t="s">
        <v>37</v>
      </c>
      <c r="C1551" s="124">
        <v>474040.24</v>
      </c>
    </row>
    <row r="1552" spans="1:3" x14ac:dyDescent="0.25">
      <c r="A1552" s="123">
        <v>43800</v>
      </c>
      <c r="B1552" s="28" t="s">
        <v>11</v>
      </c>
      <c r="C1552" s="124">
        <v>972553.31</v>
      </c>
    </row>
    <row r="1553" spans="1:3" x14ac:dyDescent="0.25">
      <c r="A1553" s="123">
        <v>43800</v>
      </c>
      <c r="B1553" s="28" t="s">
        <v>36</v>
      </c>
      <c r="C1553" s="124">
        <v>3245046.31</v>
      </c>
    </row>
    <row r="1554" spans="1:3" x14ac:dyDescent="0.25">
      <c r="A1554" s="123">
        <v>43800</v>
      </c>
      <c r="B1554" s="28" t="s">
        <v>47</v>
      </c>
      <c r="C1554" s="124">
        <v>7060281.0899999999</v>
      </c>
    </row>
    <row r="1555" spans="1:3" x14ac:dyDescent="0.25">
      <c r="A1555" s="123">
        <v>43800</v>
      </c>
      <c r="B1555" s="28" t="s">
        <v>19</v>
      </c>
      <c r="C1555" s="124">
        <v>816563.08999999799</v>
      </c>
    </row>
    <row r="1556" spans="1:3" x14ac:dyDescent="0.25">
      <c r="A1556" s="123">
        <v>43831</v>
      </c>
      <c r="B1556" s="28" t="s">
        <v>11</v>
      </c>
      <c r="C1556" s="124">
        <v>1264052.08</v>
      </c>
    </row>
    <row r="1557" spans="1:3" x14ac:dyDescent="0.25">
      <c r="A1557" s="123">
        <v>43831</v>
      </c>
      <c r="B1557" s="28" t="s">
        <v>4</v>
      </c>
      <c r="C1557" s="124">
        <v>370877.32</v>
      </c>
    </row>
    <row r="1558" spans="1:3" x14ac:dyDescent="0.25">
      <c r="A1558" s="123">
        <v>43831</v>
      </c>
      <c r="B1558" s="28" t="s">
        <v>35</v>
      </c>
      <c r="C1558" s="124">
        <v>6082030.7100000102</v>
      </c>
    </row>
    <row r="1559" spans="1:3" x14ac:dyDescent="0.25">
      <c r="A1559" s="123">
        <v>43831</v>
      </c>
      <c r="B1559" s="28" t="s">
        <v>13</v>
      </c>
      <c r="C1559" s="124">
        <v>175305.33</v>
      </c>
    </row>
    <row r="1560" spans="1:3" x14ac:dyDescent="0.25">
      <c r="A1560" s="123">
        <v>43831</v>
      </c>
      <c r="B1560" s="28" t="s">
        <v>50</v>
      </c>
      <c r="C1560" s="124">
        <v>1034219.98</v>
      </c>
    </row>
    <row r="1561" spans="1:3" x14ac:dyDescent="0.25">
      <c r="A1561" s="123">
        <v>43831</v>
      </c>
      <c r="B1561" s="28" t="s">
        <v>12</v>
      </c>
      <c r="C1561" s="124">
        <v>155124.59</v>
      </c>
    </row>
    <row r="1562" spans="1:3" x14ac:dyDescent="0.25">
      <c r="A1562" s="123">
        <v>43831</v>
      </c>
      <c r="B1562" s="28" t="s">
        <v>47</v>
      </c>
      <c r="C1562" s="124">
        <v>0</v>
      </c>
    </row>
    <row r="1563" spans="1:3" x14ac:dyDescent="0.25">
      <c r="A1563" s="123">
        <v>43831</v>
      </c>
      <c r="B1563" s="28" t="s">
        <v>36</v>
      </c>
      <c r="C1563" s="124">
        <v>3360137.35</v>
      </c>
    </row>
    <row r="1564" spans="1:3" x14ac:dyDescent="0.25">
      <c r="A1564" s="123">
        <v>43831</v>
      </c>
      <c r="B1564" s="28" t="s">
        <v>19</v>
      </c>
      <c r="C1564" s="124">
        <v>899024.05</v>
      </c>
    </row>
    <row r="1565" spans="1:3" x14ac:dyDescent="0.25">
      <c r="A1565" s="123">
        <v>43831</v>
      </c>
      <c r="B1565" s="28" t="s">
        <v>34</v>
      </c>
      <c r="C1565" s="124">
        <v>-18283961.219999999</v>
      </c>
    </row>
    <row r="1566" spans="1:3" x14ac:dyDescent="0.25">
      <c r="A1566" s="123">
        <v>43831</v>
      </c>
      <c r="B1566" s="28" t="s">
        <v>57</v>
      </c>
      <c r="C1566" s="124">
        <v>0</v>
      </c>
    </row>
    <row r="1567" spans="1:3" x14ac:dyDescent="0.25">
      <c r="A1567" s="123">
        <v>43831</v>
      </c>
      <c r="B1567" s="28" t="s">
        <v>48</v>
      </c>
      <c r="C1567" s="124">
        <v>8306803.7800000599</v>
      </c>
    </row>
    <row r="1568" spans="1:3" x14ac:dyDescent="0.25">
      <c r="A1568" s="123">
        <v>43831</v>
      </c>
      <c r="B1568" s="28" t="s">
        <v>14</v>
      </c>
      <c r="C1568" s="124">
        <v>395621.67</v>
      </c>
    </row>
    <row r="1569" spans="1:3" x14ac:dyDescent="0.25">
      <c r="A1569" s="123">
        <v>43831</v>
      </c>
      <c r="B1569" s="28" t="s">
        <v>2</v>
      </c>
      <c r="C1569" s="124">
        <v>15501982.5</v>
      </c>
    </row>
    <row r="1570" spans="1:3" x14ac:dyDescent="0.25">
      <c r="A1570" s="123">
        <v>43831</v>
      </c>
      <c r="B1570" s="28" t="s">
        <v>37</v>
      </c>
      <c r="C1570" s="124">
        <v>448863.1</v>
      </c>
    </row>
    <row r="1571" spans="1:3" x14ac:dyDescent="0.25">
      <c r="A1571" s="123">
        <v>43831</v>
      </c>
      <c r="B1571" s="28" t="s">
        <v>16</v>
      </c>
      <c r="C1571" s="124">
        <v>516019.47</v>
      </c>
    </row>
    <row r="1572" spans="1:3" x14ac:dyDescent="0.25">
      <c r="A1572" s="123">
        <v>43831</v>
      </c>
      <c r="B1572" s="28">
        <v>0</v>
      </c>
      <c r="C1572" s="124">
        <v>-134386.35</v>
      </c>
    </row>
    <row r="1573" spans="1:3" x14ac:dyDescent="0.25">
      <c r="A1573" s="123">
        <v>43831</v>
      </c>
      <c r="B1573" s="28" t="s">
        <v>8</v>
      </c>
      <c r="C1573" s="124">
        <v>110352.69</v>
      </c>
    </row>
    <row r="1574" spans="1:3" x14ac:dyDescent="0.25">
      <c r="A1574" s="123">
        <v>43831</v>
      </c>
      <c r="B1574" s="28" t="s">
        <v>49</v>
      </c>
      <c r="C1574" s="124">
        <v>2042117.42</v>
      </c>
    </row>
    <row r="1575" spans="1:3" x14ac:dyDescent="0.25">
      <c r="A1575" s="123">
        <v>43831</v>
      </c>
      <c r="B1575" s="28" t="s">
        <v>38</v>
      </c>
      <c r="C1575" s="124">
        <v>24494.05</v>
      </c>
    </row>
    <row r="1576" spans="1:3" x14ac:dyDescent="0.25">
      <c r="A1576" s="123">
        <v>43831</v>
      </c>
      <c r="B1576" s="28" t="s">
        <v>15</v>
      </c>
      <c r="C1576" s="124">
        <v>51074.98</v>
      </c>
    </row>
    <row r="1577" spans="1:3" x14ac:dyDescent="0.25">
      <c r="A1577" s="123">
        <v>43831</v>
      </c>
      <c r="B1577" s="28" t="s">
        <v>58</v>
      </c>
      <c r="C1577" s="124">
        <v>0</v>
      </c>
    </row>
    <row r="1578" spans="1:3" x14ac:dyDescent="0.25">
      <c r="A1578" s="123">
        <v>43831</v>
      </c>
      <c r="B1578" s="28" t="s">
        <v>18</v>
      </c>
      <c r="C1578" s="124">
        <v>-16442.63</v>
      </c>
    </row>
    <row r="1579" spans="1:3" x14ac:dyDescent="0.25">
      <c r="A1579" s="123">
        <v>43831</v>
      </c>
      <c r="B1579" s="28" t="s">
        <v>22</v>
      </c>
      <c r="C1579" s="124">
        <v>25970232.480000101</v>
      </c>
    </row>
    <row r="1580" spans="1:3" x14ac:dyDescent="0.25">
      <c r="A1580" s="123">
        <v>43831</v>
      </c>
      <c r="B1580" s="28" t="s">
        <v>17</v>
      </c>
      <c r="C1580" s="124">
        <v>2050255.15</v>
      </c>
    </row>
    <row r="1581" spans="1:3" x14ac:dyDescent="0.25">
      <c r="A1581" s="123">
        <v>43862</v>
      </c>
      <c r="B1581" s="28" t="s">
        <v>58</v>
      </c>
      <c r="C1581" s="124">
        <v>0</v>
      </c>
    </row>
    <row r="1582" spans="1:3" x14ac:dyDescent="0.25">
      <c r="A1582" s="123">
        <v>43862</v>
      </c>
      <c r="B1582" s="28" t="s">
        <v>49</v>
      </c>
      <c r="C1582" s="124">
        <v>2467206.2599999998</v>
      </c>
    </row>
    <row r="1583" spans="1:3" x14ac:dyDescent="0.25">
      <c r="A1583" s="123">
        <v>43862</v>
      </c>
      <c r="B1583" s="28" t="s">
        <v>38</v>
      </c>
      <c r="C1583" s="124">
        <v>22483.41</v>
      </c>
    </row>
    <row r="1584" spans="1:3" x14ac:dyDescent="0.25">
      <c r="A1584" s="123">
        <v>43862</v>
      </c>
      <c r="B1584" s="28" t="s">
        <v>17</v>
      </c>
      <c r="C1584" s="124">
        <v>2063212.4</v>
      </c>
    </row>
    <row r="1585" spans="1:3" x14ac:dyDescent="0.25">
      <c r="A1585" s="123">
        <v>43862</v>
      </c>
      <c r="B1585" s="28" t="s">
        <v>8</v>
      </c>
      <c r="C1585" s="124">
        <v>165956.16</v>
      </c>
    </row>
    <row r="1586" spans="1:3" x14ac:dyDescent="0.25">
      <c r="A1586" s="123">
        <v>43862</v>
      </c>
      <c r="B1586" s="28" t="s">
        <v>22</v>
      </c>
      <c r="C1586" s="124">
        <v>26171068.800000001</v>
      </c>
    </row>
    <row r="1587" spans="1:3" x14ac:dyDescent="0.25">
      <c r="A1587" s="123">
        <v>43862</v>
      </c>
      <c r="B1587" s="28" t="s">
        <v>15</v>
      </c>
      <c r="C1587" s="124">
        <v>51272.13</v>
      </c>
    </row>
    <row r="1588" spans="1:3" x14ac:dyDescent="0.25">
      <c r="A1588" s="123">
        <v>43862</v>
      </c>
      <c r="B1588" s="28" t="s">
        <v>2</v>
      </c>
      <c r="C1588" s="124">
        <v>14965727.99</v>
      </c>
    </row>
    <row r="1589" spans="1:3" x14ac:dyDescent="0.25">
      <c r="A1589" s="123">
        <v>43862</v>
      </c>
      <c r="B1589" s="28" t="s">
        <v>16</v>
      </c>
      <c r="C1589" s="124">
        <v>527557.61</v>
      </c>
    </row>
    <row r="1590" spans="1:3" x14ac:dyDescent="0.25">
      <c r="A1590" s="123">
        <v>43862</v>
      </c>
      <c r="B1590" s="28">
        <v>0</v>
      </c>
      <c r="C1590" s="124">
        <v>-133066.26999999999</v>
      </c>
    </row>
    <row r="1591" spans="1:3" x14ac:dyDescent="0.25">
      <c r="A1591" s="123">
        <v>43862</v>
      </c>
      <c r="B1591" s="28" t="s">
        <v>14</v>
      </c>
      <c r="C1591" s="124">
        <v>371276.05</v>
      </c>
    </row>
    <row r="1592" spans="1:3" x14ac:dyDescent="0.25">
      <c r="A1592" s="123">
        <v>43862</v>
      </c>
      <c r="B1592" s="28" t="s">
        <v>37</v>
      </c>
      <c r="C1592" s="124">
        <v>419877.45</v>
      </c>
    </row>
    <row r="1593" spans="1:3" x14ac:dyDescent="0.25">
      <c r="A1593" s="123">
        <v>43862</v>
      </c>
      <c r="B1593" s="28" t="s">
        <v>57</v>
      </c>
      <c r="C1593" s="124">
        <v>0</v>
      </c>
    </row>
    <row r="1594" spans="1:3" x14ac:dyDescent="0.25">
      <c r="A1594" s="123">
        <v>43862</v>
      </c>
      <c r="B1594" s="28" t="s">
        <v>12</v>
      </c>
      <c r="C1594" s="124">
        <v>123816.09</v>
      </c>
    </row>
    <row r="1595" spans="1:3" x14ac:dyDescent="0.25">
      <c r="A1595" s="123">
        <v>43862</v>
      </c>
      <c r="B1595" s="28" t="s">
        <v>48</v>
      </c>
      <c r="C1595" s="124">
        <v>7342513.2800000301</v>
      </c>
    </row>
    <row r="1596" spans="1:3" x14ac:dyDescent="0.25">
      <c r="A1596" s="123">
        <v>43862</v>
      </c>
      <c r="B1596" s="28" t="s">
        <v>34</v>
      </c>
      <c r="C1596" s="124">
        <v>-18444994.850000001</v>
      </c>
    </row>
    <row r="1597" spans="1:3" x14ac:dyDescent="0.25">
      <c r="A1597" s="123">
        <v>43862</v>
      </c>
      <c r="B1597" s="28" t="s">
        <v>36</v>
      </c>
      <c r="C1597" s="124">
        <v>3440974.76</v>
      </c>
    </row>
    <row r="1598" spans="1:3" x14ac:dyDescent="0.25">
      <c r="A1598" s="123">
        <v>43862</v>
      </c>
      <c r="B1598" s="28" t="s">
        <v>19</v>
      </c>
      <c r="C1598" s="124">
        <v>711876.49</v>
      </c>
    </row>
    <row r="1599" spans="1:3" x14ac:dyDescent="0.25">
      <c r="A1599" s="123">
        <v>43862</v>
      </c>
      <c r="B1599" s="28" t="s">
        <v>18</v>
      </c>
      <c r="C1599" s="124">
        <v>-2042.32</v>
      </c>
    </row>
    <row r="1600" spans="1:3" x14ac:dyDescent="0.25">
      <c r="A1600" s="123">
        <v>43862</v>
      </c>
      <c r="B1600" s="28" t="s">
        <v>47</v>
      </c>
      <c r="C1600" s="124">
        <v>7051311.9500000002</v>
      </c>
    </row>
    <row r="1601" spans="1:3" x14ac:dyDescent="0.25">
      <c r="A1601" s="123">
        <v>43862</v>
      </c>
      <c r="B1601" s="28" t="s">
        <v>4</v>
      </c>
      <c r="C1601" s="124">
        <v>389859.36</v>
      </c>
    </row>
    <row r="1602" spans="1:3" x14ac:dyDescent="0.25">
      <c r="A1602" s="123">
        <v>43862</v>
      </c>
      <c r="B1602" s="28" t="s">
        <v>50</v>
      </c>
      <c r="C1602" s="124">
        <v>831531.92</v>
      </c>
    </row>
    <row r="1603" spans="1:3" x14ac:dyDescent="0.25">
      <c r="A1603" s="123">
        <v>43862</v>
      </c>
      <c r="B1603" s="28" t="s">
        <v>35</v>
      </c>
      <c r="C1603" s="124">
        <v>6304435.9300000099</v>
      </c>
    </row>
    <row r="1604" spans="1:3" x14ac:dyDescent="0.25">
      <c r="A1604" s="123">
        <v>43862</v>
      </c>
      <c r="B1604" s="28" t="s">
        <v>11</v>
      </c>
      <c r="C1604" s="124">
        <v>1097649.05</v>
      </c>
    </row>
    <row r="1605" spans="1:3" x14ac:dyDescent="0.25">
      <c r="A1605" s="123">
        <v>43862</v>
      </c>
      <c r="B1605" s="28" t="s">
        <v>13</v>
      </c>
      <c r="C1605" s="124">
        <v>111537.260000001</v>
      </c>
    </row>
    <row r="1606" spans="1:3" x14ac:dyDescent="0.25">
      <c r="A1606" s="123">
        <v>43891</v>
      </c>
      <c r="B1606" s="28" t="s">
        <v>12</v>
      </c>
      <c r="C1606" s="124">
        <v>125965.44</v>
      </c>
    </row>
    <row r="1607" spans="1:3" x14ac:dyDescent="0.25">
      <c r="A1607" s="123">
        <v>43891</v>
      </c>
      <c r="B1607" s="28" t="s">
        <v>18</v>
      </c>
      <c r="C1607" s="124">
        <v>-311.64</v>
      </c>
    </row>
    <row r="1608" spans="1:3" x14ac:dyDescent="0.25">
      <c r="A1608" s="123">
        <v>43891</v>
      </c>
      <c r="B1608" s="28" t="s">
        <v>48</v>
      </c>
      <c r="C1608" s="124">
        <v>8776347.3199999202</v>
      </c>
    </row>
    <row r="1609" spans="1:3" x14ac:dyDescent="0.25">
      <c r="A1609" s="123">
        <v>43891</v>
      </c>
      <c r="B1609" s="28" t="s">
        <v>37</v>
      </c>
      <c r="C1609" s="124">
        <v>455867.22</v>
      </c>
    </row>
    <row r="1610" spans="1:3" x14ac:dyDescent="0.25">
      <c r="A1610" s="123">
        <v>43891</v>
      </c>
      <c r="B1610" s="28" t="s">
        <v>14</v>
      </c>
      <c r="C1610" s="124">
        <v>432455.36</v>
      </c>
    </row>
    <row r="1611" spans="1:3" x14ac:dyDescent="0.25">
      <c r="A1611" s="123">
        <v>43891</v>
      </c>
      <c r="B1611" s="28" t="s">
        <v>11</v>
      </c>
      <c r="C1611" s="124">
        <v>1055800.3600000001</v>
      </c>
    </row>
    <row r="1612" spans="1:3" x14ac:dyDescent="0.25">
      <c r="A1612" s="123">
        <v>43891</v>
      </c>
      <c r="B1612" s="28">
        <v>0</v>
      </c>
      <c r="C1612" s="124">
        <v>-122221.56</v>
      </c>
    </row>
    <row r="1613" spans="1:3" x14ac:dyDescent="0.25">
      <c r="A1613" s="123">
        <v>43891</v>
      </c>
      <c r="B1613" s="28" t="s">
        <v>34</v>
      </c>
      <c r="C1613" s="124">
        <v>-21066555.59</v>
      </c>
    </row>
    <row r="1614" spans="1:3" x14ac:dyDescent="0.25">
      <c r="A1614" s="123">
        <v>43891</v>
      </c>
      <c r="B1614" s="28" t="s">
        <v>16</v>
      </c>
      <c r="C1614" s="124">
        <v>536926.27</v>
      </c>
    </row>
    <row r="1615" spans="1:3" x14ac:dyDescent="0.25">
      <c r="A1615" s="123">
        <v>43891</v>
      </c>
      <c r="B1615" s="28" t="s">
        <v>50</v>
      </c>
      <c r="C1615" s="124">
        <v>966598.39</v>
      </c>
    </row>
    <row r="1616" spans="1:3" x14ac:dyDescent="0.25">
      <c r="A1616" s="123">
        <v>43891</v>
      </c>
      <c r="B1616" s="28" t="s">
        <v>49</v>
      </c>
      <c r="C1616" s="124">
        <v>2464847.2999999998</v>
      </c>
    </row>
    <row r="1617" spans="1:3" x14ac:dyDescent="0.25">
      <c r="A1617" s="123">
        <v>43891</v>
      </c>
      <c r="B1617" s="28" t="s">
        <v>58</v>
      </c>
      <c r="C1617" s="124">
        <v>0</v>
      </c>
    </row>
    <row r="1618" spans="1:3" x14ac:dyDescent="0.25">
      <c r="A1618" s="123">
        <v>43891</v>
      </c>
      <c r="B1618" s="28" t="s">
        <v>57</v>
      </c>
      <c r="C1618" s="124">
        <v>0</v>
      </c>
    </row>
    <row r="1619" spans="1:3" x14ac:dyDescent="0.25">
      <c r="A1619" s="123">
        <v>43891</v>
      </c>
      <c r="B1619" s="28" t="s">
        <v>22</v>
      </c>
      <c r="C1619" s="124">
        <v>30032842.530000001</v>
      </c>
    </row>
    <row r="1620" spans="1:3" x14ac:dyDescent="0.25">
      <c r="A1620" s="123">
        <v>43891</v>
      </c>
      <c r="B1620" s="28" t="s">
        <v>17</v>
      </c>
      <c r="C1620" s="124">
        <v>2064113.93</v>
      </c>
    </row>
    <row r="1621" spans="1:3" x14ac:dyDescent="0.25">
      <c r="A1621" s="123">
        <v>43891</v>
      </c>
      <c r="B1621" s="28" t="s">
        <v>15</v>
      </c>
      <c r="C1621" s="124">
        <v>51831.23</v>
      </c>
    </row>
    <row r="1622" spans="1:3" x14ac:dyDescent="0.25">
      <c r="A1622" s="123">
        <v>43891</v>
      </c>
      <c r="B1622" s="28" t="s">
        <v>47</v>
      </c>
      <c r="C1622" s="124">
        <v>6994571.3899999997</v>
      </c>
    </row>
    <row r="1623" spans="1:3" x14ac:dyDescent="0.25">
      <c r="A1623" s="123">
        <v>43891</v>
      </c>
      <c r="B1623" s="28" t="s">
        <v>36</v>
      </c>
      <c r="C1623" s="124">
        <v>4195214.1699999897</v>
      </c>
    </row>
    <row r="1624" spans="1:3" x14ac:dyDescent="0.25">
      <c r="A1624" s="123">
        <v>43891</v>
      </c>
      <c r="B1624" s="28" t="s">
        <v>13</v>
      </c>
      <c r="C1624" s="124">
        <v>101947.51</v>
      </c>
    </row>
    <row r="1625" spans="1:3" x14ac:dyDescent="0.25">
      <c r="A1625" s="123">
        <v>43891</v>
      </c>
      <c r="B1625" s="28" t="s">
        <v>38</v>
      </c>
      <c r="C1625" s="124">
        <v>23831.84</v>
      </c>
    </row>
    <row r="1626" spans="1:3" x14ac:dyDescent="0.25">
      <c r="A1626" s="123">
        <v>43891</v>
      </c>
      <c r="B1626" s="28" t="s">
        <v>19</v>
      </c>
      <c r="C1626" s="124">
        <v>826528.94999999797</v>
      </c>
    </row>
    <row r="1627" spans="1:3" x14ac:dyDescent="0.25">
      <c r="A1627" s="123">
        <v>43891</v>
      </c>
      <c r="B1627" s="28" t="s">
        <v>2</v>
      </c>
      <c r="C1627" s="124">
        <v>15497711.609999999</v>
      </c>
    </row>
    <row r="1628" spans="1:3" x14ac:dyDescent="0.25">
      <c r="A1628" s="123">
        <v>43891</v>
      </c>
      <c r="B1628" s="28" t="s">
        <v>4</v>
      </c>
      <c r="C1628" s="124">
        <v>418003.08</v>
      </c>
    </row>
    <row r="1629" spans="1:3" x14ac:dyDescent="0.25">
      <c r="A1629" s="123">
        <v>43891</v>
      </c>
      <c r="B1629" s="28" t="s">
        <v>8</v>
      </c>
      <c r="C1629" s="124">
        <v>139579.75</v>
      </c>
    </row>
    <row r="1630" spans="1:3" x14ac:dyDescent="0.25">
      <c r="A1630" s="123">
        <v>43891</v>
      </c>
      <c r="B1630" s="28" t="s">
        <v>35</v>
      </c>
      <c r="C1630" s="124">
        <v>7493455.5800000299</v>
      </c>
    </row>
    <row r="1631" spans="1:3" x14ac:dyDescent="0.25">
      <c r="A1631" s="123">
        <v>43922</v>
      </c>
      <c r="B1631" s="28" t="s">
        <v>35</v>
      </c>
      <c r="C1631" s="124">
        <v>7112674.0700000096</v>
      </c>
    </row>
    <row r="1632" spans="1:3" x14ac:dyDescent="0.25">
      <c r="A1632" s="123">
        <v>43922</v>
      </c>
      <c r="B1632" s="28" t="s">
        <v>37</v>
      </c>
      <c r="C1632" s="124">
        <v>438140.33</v>
      </c>
    </row>
    <row r="1633" spans="1:3" x14ac:dyDescent="0.25">
      <c r="A1633" s="123">
        <v>43922</v>
      </c>
      <c r="B1633" s="28" t="s">
        <v>38</v>
      </c>
      <c r="C1633" s="124">
        <v>22853.21</v>
      </c>
    </row>
    <row r="1634" spans="1:3" x14ac:dyDescent="0.25">
      <c r="A1634" s="123">
        <v>43922</v>
      </c>
      <c r="B1634" s="28" t="s">
        <v>13</v>
      </c>
      <c r="C1634" s="124">
        <v>103767.74</v>
      </c>
    </row>
    <row r="1635" spans="1:3" x14ac:dyDescent="0.25">
      <c r="A1635" s="123">
        <v>43922</v>
      </c>
      <c r="B1635" s="28" t="s">
        <v>15</v>
      </c>
      <c r="C1635" s="124">
        <v>52960.37</v>
      </c>
    </row>
    <row r="1636" spans="1:3" x14ac:dyDescent="0.25">
      <c r="A1636" s="123">
        <v>43922</v>
      </c>
      <c r="B1636" s="28" t="s">
        <v>36</v>
      </c>
      <c r="C1636" s="124">
        <v>4801787.4000000097</v>
      </c>
    </row>
    <row r="1637" spans="1:3" x14ac:dyDescent="0.25">
      <c r="A1637" s="123">
        <v>43922</v>
      </c>
      <c r="B1637" s="28" t="s">
        <v>47</v>
      </c>
      <c r="C1637" s="124">
        <v>6987220.4299999997</v>
      </c>
    </row>
    <row r="1638" spans="1:3" x14ac:dyDescent="0.25">
      <c r="A1638" s="123">
        <v>43922</v>
      </c>
      <c r="B1638" s="28" t="s">
        <v>4</v>
      </c>
      <c r="C1638" s="124">
        <v>310423.62</v>
      </c>
    </row>
    <row r="1639" spans="1:3" x14ac:dyDescent="0.25">
      <c r="A1639" s="123">
        <v>43922</v>
      </c>
      <c r="B1639" s="28" t="s">
        <v>49</v>
      </c>
      <c r="C1639" s="124">
        <v>1864648.97</v>
      </c>
    </row>
    <row r="1640" spans="1:3" x14ac:dyDescent="0.25">
      <c r="A1640" s="123">
        <v>43922</v>
      </c>
      <c r="B1640" s="28" t="s">
        <v>22</v>
      </c>
      <c r="C1640" s="124">
        <v>23290624.309999999</v>
      </c>
    </row>
    <row r="1641" spans="1:3" x14ac:dyDescent="0.25">
      <c r="A1641" s="123">
        <v>43922</v>
      </c>
      <c r="B1641" s="28" t="s">
        <v>19</v>
      </c>
      <c r="C1641" s="124">
        <v>689810.01999999804</v>
      </c>
    </row>
    <row r="1642" spans="1:3" x14ac:dyDescent="0.25">
      <c r="A1642" s="123">
        <v>43922</v>
      </c>
      <c r="B1642" s="28" t="s">
        <v>18</v>
      </c>
      <c r="C1642" s="124">
        <v>-108.1</v>
      </c>
    </row>
    <row r="1643" spans="1:3" x14ac:dyDescent="0.25">
      <c r="A1643" s="123">
        <v>43922</v>
      </c>
      <c r="B1643" s="28" t="s">
        <v>58</v>
      </c>
      <c r="C1643" s="124">
        <v>-93563.35</v>
      </c>
    </row>
    <row r="1644" spans="1:3" x14ac:dyDescent="0.25">
      <c r="A1644" s="123">
        <v>43922</v>
      </c>
      <c r="B1644" s="28" t="s">
        <v>17</v>
      </c>
      <c r="C1644" s="124">
        <v>2068502.46</v>
      </c>
    </row>
    <row r="1645" spans="1:3" x14ac:dyDescent="0.25">
      <c r="A1645" s="123">
        <v>43922</v>
      </c>
      <c r="B1645" s="28" t="s">
        <v>34</v>
      </c>
      <c r="C1645" s="124">
        <v>-16378064.27</v>
      </c>
    </row>
    <row r="1646" spans="1:3" x14ac:dyDescent="0.25">
      <c r="A1646" s="123">
        <v>43922</v>
      </c>
      <c r="B1646" s="28" t="s">
        <v>11</v>
      </c>
      <c r="C1646" s="124">
        <v>920643.42000000097</v>
      </c>
    </row>
    <row r="1647" spans="1:3" x14ac:dyDescent="0.25">
      <c r="A1647" s="123">
        <v>43922</v>
      </c>
      <c r="B1647" s="28" t="s">
        <v>16</v>
      </c>
      <c r="C1647" s="124">
        <v>477315.4</v>
      </c>
    </row>
    <row r="1648" spans="1:3" x14ac:dyDescent="0.25">
      <c r="A1648" s="123">
        <v>43922</v>
      </c>
      <c r="B1648" s="28" t="s">
        <v>14</v>
      </c>
      <c r="C1648" s="124">
        <v>423272.859999999</v>
      </c>
    </row>
    <row r="1649" spans="1:3" x14ac:dyDescent="0.25">
      <c r="A1649" s="123">
        <v>43922</v>
      </c>
      <c r="B1649" s="28" t="s">
        <v>50</v>
      </c>
      <c r="C1649" s="124">
        <v>1002643.83</v>
      </c>
    </row>
    <row r="1650" spans="1:3" x14ac:dyDescent="0.25">
      <c r="A1650" s="123">
        <v>43922</v>
      </c>
      <c r="B1650" s="28" t="s">
        <v>2</v>
      </c>
      <c r="C1650" s="124">
        <v>15073263.939999999</v>
      </c>
    </row>
    <row r="1651" spans="1:3" x14ac:dyDescent="0.25">
      <c r="A1651" s="123">
        <v>43922</v>
      </c>
      <c r="B1651" s="28" t="s">
        <v>8</v>
      </c>
      <c r="C1651" s="124">
        <v>99060.84</v>
      </c>
    </row>
    <row r="1652" spans="1:3" x14ac:dyDescent="0.25">
      <c r="A1652" s="123">
        <v>43922</v>
      </c>
      <c r="B1652" s="28" t="s">
        <v>48</v>
      </c>
      <c r="C1652" s="124">
        <v>7333128.3299999796</v>
      </c>
    </row>
    <row r="1653" spans="1:3" x14ac:dyDescent="0.25">
      <c r="A1653" s="123">
        <v>43922</v>
      </c>
      <c r="B1653" s="28" t="s">
        <v>12</v>
      </c>
      <c r="C1653" s="124">
        <v>125946.11</v>
      </c>
    </row>
    <row r="1654" spans="1:3" x14ac:dyDescent="0.25">
      <c r="A1654" s="123">
        <v>43952</v>
      </c>
      <c r="B1654" s="28" t="s">
        <v>11</v>
      </c>
      <c r="C1654" s="124">
        <v>833628.25</v>
      </c>
    </row>
    <row r="1655" spans="1:3" x14ac:dyDescent="0.25">
      <c r="A1655" s="123">
        <v>43952</v>
      </c>
      <c r="B1655" s="28" t="s">
        <v>47</v>
      </c>
      <c r="C1655" s="124">
        <v>0</v>
      </c>
    </row>
    <row r="1656" spans="1:3" x14ac:dyDescent="0.25">
      <c r="A1656" s="123">
        <v>43952</v>
      </c>
      <c r="B1656" s="28" t="s">
        <v>36</v>
      </c>
      <c r="C1656" s="124">
        <v>5624172.0199999902</v>
      </c>
    </row>
    <row r="1657" spans="1:3" x14ac:dyDescent="0.25">
      <c r="A1657" s="123">
        <v>43952</v>
      </c>
      <c r="B1657" s="28" t="s">
        <v>35</v>
      </c>
      <c r="C1657" s="124">
        <v>10929312.039999999</v>
      </c>
    </row>
    <row r="1658" spans="1:3" x14ac:dyDescent="0.25">
      <c r="A1658" s="123">
        <v>43952</v>
      </c>
      <c r="B1658" s="28" t="s">
        <v>4</v>
      </c>
      <c r="C1658" s="124">
        <v>469300.79</v>
      </c>
    </row>
    <row r="1659" spans="1:3" x14ac:dyDescent="0.25">
      <c r="A1659" s="123">
        <v>43952</v>
      </c>
      <c r="B1659" s="28" t="s">
        <v>50</v>
      </c>
      <c r="C1659" s="124">
        <v>1104722.26</v>
      </c>
    </row>
    <row r="1660" spans="1:3" x14ac:dyDescent="0.25">
      <c r="A1660" s="123">
        <v>43952</v>
      </c>
      <c r="B1660" s="28" t="s">
        <v>19</v>
      </c>
      <c r="C1660" s="124">
        <v>893202.86</v>
      </c>
    </row>
    <row r="1661" spans="1:3" x14ac:dyDescent="0.25">
      <c r="A1661" s="123">
        <v>43952</v>
      </c>
      <c r="B1661" s="28" t="s">
        <v>13</v>
      </c>
      <c r="C1661" s="124">
        <v>73242.379999999903</v>
      </c>
    </row>
    <row r="1662" spans="1:3" x14ac:dyDescent="0.25">
      <c r="A1662" s="123">
        <v>43952</v>
      </c>
      <c r="B1662" s="28" t="s">
        <v>8</v>
      </c>
      <c r="C1662" s="124">
        <v>115335.34</v>
      </c>
    </row>
    <row r="1663" spans="1:3" x14ac:dyDescent="0.25">
      <c r="A1663" s="123">
        <v>43952</v>
      </c>
      <c r="B1663" s="28" t="s">
        <v>12</v>
      </c>
      <c r="C1663" s="124">
        <v>130620.18</v>
      </c>
    </row>
    <row r="1664" spans="1:3" x14ac:dyDescent="0.25">
      <c r="A1664" s="123">
        <v>43952</v>
      </c>
      <c r="B1664" s="28" t="s">
        <v>37</v>
      </c>
      <c r="C1664" s="124">
        <v>503205.74000000098</v>
      </c>
    </row>
    <row r="1665" spans="1:3" x14ac:dyDescent="0.25">
      <c r="A1665" s="123">
        <v>43952</v>
      </c>
      <c r="B1665" s="28" t="s">
        <v>2</v>
      </c>
      <c r="C1665" s="124">
        <v>15377955.15</v>
      </c>
    </row>
    <row r="1666" spans="1:3" x14ac:dyDescent="0.25">
      <c r="A1666" s="123">
        <v>43952</v>
      </c>
      <c r="B1666" s="28" t="s">
        <v>38</v>
      </c>
      <c r="C1666" s="124">
        <v>21978.6</v>
      </c>
    </row>
    <row r="1667" spans="1:3" x14ac:dyDescent="0.25">
      <c r="A1667" s="123">
        <v>43952</v>
      </c>
      <c r="B1667" s="28" t="s">
        <v>48</v>
      </c>
      <c r="C1667" s="124">
        <v>8616639.67999986</v>
      </c>
    </row>
    <row r="1668" spans="1:3" x14ac:dyDescent="0.25">
      <c r="A1668" s="123">
        <v>43952</v>
      </c>
      <c r="B1668" s="28" t="s">
        <v>49</v>
      </c>
      <c r="C1668" s="124">
        <v>1692080.3</v>
      </c>
    </row>
    <row r="1669" spans="1:3" x14ac:dyDescent="0.25">
      <c r="A1669" s="123">
        <v>43952</v>
      </c>
      <c r="B1669" s="28" t="s">
        <v>22</v>
      </c>
      <c r="C1669" s="124">
        <v>37559126.189999998</v>
      </c>
    </row>
    <row r="1670" spans="1:3" x14ac:dyDescent="0.25">
      <c r="A1670" s="123">
        <v>43952</v>
      </c>
      <c r="B1670" s="28" t="s">
        <v>16</v>
      </c>
      <c r="C1670" s="124">
        <v>590768.25</v>
      </c>
    </row>
    <row r="1671" spans="1:3" x14ac:dyDescent="0.25">
      <c r="A1671" s="123">
        <v>43952</v>
      </c>
      <c r="B1671" s="28" t="s">
        <v>14</v>
      </c>
      <c r="C1671" s="124">
        <v>372655.28</v>
      </c>
    </row>
    <row r="1672" spans="1:3" x14ac:dyDescent="0.25">
      <c r="A1672" s="123">
        <v>43952</v>
      </c>
      <c r="B1672" s="28" t="s">
        <v>17</v>
      </c>
      <c r="C1672" s="124">
        <v>2068004.75</v>
      </c>
    </row>
    <row r="1673" spans="1:3" x14ac:dyDescent="0.25">
      <c r="A1673" s="123">
        <v>43952</v>
      </c>
      <c r="B1673" s="28" t="s">
        <v>15</v>
      </c>
      <c r="C1673" s="124">
        <v>63951.66</v>
      </c>
    </row>
    <row r="1674" spans="1:3" x14ac:dyDescent="0.25">
      <c r="A1674" s="123">
        <v>43952</v>
      </c>
      <c r="B1674" s="28" t="s">
        <v>34</v>
      </c>
      <c r="C1674" s="124">
        <v>-26281015.300000001</v>
      </c>
    </row>
    <row r="1675" spans="1:3" x14ac:dyDescent="0.25">
      <c r="A1675" s="123">
        <v>43952</v>
      </c>
      <c r="B1675" s="28" t="s">
        <v>58</v>
      </c>
      <c r="C1675" s="124">
        <v>-43939.839999999997</v>
      </c>
    </row>
    <row r="1676" spans="1:3" x14ac:dyDescent="0.25">
      <c r="A1676" s="123">
        <v>43952</v>
      </c>
      <c r="B1676" s="28" t="s">
        <v>18</v>
      </c>
      <c r="C1676" s="124">
        <v>-434.23</v>
      </c>
    </row>
    <row r="1677" spans="1:3" x14ac:dyDescent="0.25">
      <c r="A1677" s="123">
        <v>43983</v>
      </c>
      <c r="B1677" s="28" t="s">
        <v>58</v>
      </c>
      <c r="C1677" s="124">
        <v>-41407.19</v>
      </c>
    </row>
    <row r="1678" spans="1:3" x14ac:dyDescent="0.25">
      <c r="A1678" s="123">
        <v>43983</v>
      </c>
      <c r="B1678" s="28" t="s">
        <v>22</v>
      </c>
      <c r="C1678" s="124">
        <v>42764879.880000003</v>
      </c>
    </row>
    <row r="1679" spans="1:3" x14ac:dyDescent="0.25">
      <c r="A1679" s="123">
        <v>43983</v>
      </c>
      <c r="B1679" s="28" t="s">
        <v>17</v>
      </c>
      <c r="C1679" s="124">
        <v>2078203.05</v>
      </c>
    </row>
    <row r="1680" spans="1:3" x14ac:dyDescent="0.25">
      <c r="A1680" s="123">
        <v>43983</v>
      </c>
      <c r="B1680" s="28" t="s">
        <v>15</v>
      </c>
      <c r="C1680" s="124">
        <v>48232.800000000003</v>
      </c>
    </row>
    <row r="1681" spans="1:3" x14ac:dyDescent="0.25">
      <c r="A1681" s="123">
        <v>43983</v>
      </c>
      <c r="B1681" s="28" t="s">
        <v>18</v>
      </c>
      <c r="C1681" s="124">
        <v>-19037.490000000002</v>
      </c>
    </row>
    <row r="1682" spans="1:3" x14ac:dyDescent="0.25">
      <c r="A1682" s="123">
        <v>43983</v>
      </c>
      <c r="B1682" s="28" t="s">
        <v>49</v>
      </c>
      <c r="C1682" s="124">
        <v>2663266.5499999998</v>
      </c>
    </row>
    <row r="1683" spans="1:3" x14ac:dyDescent="0.25">
      <c r="A1683" s="123">
        <v>43983</v>
      </c>
      <c r="B1683" s="28" t="s">
        <v>16</v>
      </c>
      <c r="C1683" s="124">
        <v>730779.08</v>
      </c>
    </row>
    <row r="1684" spans="1:3" x14ac:dyDescent="0.25">
      <c r="A1684" s="123">
        <v>43983</v>
      </c>
      <c r="B1684" s="28" t="s">
        <v>8</v>
      </c>
      <c r="C1684" s="124">
        <v>136057.89000000001</v>
      </c>
    </row>
    <row r="1685" spans="1:3" x14ac:dyDescent="0.25">
      <c r="A1685" s="123">
        <v>43983</v>
      </c>
      <c r="B1685" s="28" t="s">
        <v>14</v>
      </c>
      <c r="C1685" s="124">
        <v>377485.21</v>
      </c>
    </row>
    <row r="1686" spans="1:3" x14ac:dyDescent="0.25">
      <c r="A1686" s="123">
        <v>43983</v>
      </c>
      <c r="B1686" s="28" t="s">
        <v>2</v>
      </c>
      <c r="C1686" s="124">
        <v>14913304.359999999</v>
      </c>
    </row>
    <row r="1687" spans="1:3" x14ac:dyDescent="0.25">
      <c r="A1687" s="123">
        <v>43983</v>
      </c>
      <c r="B1687" s="28" t="s">
        <v>38</v>
      </c>
      <c r="C1687" s="124">
        <v>28141.15</v>
      </c>
    </row>
    <row r="1688" spans="1:3" x14ac:dyDescent="0.25">
      <c r="A1688" s="123">
        <v>43983</v>
      </c>
      <c r="B1688" s="28" t="s">
        <v>12</v>
      </c>
      <c r="C1688" s="124">
        <v>126037.42</v>
      </c>
    </row>
    <row r="1689" spans="1:3" x14ac:dyDescent="0.25">
      <c r="A1689" s="123">
        <v>43983</v>
      </c>
      <c r="B1689" s="28" t="s">
        <v>37</v>
      </c>
      <c r="C1689" s="124">
        <v>570792.6</v>
      </c>
    </row>
    <row r="1690" spans="1:3" x14ac:dyDescent="0.25">
      <c r="A1690" s="123">
        <v>43983</v>
      </c>
      <c r="B1690" s="28" t="s">
        <v>48</v>
      </c>
      <c r="C1690" s="124">
        <v>8173919.9500000002</v>
      </c>
    </row>
    <row r="1691" spans="1:3" x14ac:dyDescent="0.25">
      <c r="A1691" s="123">
        <v>43983</v>
      </c>
      <c r="B1691" s="28" t="s">
        <v>50</v>
      </c>
      <c r="C1691" s="124">
        <v>1856393.37</v>
      </c>
    </row>
    <row r="1692" spans="1:3" x14ac:dyDescent="0.25">
      <c r="A1692" s="123">
        <v>43983</v>
      </c>
      <c r="B1692" s="28" t="s">
        <v>36</v>
      </c>
      <c r="C1692" s="124">
        <v>6397220.1500000097</v>
      </c>
    </row>
    <row r="1693" spans="1:3" x14ac:dyDescent="0.25">
      <c r="A1693" s="123">
        <v>43983</v>
      </c>
      <c r="B1693" s="28" t="s">
        <v>47</v>
      </c>
      <c r="C1693" s="124">
        <v>0</v>
      </c>
    </row>
    <row r="1694" spans="1:3" x14ac:dyDescent="0.25">
      <c r="A1694" s="123">
        <v>43983</v>
      </c>
      <c r="B1694" s="28" t="s">
        <v>13</v>
      </c>
      <c r="C1694" s="124">
        <v>91000.410000000207</v>
      </c>
    </row>
    <row r="1695" spans="1:3" x14ac:dyDescent="0.25">
      <c r="A1695" s="123">
        <v>43983</v>
      </c>
      <c r="B1695" s="28" t="s">
        <v>35</v>
      </c>
      <c r="C1695" s="124">
        <v>12046525.630000001</v>
      </c>
    </row>
    <row r="1696" spans="1:3" x14ac:dyDescent="0.25">
      <c r="A1696" s="123">
        <v>43983</v>
      </c>
      <c r="B1696" s="28" t="s">
        <v>11</v>
      </c>
      <c r="C1696" s="124">
        <v>890895.09</v>
      </c>
    </row>
    <row r="1697" spans="1:3" x14ac:dyDescent="0.25">
      <c r="A1697" s="123">
        <v>43983</v>
      </c>
      <c r="B1697" s="28" t="s">
        <v>4</v>
      </c>
      <c r="C1697" s="124">
        <v>537321.26</v>
      </c>
    </row>
    <row r="1698" spans="1:3" x14ac:dyDescent="0.25">
      <c r="A1698" s="123">
        <v>43983</v>
      </c>
      <c r="B1698" s="28" t="s">
        <v>34</v>
      </c>
      <c r="C1698" s="124">
        <v>-30539265.920000002</v>
      </c>
    </row>
    <row r="1699" spans="1:3" x14ac:dyDescent="0.25">
      <c r="A1699" s="123">
        <v>43983</v>
      </c>
      <c r="B1699" s="28" t="s">
        <v>19</v>
      </c>
      <c r="C1699" s="124">
        <v>1038392.55</v>
      </c>
    </row>
    <row r="1700" spans="1:3" x14ac:dyDescent="0.25">
      <c r="A1700" s="123">
        <v>44013</v>
      </c>
      <c r="B1700" s="28" t="s">
        <v>58</v>
      </c>
      <c r="C1700" s="124">
        <v>-39735.39</v>
      </c>
    </row>
    <row r="1701" spans="1:3" x14ac:dyDescent="0.25">
      <c r="A1701" s="123">
        <v>44013</v>
      </c>
      <c r="B1701" s="28" t="s">
        <v>22</v>
      </c>
      <c r="C1701" s="124">
        <v>48020177.749999903</v>
      </c>
    </row>
    <row r="1702" spans="1:3" x14ac:dyDescent="0.25">
      <c r="A1702" s="123">
        <v>44013</v>
      </c>
      <c r="B1702" s="28" t="s">
        <v>38</v>
      </c>
      <c r="C1702" s="124">
        <v>29139.81</v>
      </c>
    </row>
    <row r="1703" spans="1:3" x14ac:dyDescent="0.25">
      <c r="A1703" s="123">
        <v>44013</v>
      </c>
      <c r="B1703" s="28" t="s">
        <v>17</v>
      </c>
      <c r="C1703" s="124">
        <v>2082911.7</v>
      </c>
    </row>
    <row r="1704" spans="1:3" x14ac:dyDescent="0.25">
      <c r="A1704" s="123">
        <v>44013</v>
      </c>
      <c r="B1704" s="28" t="s">
        <v>14</v>
      </c>
      <c r="C1704" s="124">
        <v>467666.75</v>
      </c>
    </row>
    <row r="1705" spans="1:3" x14ac:dyDescent="0.25">
      <c r="A1705" s="123">
        <v>44013</v>
      </c>
      <c r="B1705" s="28" t="s">
        <v>16</v>
      </c>
      <c r="C1705" s="124">
        <v>1040370.95</v>
      </c>
    </row>
    <row r="1706" spans="1:3" x14ac:dyDescent="0.25">
      <c r="A1706" s="123">
        <v>44013</v>
      </c>
      <c r="B1706" s="28" t="s">
        <v>49</v>
      </c>
      <c r="C1706" s="124">
        <v>1536947.51</v>
      </c>
    </row>
    <row r="1707" spans="1:3" x14ac:dyDescent="0.25">
      <c r="A1707" s="123">
        <v>44013</v>
      </c>
      <c r="B1707" s="28" t="s">
        <v>47</v>
      </c>
      <c r="C1707" s="124">
        <v>0</v>
      </c>
    </row>
    <row r="1708" spans="1:3" x14ac:dyDescent="0.25">
      <c r="A1708" s="123">
        <v>44013</v>
      </c>
      <c r="B1708" s="28" t="s">
        <v>36</v>
      </c>
      <c r="C1708" s="124">
        <v>6481241.5800000103</v>
      </c>
    </row>
    <row r="1709" spans="1:3" x14ac:dyDescent="0.25">
      <c r="A1709" s="123">
        <v>44013</v>
      </c>
      <c r="B1709" s="28" t="s">
        <v>8</v>
      </c>
      <c r="C1709" s="124">
        <v>144382.65</v>
      </c>
    </row>
    <row r="1710" spans="1:3" x14ac:dyDescent="0.25">
      <c r="A1710" s="123">
        <v>44013</v>
      </c>
      <c r="B1710" s="28" t="s">
        <v>15</v>
      </c>
      <c r="C1710" s="124">
        <v>54885.69</v>
      </c>
    </row>
    <row r="1711" spans="1:3" x14ac:dyDescent="0.25">
      <c r="A1711" s="123">
        <v>44013</v>
      </c>
      <c r="B1711" s="28" t="s">
        <v>50</v>
      </c>
      <c r="C1711" s="124">
        <v>2329574.7200000002</v>
      </c>
    </row>
    <row r="1712" spans="1:3" x14ac:dyDescent="0.25">
      <c r="A1712" s="123">
        <v>44013</v>
      </c>
      <c r="B1712" s="28" t="s">
        <v>37</v>
      </c>
      <c r="C1712" s="124">
        <v>615222.06999999995</v>
      </c>
    </row>
    <row r="1713" spans="1:3" x14ac:dyDescent="0.25">
      <c r="A1713" s="123">
        <v>44013</v>
      </c>
      <c r="B1713" s="28" t="s">
        <v>35</v>
      </c>
      <c r="C1713" s="124">
        <v>11937668.939999999</v>
      </c>
    </row>
    <row r="1714" spans="1:3" x14ac:dyDescent="0.25">
      <c r="A1714" s="123">
        <v>44013</v>
      </c>
      <c r="B1714" s="28" t="s">
        <v>19</v>
      </c>
      <c r="C1714" s="124">
        <v>1290129.8899999999</v>
      </c>
    </row>
    <row r="1715" spans="1:3" x14ac:dyDescent="0.25">
      <c r="A1715" s="123">
        <v>44013</v>
      </c>
      <c r="B1715" s="28" t="s">
        <v>2</v>
      </c>
      <c r="C1715" s="124">
        <v>15336341.49</v>
      </c>
    </row>
    <row r="1716" spans="1:3" x14ac:dyDescent="0.25">
      <c r="A1716" s="123">
        <v>44013</v>
      </c>
      <c r="B1716" s="28" t="s">
        <v>13</v>
      </c>
      <c r="C1716" s="124">
        <v>88972.110000000102</v>
      </c>
    </row>
    <row r="1717" spans="1:3" x14ac:dyDescent="0.25">
      <c r="A1717" s="123">
        <v>44013</v>
      </c>
      <c r="B1717" s="28" t="s">
        <v>18</v>
      </c>
      <c r="C1717" s="124">
        <v>12.19</v>
      </c>
    </row>
    <row r="1718" spans="1:3" x14ac:dyDescent="0.25">
      <c r="A1718" s="123">
        <v>44013</v>
      </c>
      <c r="B1718" s="28" t="s">
        <v>34</v>
      </c>
      <c r="C1718" s="124">
        <v>-33549210.829999998</v>
      </c>
    </row>
    <row r="1719" spans="1:3" x14ac:dyDescent="0.25">
      <c r="A1719" s="123">
        <v>44013</v>
      </c>
      <c r="B1719" s="28" t="s">
        <v>12</v>
      </c>
      <c r="C1719" s="124">
        <v>154268.54999999999</v>
      </c>
    </row>
    <row r="1720" spans="1:3" x14ac:dyDescent="0.25">
      <c r="A1720" s="123">
        <v>44013</v>
      </c>
      <c r="B1720" s="28" t="s">
        <v>11</v>
      </c>
      <c r="C1720" s="124">
        <v>1020731.35</v>
      </c>
    </row>
    <row r="1721" spans="1:3" x14ac:dyDescent="0.25">
      <c r="A1721" s="123">
        <v>44013</v>
      </c>
      <c r="B1721" s="28" t="s">
        <v>4</v>
      </c>
      <c r="C1721" s="124">
        <v>567446.99</v>
      </c>
    </row>
    <row r="1722" spans="1:3" x14ac:dyDescent="0.25">
      <c r="A1722" s="123">
        <v>44013</v>
      </c>
      <c r="B1722" s="28" t="s">
        <v>48</v>
      </c>
      <c r="C1722" s="124">
        <v>8421510.22999998</v>
      </c>
    </row>
    <row r="1723" spans="1:3" x14ac:dyDescent="0.25">
      <c r="A1723" s="123">
        <v>44044</v>
      </c>
      <c r="B1723" s="28" t="s">
        <v>48</v>
      </c>
      <c r="C1723" s="124">
        <v>10285152.869999999</v>
      </c>
    </row>
    <row r="1724" spans="1:3" x14ac:dyDescent="0.25">
      <c r="A1724" s="123">
        <v>44044</v>
      </c>
      <c r="B1724" s="28" t="s">
        <v>11</v>
      </c>
      <c r="C1724" s="124">
        <v>1037660.52</v>
      </c>
    </row>
    <row r="1725" spans="1:3" x14ac:dyDescent="0.25">
      <c r="A1725" s="123">
        <v>44044</v>
      </c>
      <c r="B1725" s="28" t="s">
        <v>50</v>
      </c>
      <c r="C1725" s="124">
        <v>2109520.69</v>
      </c>
    </row>
    <row r="1726" spans="1:3" x14ac:dyDescent="0.25">
      <c r="A1726" s="123">
        <v>44044</v>
      </c>
      <c r="B1726" s="28" t="s">
        <v>12</v>
      </c>
      <c r="C1726" s="124">
        <v>133278.51</v>
      </c>
    </row>
    <row r="1727" spans="1:3" x14ac:dyDescent="0.25">
      <c r="A1727" s="123">
        <v>44044</v>
      </c>
      <c r="B1727" s="28" t="s">
        <v>34</v>
      </c>
      <c r="C1727" s="124">
        <v>-36036820.190000102</v>
      </c>
    </row>
    <row r="1728" spans="1:3" x14ac:dyDescent="0.25">
      <c r="A1728" s="123">
        <v>44044</v>
      </c>
      <c r="B1728" s="28" t="s">
        <v>18</v>
      </c>
      <c r="C1728" s="124">
        <v>-15401.01</v>
      </c>
    </row>
    <row r="1729" spans="1:3" x14ac:dyDescent="0.25">
      <c r="A1729" s="123">
        <v>44044</v>
      </c>
      <c r="B1729" s="28" t="s">
        <v>37</v>
      </c>
      <c r="C1729" s="124">
        <v>625382.80000000005</v>
      </c>
    </row>
    <row r="1730" spans="1:3" x14ac:dyDescent="0.25">
      <c r="A1730" s="123">
        <v>44044</v>
      </c>
      <c r="B1730" s="28" t="s">
        <v>38</v>
      </c>
      <c r="C1730" s="124">
        <v>30480.37</v>
      </c>
    </row>
    <row r="1731" spans="1:3" x14ac:dyDescent="0.25">
      <c r="A1731" s="123">
        <v>44044</v>
      </c>
      <c r="B1731" s="28" t="s">
        <v>19</v>
      </c>
      <c r="C1731" s="124">
        <v>1105018.0900000001</v>
      </c>
    </row>
    <row r="1732" spans="1:3" x14ac:dyDescent="0.25">
      <c r="A1732" s="123">
        <v>44044</v>
      </c>
      <c r="B1732" s="28" t="s">
        <v>13</v>
      </c>
      <c r="C1732" s="124">
        <v>66040.460000000006</v>
      </c>
    </row>
    <row r="1733" spans="1:3" x14ac:dyDescent="0.25">
      <c r="A1733" s="123">
        <v>44044</v>
      </c>
      <c r="B1733" s="28" t="s">
        <v>8</v>
      </c>
      <c r="C1733" s="124">
        <v>117756.59</v>
      </c>
    </row>
    <row r="1734" spans="1:3" x14ac:dyDescent="0.25">
      <c r="A1734" s="123">
        <v>44044</v>
      </c>
      <c r="B1734" s="28" t="s">
        <v>36</v>
      </c>
      <c r="C1734" s="124">
        <v>6127751.4600000102</v>
      </c>
    </row>
    <row r="1735" spans="1:3" x14ac:dyDescent="0.25">
      <c r="A1735" s="123">
        <v>44044</v>
      </c>
      <c r="B1735" s="28" t="s">
        <v>35</v>
      </c>
      <c r="C1735" s="124">
        <v>11033045.16</v>
      </c>
    </row>
    <row r="1736" spans="1:3" x14ac:dyDescent="0.25">
      <c r="A1736" s="123">
        <v>44044</v>
      </c>
      <c r="B1736" s="28" t="s">
        <v>2</v>
      </c>
      <c r="C1736" s="124">
        <v>15226639.640000001</v>
      </c>
    </row>
    <row r="1737" spans="1:3" x14ac:dyDescent="0.25">
      <c r="A1737" s="123">
        <v>44044</v>
      </c>
      <c r="B1737" s="28" t="s">
        <v>4</v>
      </c>
      <c r="C1737" s="124">
        <v>633746.41</v>
      </c>
    </row>
    <row r="1738" spans="1:3" x14ac:dyDescent="0.25">
      <c r="A1738" s="123">
        <v>44044</v>
      </c>
      <c r="B1738" s="28" t="s">
        <v>47</v>
      </c>
      <c r="C1738" s="124">
        <v>0</v>
      </c>
    </row>
    <row r="1739" spans="1:3" x14ac:dyDescent="0.25">
      <c r="A1739" s="123">
        <v>44044</v>
      </c>
      <c r="B1739" s="28" t="s">
        <v>49</v>
      </c>
      <c r="C1739" s="124">
        <v>1906094.7</v>
      </c>
    </row>
    <row r="1740" spans="1:3" x14ac:dyDescent="0.25">
      <c r="A1740" s="123">
        <v>44044</v>
      </c>
      <c r="B1740" s="28" t="s">
        <v>17</v>
      </c>
      <c r="C1740" s="124">
        <v>2090668.06</v>
      </c>
    </row>
    <row r="1741" spans="1:3" x14ac:dyDescent="0.25">
      <c r="A1741" s="123">
        <v>44044</v>
      </c>
      <c r="B1741" s="28" t="s">
        <v>58</v>
      </c>
      <c r="C1741" s="124">
        <v>-38921.07</v>
      </c>
    </row>
    <row r="1742" spans="1:3" x14ac:dyDescent="0.25">
      <c r="A1742" s="123">
        <v>44044</v>
      </c>
      <c r="B1742" s="28" t="s">
        <v>15</v>
      </c>
      <c r="C1742" s="124">
        <v>47022.19</v>
      </c>
    </row>
    <row r="1743" spans="1:3" x14ac:dyDescent="0.25">
      <c r="A1743" s="123">
        <v>44044</v>
      </c>
      <c r="B1743" s="28" t="s">
        <v>16</v>
      </c>
      <c r="C1743" s="124">
        <v>862360.77</v>
      </c>
    </row>
    <row r="1744" spans="1:3" x14ac:dyDescent="0.25">
      <c r="A1744" s="123">
        <v>44044</v>
      </c>
      <c r="B1744" s="28" t="s">
        <v>14</v>
      </c>
      <c r="C1744" s="124">
        <v>383625.35</v>
      </c>
    </row>
    <row r="1745" spans="1:3" x14ac:dyDescent="0.25">
      <c r="A1745" s="123">
        <v>44044</v>
      </c>
      <c r="B1745" s="28" t="s">
        <v>22</v>
      </c>
      <c r="C1745" s="124">
        <v>51484073.810000002</v>
      </c>
    </row>
    <row r="1746" spans="1:3" x14ac:dyDescent="0.25">
      <c r="A1746" s="123">
        <v>44075</v>
      </c>
      <c r="B1746" s="28" t="s">
        <v>15</v>
      </c>
      <c r="C1746" s="124">
        <v>58691.69</v>
      </c>
    </row>
    <row r="1747" spans="1:3" x14ac:dyDescent="0.25">
      <c r="A1747" s="123">
        <v>44075</v>
      </c>
      <c r="B1747" s="28" t="s">
        <v>17</v>
      </c>
      <c r="C1747" s="124">
        <v>2102398.09</v>
      </c>
    </row>
    <row r="1748" spans="1:3" x14ac:dyDescent="0.25">
      <c r="A1748" s="123">
        <v>44075</v>
      </c>
      <c r="B1748" s="28" t="s">
        <v>22</v>
      </c>
      <c r="C1748" s="124">
        <v>42682596.189999901</v>
      </c>
    </row>
    <row r="1749" spans="1:3" x14ac:dyDescent="0.25">
      <c r="A1749" s="123">
        <v>44075</v>
      </c>
      <c r="B1749" s="28" t="s">
        <v>58</v>
      </c>
      <c r="C1749" s="124">
        <v>-37009.599999999999</v>
      </c>
    </row>
    <row r="1750" spans="1:3" x14ac:dyDescent="0.25">
      <c r="A1750" s="123">
        <v>44075</v>
      </c>
      <c r="B1750" s="28" t="s">
        <v>49</v>
      </c>
      <c r="C1750" s="124">
        <v>1466723.79</v>
      </c>
    </row>
    <row r="1751" spans="1:3" x14ac:dyDescent="0.25">
      <c r="A1751" s="123">
        <v>44075</v>
      </c>
      <c r="B1751" s="28" t="s">
        <v>8</v>
      </c>
      <c r="C1751" s="124">
        <v>160146.51</v>
      </c>
    </row>
    <row r="1752" spans="1:3" x14ac:dyDescent="0.25">
      <c r="A1752" s="123">
        <v>44075</v>
      </c>
      <c r="B1752" s="28" t="s">
        <v>2</v>
      </c>
      <c r="C1752" s="124">
        <v>15275671.33</v>
      </c>
    </row>
    <row r="1753" spans="1:3" x14ac:dyDescent="0.25">
      <c r="A1753" s="123">
        <v>44075</v>
      </c>
      <c r="B1753" s="28" t="s">
        <v>4</v>
      </c>
      <c r="C1753" s="124">
        <v>520424.2</v>
      </c>
    </row>
    <row r="1754" spans="1:3" x14ac:dyDescent="0.25">
      <c r="A1754" s="123">
        <v>44075</v>
      </c>
      <c r="B1754" s="28" t="s">
        <v>35</v>
      </c>
      <c r="C1754" s="124">
        <v>9656856.6199999992</v>
      </c>
    </row>
    <row r="1755" spans="1:3" x14ac:dyDescent="0.25">
      <c r="A1755" s="123">
        <v>44075</v>
      </c>
      <c r="B1755" s="28" t="s">
        <v>19</v>
      </c>
      <c r="C1755" s="124">
        <v>1029180.79</v>
      </c>
    </row>
    <row r="1756" spans="1:3" x14ac:dyDescent="0.25">
      <c r="A1756" s="123">
        <v>44075</v>
      </c>
      <c r="B1756" s="28" t="s">
        <v>38</v>
      </c>
      <c r="C1756" s="124">
        <v>25106.41</v>
      </c>
    </row>
    <row r="1757" spans="1:3" x14ac:dyDescent="0.25">
      <c r="A1757" s="123">
        <v>44075</v>
      </c>
      <c r="B1757" s="28" t="s">
        <v>36</v>
      </c>
      <c r="C1757" s="124">
        <v>5205843.0300000096</v>
      </c>
    </row>
    <row r="1758" spans="1:3" x14ac:dyDescent="0.25">
      <c r="A1758" s="123">
        <v>44075</v>
      </c>
      <c r="B1758" s="28" t="s">
        <v>47</v>
      </c>
      <c r="C1758" s="124">
        <v>0</v>
      </c>
    </row>
    <row r="1759" spans="1:3" x14ac:dyDescent="0.25">
      <c r="A1759" s="123">
        <v>44075</v>
      </c>
      <c r="B1759" s="28" t="s">
        <v>13</v>
      </c>
      <c r="C1759" s="124">
        <v>84329.9</v>
      </c>
    </row>
    <row r="1760" spans="1:3" x14ac:dyDescent="0.25">
      <c r="A1760" s="123">
        <v>44075</v>
      </c>
      <c r="B1760" s="28" t="s">
        <v>37</v>
      </c>
      <c r="C1760" s="124">
        <v>588913.42000000004</v>
      </c>
    </row>
    <row r="1761" spans="1:3" x14ac:dyDescent="0.25">
      <c r="A1761" s="123">
        <v>44075</v>
      </c>
      <c r="B1761" s="28" t="s">
        <v>48</v>
      </c>
      <c r="C1761" s="124">
        <v>8423679.0899999905</v>
      </c>
    </row>
    <row r="1762" spans="1:3" x14ac:dyDescent="0.25">
      <c r="A1762" s="123">
        <v>44075</v>
      </c>
      <c r="B1762" s="28" t="s">
        <v>12</v>
      </c>
      <c r="C1762" s="124">
        <v>145119.01</v>
      </c>
    </row>
    <row r="1763" spans="1:3" x14ac:dyDescent="0.25">
      <c r="A1763" s="123">
        <v>44075</v>
      </c>
      <c r="B1763" s="28" t="s">
        <v>11</v>
      </c>
      <c r="C1763" s="124">
        <v>961459.80000000098</v>
      </c>
    </row>
    <row r="1764" spans="1:3" x14ac:dyDescent="0.25">
      <c r="A1764" s="123">
        <v>44075</v>
      </c>
      <c r="B1764" s="28" t="s">
        <v>18</v>
      </c>
      <c r="C1764" s="124">
        <v>-510.48</v>
      </c>
    </row>
    <row r="1765" spans="1:3" x14ac:dyDescent="0.25">
      <c r="A1765" s="123">
        <v>44075</v>
      </c>
      <c r="B1765" s="28" t="s">
        <v>50</v>
      </c>
      <c r="C1765" s="124">
        <v>1661101.81</v>
      </c>
    </row>
    <row r="1766" spans="1:3" x14ac:dyDescent="0.25">
      <c r="A1766" s="123">
        <v>44075</v>
      </c>
      <c r="B1766" s="28" t="s">
        <v>34</v>
      </c>
      <c r="C1766" s="124">
        <v>-29644466.600000001</v>
      </c>
    </row>
    <row r="1767" spans="1:3" x14ac:dyDescent="0.25">
      <c r="A1767" s="123">
        <v>44075</v>
      </c>
      <c r="B1767" s="28" t="s">
        <v>16</v>
      </c>
      <c r="C1767" s="124">
        <v>831842.11</v>
      </c>
    </row>
    <row r="1768" spans="1:3" x14ac:dyDescent="0.25">
      <c r="A1768" s="123">
        <v>44075</v>
      </c>
      <c r="B1768" s="28" t="s">
        <v>14</v>
      </c>
      <c r="C1768" s="124">
        <v>418877.010000001</v>
      </c>
    </row>
  </sheetData>
  <autoFilter ref="A1:C1354" xr:uid="{3156013D-5471-4E21-AA82-E02DB7C8116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BB7A-C472-4D90-BF8C-EC78E14E13BD}">
  <sheetPr>
    <tabColor rgb="FFFF0000"/>
  </sheetPr>
  <dimension ref="A1:C292"/>
  <sheetViews>
    <sheetView zoomScale="85" zoomScaleNormal="85" workbookViewId="0"/>
  </sheetViews>
  <sheetFormatPr defaultRowHeight="15" x14ac:dyDescent="0.25"/>
  <cols>
    <col min="1" max="1" width="9.5703125" bestFit="1" customWidth="1"/>
    <col min="2" max="2" width="34" bestFit="1" customWidth="1"/>
    <col min="3" max="3" width="15.140625" bestFit="1" customWidth="1"/>
  </cols>
  <sheetData>
    <row r="1" spans="1:3" x14ac:dyDescent="0.25">
      <c r="A1" t="s">
        <v>45</v>
      </c>
      <c r="B1" t="s">
        <v>51</v>
      </c>
      <c r="C1" t="s">
        <v>52</v>
      </c>
    </row>
    <row r="2" spans="1:3" x14ac:dyDescent="0.25">
      <c r="A2" s="123">
        <v>40603</v>
      </c>
      <c r="B2" s="28" t="s">
        <v>17</v>
      </c>
      <c r="C2" s="124">
        <v>-137158.62</v>
      </c>
    </row>
    <row r="3" spans="1:3" x14ac:dyDescent="0.25">
      <c r="A3" s="123">
        <v>40634</v>
      </c>
      <c r="B3" s="28" t="s">
        <v>17</v>
      </c>
      <c r="C3" s="124">
        <v>18296.71</v>
      </c>
    </row>
    <row r="4" spans="1:3" x14ac:dyDescent="0.25">
      <c r="A4" s="123">
        <v>40634</v>
      </c>
      <c r="B4" s="28" t="s">
        <v>49</v>
      </c>
      <c r="C4" s="124">
        <v>-130237</v>
      </c>
    </row>
    <row r="5" spans="1:3" x14ac:dyDescent="0.25">
      <c r="A5" s="123">
        <v>40664</v>
      </c>
      <c r="B5" s="28" t="s">
        <v>17</v>
      </c>
      <c r="C5" s="124">
        <v>18295.78</v>
      </c>
    </row>
    <row r="6" spans="1:3" x14ac:dyDescent="0.25">
      <c r="A6" s="123">
        <v>40664</v>
      </c>
      <c r="B6" s="28" t="s">
        <v>49</v>
      </c>
      <c r="C6" s="124">
        <v>-25629</v>
      </c>
    </row>
    <row r="7" spans="1:3" x14ac:dyDescent="0.25">
      <c r="A7" s="123">
        <v>40695</v>
      </c>
      <c r="B7" s="28" t="s">
        <v>17</v>
      </c>
      <c r="C7" s="124">
        <v>18300.75</v>
      </c>
    </row>
    <row r="8" spans="1:3" x14ac:dyDescent="0.25">
      <c r="A8" s="123">
        <v>40695</v>
      </c>
      <c r="B8" s="28" t="s">
        <v>49</v>
      </c>
      <c r="C8" s="124">
        <v>-123559</v>
      </c>
    </row>
    <row r="9" spans="1:3" x14ac:dyDescent="0.25">
      <c r="A9" s="123">
        <v>40725</v>
      </c>
      <c r="B9" s="28" t="s">
        <v>17</v>
      </c>
      <c r="C9" s="124">
        <v>343.07</v>
      </c>
    </row>
    <row r="10" spans="1:3" x14ac:dyDescent="0.25">
      <c r="A10" s="123">
        <v>40725</v>
      </c>
      <c r="B10" s="28" t="s">
        <v>49</v>
      </c>
      <c r="C10" s="124">
        <v>-265139</v>
      </c>
    </row>
    <row r="11" spans="1:3" x14ac:dyDescent="0.25">
      <c r="A11" s="123">
        <v>40756</v>
      </c>
      <c r="B11" s="28" t="s">
        <v>17</v>
      </c>
      <c r="C11" s="124">
        <v>18300.349999999999</v>
      </c>
    </row>
    <row r="12" spans="1:3" x14ac:dyDescent="0.25">
      <c r="A12" s="123">
        <v>40756</v>
      </c>
      <c r="B12" s="28" t="s">
        <v>49</v>
      </c>
      <c r="C12" s="124">
        <v>-130873</v>
      </c>
    </row>
    <row r="13" spans="1:3" x14ac:dyDescent="0.25">
      <c r="A13" s="123">
        <v>40787</v>
      </c>
      <c r="B13" s="28" t="s">
        <v>17</v>
      </c>
      <c r="C13" s="124">
        <v>18325.14</v>
      </c>
    </row>
    <row r="14" spans="1:3" x14ac:dyDescent="0.25">
      <c r="A14" s="123">
        <v>40787</v>
      </c>
      <c r="B14" s="28" t="s">
        <v>49</v>
      </c>
      <c r="C14" s="124">
        <v>-136687</v>
      </c>
    </row>
    <row r="15" spans="1:3" x14ac:dyDescent="0.25">
      <c r="A15" s="123">
        <v>40817</v>
      </c>
      <c r="B15" s="28" t="s">
        <v>17</v>
      </c>
      <c r="C15" s="124">
        <v>18329.650000000001</v>
      </c>
    </row>
    <row r="16" spans="1:3" x14ac:dyDescent="0.25">
      <c r="A16" s="123">
        <v>40817</v>
      </c>
      <c r="B16" s="28" t="s">
        <v>49</v>
      </c>
      <c r="C16" s="124">
        <v>-104492</v>
      </c>
    </row>
    <row r="17" spans="1:3" x14ac:dyDescent="0.25">
      <c r="A17" s="123">
        <v>40848</v>
      </c>
      <c r="B17" s="28" t="s">
        <v>17</v>
      </c>
      <c r="C17" s="124">
        <v>18324.45</v>
      </c>
    </row>
    <row r="18" spans="1:3" x14ac:dyDescent="0.25">
      <c r="A18" s="123">
        <v>40848</v>
      </c>
      <c r="B18" s="28" t="s">
        <v>15</v>
      </c>
      <c r="C18" s="124">
        <v>-6</v>
      </c>
    </row>
    <row r="19" spans="1:3" x14ac:dyDescent="0.25">
      <c r="A19" s="123">
        <v>40848</v>
      </c>
      <c r="B19" s="28" t="s">
        <v>49</v>
      </c>
      <c r="C19" s="124">
        <v>-31243</v>
      </c>
    </row>
    <row r="20" spans="1:3" x14ac:dyDescent="0.25">
      <c r="A20" s="123">
        <v>40878</v>
      </c>
      <c r="B20" s="28" t="s">
        <v>17</v>
      </c>
      <c r="C20" s="124">
        <v>18326.240000000002</v>
      </c>
    </row>
    <row r="21" spans="1:3" x14ac:dyDescent="0.25">
      <c r="A21" s="123">
        <v>40878</v>
      </c>
      <c r="B21" s="28" t="s">
        <v>49</v>
      </c>
      <c r="C21" s="124">
        <v>-209625</v>
      </c>
    </row>
    <row r="22" spans="1:3" x14ac:dyDescent="0.25">
      <c r="A22" s="123">
        <v>40909</v>
      </c>
      <c r="B22" s="28" t="s">
        <v>17</v>
      </c>
      <c r="C22" s="124">
        <v>21700.016666666699</v>
      </c>
    </row>
    <row r="23" spans="1:3" x14ac:dyDescent="0.25">
      <c r="A23" s="123">
        <v>40909</v>
      </c>
      <c r="B23" s="28" t="s">
        <v>15</v>
      </c>
      <c r="C23" s="124">
        <v>-60</v>
      </c>
    </row>
    <row r="24" spans="1:3" x14ac:dyDescent="0.25">
      <c r="A24" s="123">
        <v>40909</v>
      </c>
      <c r="B24" s="28" t="s">
        <v>49</v>
      </c>
      <c r="C24" s="124">
        <v>-58878</v>
      </c>
    </row>
    <row r="25" spans="1:3" x14ac:dyDescent="0.25">
      <c r="A25" s="123">
        <v>40940</v>
      </c>
      <c r="B25" s="28" t="s">
        <v>17</v>
      </c>
      <c r="C25" s="124">
        <v>21690.2166666667</v>
      </c>
    </row>
    <row r="26" spans="1:3" x14ac:dyDescent="0.25">
      <c r="A26" s="123">
        <v>40940</v>
      </c>
      <c r="B26" s="28" t="s">
        <v>49</v>
      </c>
      <c r="C26" s="124">
        <v>-120470</v>
      </c>
    </row>
    <row r="27" spans="1:3" x14ac:dyDescent="0.25">
      <c r="A27" s="123">
        <v>40969</v>
      </c>
      <c r="B27" s="28" t="s">
        <v>19</v>
      </c>
      <c r="C27" s="124">
        <v>-17.670000000000002</v>
      </c>
    </row>
    <row r="28" spans="1:3" x14ac:dyDescent="0.25">
      <c r="A28" s="123">
        <v>40969</v>
      </c>
      <c r="B28" s="28" t="s">
        <v>17</v>
      </c>
      <c r="C28" s="124">
        <v>220662.76666666701</v>
      </c>
    </row>
    <row r="29" spans="1:3" x14ac:dyDescent="0.25">
      <c r="A29" s="123">
        <v>40969</v>
      </c>
      <c r="B29" s="28" t="s">
        <v>49</v>
      </c>
      <c r="C29" s="124">
        <v>-77739</v>
      </c>
    </row>
    <row r="30" spans="1:3" x14ac:dyDescent="0.25">
      <c r="A30" s="123">
        <v>41000</v>
      </c>
      <c r="B30" s="28" t="s">
        <v>17</v>
      </c>
      <c r="C30" s="124">
        <v>21689.996666666699</v>
      </c>
    </row>
    <row r="31" spans="1:3" x14ac:dyDescent="0.25">
      <c r="A31" s="123">
        <v>41000</v>
      </c>
      <c r="B31" s="28" t="s">
        <v>49</v>
      </c>
      <c r="C31" s="124">
        <v>-102110</v>
      </c>
    </row>
    <row r="32" spans="1:3" x14ac:dyDescent="0.25">
      <c r="A32" s="123">
        <v>41000</v>
      </c>
      <c r="B32" s="28" t="s">
        <v>14</v>
      </c>
      <c r="C32" s="124">
        <v>5000</v>
      </c>
    </row>
    <row r="33" spans="1:3" x14ac:dyDescent="0.25">
      <c r="A33" s="123">
        <v>41030</v>
      </c>
      <c r="B33" s="28" t="s">
        <v>17</v>
      </c>
      <c r="C33" s="124">
        <v>21700.0766666667</v>
      </c>
    </row>
    <row r="34" spans="1:3" x14ac:dyDescent="0.25">
      <c r="A34" s="123">
        <v>41030</v>
      </c>
      <c r="B34" s="28" t="s">
        <v>15</v>
      </c>
      <c r="C34" s="124">
        <v>10.95</v>
      </c>
    </row>
    <row r="35" spans="1:3" x14ac:dyDescent="0.25">
      <c r="A35" s="123">
        <v>41030</v>
      </c>
      <c r="B35" s="28" t="s">
        <v>49</v>
      </c>
      <c r="C35" s="124">
        <v>-64450</v>
      </c>
    </row>
    <row r="36" spans="1:3" x14ac:dyDescent="0.25">
      <c r="A36" s="123">
        <v>41061</v>
      </c>
      <c r="B36" s="28" t="s">
        <v>17</v>
      </c>
      <c r="C36" s="124">
        <v>21708.936666666701</v>
      </c>
    </row>
    <row r="37" spans="1:3" x14ac:dyDescent="0.25">
      <c r="A37" s="123">
        <v>41061</v>
      </c>
      <c r="B37" s="28" t="s">
        <v>15</v>
      </c>
      <c r="C37" s="124">
        <v>-64</v>
      </c>
    </row>
    <row r="38" spans="1:3" x14ac:dyDescent="0.25">
      <c r="A38" s="123">
        <v>41061</v>
      </c>
      <c r="B38" s="28" t="s">
        <v>49</v>
      </c>
      <c r="C38" s="124">
        <v>-116177</v>
      </c>
    </row>
    <row r="39" spans="1:3" x14ac:dyDescent="0.25">
      <c r="A39" s="123">
        <v>41091</v>
      </c>
      <c r="B39" s="28" t="s">
        <v>17</v>
      </c>
      <c r="C39" s="124">
        <v>21699.496666666699</v>
      </c>
    </row>
    <row r="40" spans="1:3" x14ac:dyDescent="0.25">
      <c r="A40" s="123">
        <v>41091</v>
      </c>
      <c r="B40" s="28" t="s">
        <v>15</v>
      </c>
      <c r="C40" s="124">
        <v>-64</v>
      </c>
    </row>
    <row r="41" spans="1:3" x14ac:dyDescent="0.25">
      <c r="A41" s="123">
        <v>41091</v>
      </c>
      <c r="B41" s="28" t="s">
        <v>49</v>
      </c>
      <c r="C41" s="124">
        <v>-204258</v>
      </c>
    </row>
    <row r="42" spans="1:3" x14ac:dyDescent="0.25">
      <c r="A42" s="123">
        <v>41122</v>
      </c>
      <c r="B42" s="28" t="s">
        <v>17</v>
      </c>
      <c r="C42" s="124">
        <v>21688.9866666667</v>
      </c>
    </row>
    <row r="43" spans="1:3" x14ac:dyDescent="0.25">
      <c r="A43" s="123">
        <v>41122</v>
      </c>
      <c r="B43" s="28" t="s">
        <v>15</v>
      </c>
      <c r="C43" s="124">
        <v>-33.049999999999997</v>
      </c>
    </row>
    <row r="44" spans="1:3" x14ac:dyDescent="0.25">
      <c r="A44" s="123">
        <v>41122</v>
      </c>
      <c r="B44" s="28" t="s">
        <v>49</v>
      </c>
      <c r="C44" s="124">
        <v>-137615</v>
      </c>
    </row>
    <row r="45" spans="1:3" x14ac:dyDescent="0.25">
      <c r="A45" s="123">
        <v>41153</v>
      </c>
      <c r="B45" s="28" t="s">
        <v>17</v>
      </c>
      <c r="C45" s="124">
        <v>21684.746666666699</v>
      </c>
    </row>
    <row r="46" spans="1:3" x14ac:dyDescent="0.25">
      <c r="A46" s="123">
        <v>41153</v>
      </c>
      <c r="B46" s="28" t="s">
        <v>49</v>
      </c>
      <c r="C46" s="124">
        <v>-163323</v>
      </c>
    </row>
    <row r="47" spans="1:3" x14ac:dyDescent="0.25">
      <c r="A47" s="123">
        <v>41183</v>
      </c>
      <c r="B47" s="28" t="s">
        <v>17</v>
      </c>
      <c r="C47" s="124">
        <v>21687.706666666701</v>
      </c>
    </row>
    <row r="48" spans="1:3" x14ac:dyDescent="0.25">
      <c r="A48" s="123">
        <v>41183</v>
      </c>
      <c r="B48" s="28" t="s">
        <v>15</v>
      </c>
      <c r="C48" s="124">
        <v>-64.44</v>
      </c>
    </row>
    <row r="49" spans="1:3" x14ac:dyDescent="0.25">
      <c r="A49" s="123">
        <v>41183</v>
      </c>
      <c r="B49" s="28" t="s">
        <v>49</v>
      </c>
      <c r="C49" s="124">
        <v>-248137</v>
      </c>
    </row>
    <row r="50" spans="1:3" x14ac:dyDescent="0.25">
      <c r="A50" s="123">
        <v>41214</v>
      </c>
      <c r="B50" s="28" t="s">
        <v>17</v>
      </c>
      <c r="C50" s="124">
        <v>21691.566666666698</v>
      </c>
    </row>
    <row r="51" spans="1:3" x14ac:dyDescent="0.25">
      <c r="A51" s="123">
        <v>41214</v>
      </c>
      <c r="B51" s="28" t="s">
        <v>15</v>
      </c>
      <c r="C51" s="124">
        <v>10.95</v>
      </c>
    </row>
    <row r="52" spans="1:3" x14ac:dyDescent="0.25">
      <c r="A52" s="123">
        <v>41214</v>
      </c>
      <c r="B52" s="28" t="s">
        <v>49</v>
      </c>
      <c r="C52" s="124">
        <v>-247182</v>
      </c>
    </row>
    <row r="53" spans="1:3" x14ac:dyDescent="0.25">
      <c r="A53" s="123">
        <v>41244</v>
      </c>
      <c r="B53" s="28" t="s">
        <v>17</v>
      </c>
      <c r="C53" s="124">
        <v>-7057.2833333333301</v>
      </c>
    </row>
    <row r="54" spans="1:3" x14ac:dyDescent="0.25">
      <c r="A54" s="123">
        <v>41244</v>
      </c>
      <c r="B54" s="28" t="s">
        <v>15</v>
      </c>
      <c r="C54" s="124">
        <v>10.95</v>
      </c>
    </row>
    <row r="55" spans="1:3" x14ac:dyDescent="0.25">
      <c r="A55" s="123">
        <v>41244</v>
      </c>
      <c r="B55" s="28" t="s">
        <v>49</v>
      </c>
      <c r="C55" s="124">
        <v>-91703</v>
      </c>
    </row>
    <row r="56" spans="1:3" x14ac:dyDescent="0.25">
      <c r="A56" s="123">
        <v>41275</v>
      </c>
      <c r="B56" s="28" t="s">
        <v>17</v>
      </c>
      <c r="C56" s="124">
        <v>-7224.8133333333299</v>
      </c>
    </row>
    <row r="57" spans="1:3" x14ac:dyDescent="0.25">
      <c r="A57" s="123">
        <v>41275</v>
      </c>
      <c r="B57" s="28" t="s">
        <v>15</v>
      </c>
      <c r="C57" s="124">
        <v>-5511.85</v>
      </c>
    </row>
    <row r="58" spans="1:3" x14ac:dyDescent="0.25">
      <c r="A58" s="123">
        <v>41275</v>
      </c>
      <c r="B58" s="28" t="s">
        <v>49</v>
      </c>
      <c r="C58" s="124">
        <v>-72484</v>
      </c>
    </row>
    <row r="59" spans="1:3" x14ac:dyDescent="0.25">
      <c r="A59" s="123">
        <v>41306</v>
      </c>
      <c r="B59" s="28" t="s">
        <v>17</v>
      </c>
      <c r="C59" s="124">
        <v>-6746.6033333333298</v>
      </c>
    </row>
    <row r="60" spans="1:3" x14ac:dyDescent="0.25">
      <c r="A60" s="123">
        <v>41306</v>
      </c>
      <c r="B60" s="28" t="s">
        <v>15</v>
      </c>
      <c r="C60" s="124">
        <v>-9.56</v>
      </c>
    </row>
    <row r="61" spans="1:3" x14ac:dyDescent="0.25">
      <c r="A61" s="123">
        <v>41306</v>
      </c>
      <c r="B61" s="28" t="s">
        <v>49</v>
      </c>
      <c r="C61" s="124">
        <v>-39416</v>
      </c>
    </row>
    <row r="62" spans="1:3" x14ac:dyDescent="0.25">
      <c r="A62" s="123">
        <v>41306</v>
      </c>
      <c r="B62" s="28" t="s">
        <v>14</v>
      </c>
      <c r="C62" s="124">
        <v>38721.5</v>
      </c>
    </row>
    <row r="63" spans="1:3" x14ac:dyDescent="0.25">
      <c r="A63" s="123">
        <v>41306</v>
      </c>
      <c r="B63" s="28" t="s">
        <v>11</v>
      </c>
      <c r="C63" s="124">
        <v>-3391.7150000000001</v>
      </c>
    </row>
    <row r="64" spans="1:3" x14ac:dyDescent="0.25">
      <c r="A64" s="123">
        <v>41334</v>
      </c>
      <c r="B64" s="28" t="s">
        <v>17</v>
      </c>
      <c r="C64" s="124">
        <v>-279716.36333333299</v>
      </c>
    </row>
    <row r="65" spans="1:3" x14ac:dyDescent="0.25">
      <c r="A65" s="123">
        <v>41334</v>
      </c>
      <c r="B65" s="28" t="s">
        <v>15</v>
      </c>
      <c r="C65" s="124">
        <v>-5512.21</v>
      </c>
    </row>
    <row r="66" spans="1:3" x14ac:dyDescent="0.25">
      <c r="A66" s="123">
        <v>41334</v>
      </c>
      <c r="B66" s="28" t="s">
        <v>49</v>
      </c>
      <c r="C66" s="124">
        <v>-117065</v>
      </c>
    </row>
    <row r="67" spans="1:3" x14ac:dyDescent="0.25">
      <c r="A67" s="123">
        <v>41365</v>
      </c>
      <c r="B67" s="28" t="s">
        <v>19</v>
      </c>
      <c r="C67" s="124">
        <v>-12098</v>
      </c>
    </row>
    <row r="68" spans="1:3" x14ac:dyDescent="0.25">
      <c r="A68" s="123">
        <v>41365</v>
      </c>
      <c r="B68" s="28" t="s">
        <v>17</v>
      </c>
      <c r="C68" s="124">
        <v>-6810.7533333333304</v>
      </c>
    </row>
    <row r="69" spans="1:3" x14ac:dyDescent="0.25">
      <c r="A69" s="123">
        <v>41365</v>
      </c>
      <c r="B69" s="28" t="s">
        <v>15</v>
      </c>
      <c r="C69" s="124">
        <v>18</v>
      </c>
    </row>
    <row r="70" spans="1:3" x14ac:dyDescent="0.25">
      <c r="A70" s="123">
        <v>41365</v>
      </c>
      <c r="B70" s="28" t="s">
        <v>49</v>
      </c>
      <c r="C70" s="124">
        <v>-73713.84</v>
      </c>
    </row>
    <row r="71" spans="1:3" x14ac:dyDescent="0.25">
      <c r="A71" s="123">
        <v>41365</v>
      </c>
      <c r="B71" s="28" t="s">
        <v>14</v>
      </c>
      <c r="C71" s="124">
        <v>-53662.92</v>
      </c>
    </row>
    <row r="72" spans="1:3" x14ac:dyDescent="0.25">
      <c r="A72" s="123">
        <v>41395</v>
      </c>
      <c r="B72" s="28" t="s">
        <v>19</v>
      </c>
      <c r="C72" s="124">
        <v>-24436</v>
      </c>
    </row>
    <row r="73" spans="1:3" x14ac:dyDescent="0.25">
      <c r="A73" s="123">
        <v>41395</v>
      </c>
      <c r="B73" s="28" t="s">
        <v>17</v>
      </c>
      <c r="C73" s="124">
        <v>-6557.0733333333301</v>
      </c>
    </row>
    <row r="74" spans="1:3" x14ac:dyDescent="0.25">
      <c r="A74" s="123">
        <v>41395</v>
      </c>
      <c r="B74" s="28" t="s">
        <v>15</v>
      </c>
      <c r="C74" s="124">
        <v>-11.39</v>
      </c>
    </row>
    <row r="75" spans="1:3" x14ac:dyDescent="0.25">
      <c r="A75" s="123">
        <v>41395</v>
      </c>
      <c r="B75" s="28" t="s">
        <v>49</v>
      </c>
      <c r="C75" s="124">
        <v>-106130.7</v>
      </c>
    </row>
    <row r="76" spans="1:3" x14ac:dyDescent="0.25">
      <c r="A76" s="123">
        <v>41426</v>
      </c>
      <c r="B76" s="28" t="s">
        <v>19</v>
      </c>
      <c r="C76" s="124">
        <v>13175</v>
      </c>
    </row>
    <row r="77" spans="1:3" x14ac:dyDescent="0.25">
      <c r="A77" s="123">
        <v>41426</v>
      </c>
      <c r="B77" s="28" t="s">
        <v>17</v>
      </c>
      <c r="C77" s="124">
        <v>-5950.5633333333299</v>
      </c>
    </row>
    <row r="78" spans="1:3" x14ac:dyDescent="0.25">
      <c r="A78" s="123">
        <v>41426</v>
      </c>
      <c r="B78" s="28" t="s">
        <v>49</v>
      </c>
      <c r="C78" s="124">
        <v>-80282.66</v>
      </c>
    </row>
    <row r="79" spans="1:3" x14ac:dyDescent="0.25">
      <c r="A79" s="123">
        <v>41426</v>
      </c>
      <c r="B79" s="28" t="s">
        <v>14</v>
      </c>
      <c r="C79" s="124">
        <v>10514</v>
      </c>
    </row>
    <row r="80" spans="1:3" x14ac:dyDescent="0.25">
      <c r="A80" s="123">
        <v>41456</v>
      </c>
      <c r="B80" s="28" t="s">
        <v>17</v>
      </c>
      <c r="C80" s="124">
        <v>-6020.5433333333303</v>
      </c>
    </row>
    <row r="81" spans="1:3" x14ac:dyDescent="0.25">
      <c r="A81" s="123">
        <v>41456</v>
      </c>
      <c r="B81" s="28" t="s">
        <v>49</v>
      </c>
      <c r="C81" s="124">
        <v>-128415</v>
      </c>
    </row>
    <row r="82" spans="1:3" x14ac:dyDescent="0.25">
      <c r="A82" s="123">
        <v>41456</v>
      </c>
      <c r="B82" s="28" t="s">
        <v>11</v>
      </c>
      <c r="C82" s="124">
        <v>-834.88</v>
      </c>
    </row>
    <row r="83" spans="1:3" x14ac:dyDescent="0.25">
      <c r="A83" s="123">
        <v>41487</v>
      </c>
      <c r="B83" s="28" t="s">
        <v>19</v>
      </c>
      <c r="C83" s="124">
        <v>-12000</v>
      </c>
    </row>
    <row r="84" spans="1:3" x14ac:dyDescent="0.25">
      <c r="A84" s="123">
        <v>41487</v>
      </c>
      <c r="B84" s="28" t="s">
        <v>17</v>
      </c>
      <c r="C84" s="124">
        <v>-5968.0533333333296</v>
      </c>
    </row>
    <row r="85" spans="1:3" x14ac:dyDescent="0.25">
      <c r="A85" s="123">
        <v>41487</v>
      </c>
      <c r="B85" s="28" t="s">
        <v>49</v>
      </c>
      <c r="C85" s="124">
        <v>-262595</v>
      </c>
    </row>
    <row r="86" spans="1:3" x14ac:dyDescent="0.25">
      <c r="A86" s="123">
        <v>41518</v>
      </c>
      <c r="B86" s="28" t="s">
        <v>4</v>
      </c>
      <c r="C86" s="124">
        <v>-428611</v>
      </c>
    </row>
    <row r="87" spans="1:3" x14ac:dyDescent="0.25">
      <c r="A87" s="123">
        <v>41518</v>
      </c>
      <c r="B87" s="28" t="s">
        <v>19</v>
      </c>
      <c r="C87" s="124">
        <v>12000</v>
      </c>
    </row>
    <row r="88" spans="1:3" x14ac:dyDescent="0.25">
      <c r="A88" s="123">
        <v>41518</v>
      </c>
      <c r="B88" s="28" t="s">
        <v>17</v>
      </c>
      <c r="C88" s="124">
        <v>-5970.9733333333297</v>
      </c>
    </row>
    <row r="89" spans="1:3" x14ac:dyDescent="0.25">
      <c r="A89" s="123">
        <v>41518</v>
      </c>
      <c r="B89" s="28" t="s">
        <v>49</v>
      </c>
      <c r="C89" s="124">
        <v>-423561.08</v>
      </c>
    </row>
    <row r="90" spans="1:3" x14ac:dyDescent="0.25">
      <c r="A90" s="123">
        <v>41548</v>
      </c>
      <c r="B90" s="28" t="s">
        <v>36</v>
      </c>
      <c r="C90" s="124">
        <v>-11250</v>
      </c>
    </row>
    <row r="91" spans="1:3" x14ac:dyDescent="0.25">
      <c r="A91" s="123">
        <v>41548</v>
      </c>
      <c r="B91" s="28" t="s">
        <v>17</v>
      </c>
      <c r="C91" s="124">
        <v>-6134.2633333333297</v>
      </c>
    </row>
    <row r="92" spans="1:3" x14ac:dyDescent="0.25">
      <c r="A92" s="123">
        <v>41548</v>
      </c>
      <c r="B92" s="28" t="s">
        <v>49</v>
      </c>
      <c r="C92" s="124">
        <v>-238275.28</v>
      </c>
    </row>
    <row r="93" spans="1:3" x14ac:dyDescent="0.25">
      <c r="A93" s="123">
        <v>41579</v>
      </c>
      <c r="B93" s="28" t="s">
        <v>17</v>
      </c>
      <c r="C93" s="124">
        <v>6014.6266666666697</v>
      </c>
    </row>
    <row r="94" spans="1:3" x14ac:dyDescent="0.25">
      <c r="A94" s="123">
        <v>41579</v>
      </c>
      <c r="B94" s="28" t="s">
        <v>49</v>
      </c>
      <c r="C94" s="124">
        <v>-194775.17</v>
      </c>
    </row>
    <row r="95" spans="1:3" x14ac:dyDescent="0.25">
      <c r="A95" s="123">
        <v>41609</v>
      </c>
      <c r="B95" s="28" t="s">
        <v>17</v>
      </c>
      <c r="C95" s="124">
        <v>13128.7066666667</v>
      </c>
    </row>
    <row r="96" spans="1:3" x14ac:dyDescent="0.25">
      <c r="A96" s="123">
        <v>41609</v>
      </c>
      <c r="B96" s="28" t="s">
        <v>49</v>
      </c>
      <c r="C96" s="124">
        <v>-236776.56</v>
      </c>
    </row>
    <row r="97" spans="1:3" x14ac:dyDescent="0.25">
      <c r="A97" s="123">
        <v>41640</v>
      </c>
      <c r="B97" s="28" t="s">
        <v>19</v>
      </c>
      <c r="C97" s="124">
        <v>-18510.240000000002</v>
      </c>
    </row>
    <row r="98" spans="1:3" x14ac:dyDescent="0.25">
      <c r="A98" s="123">
        <v>41640</v>
      </c>
      <c r="B98" s="28" t="s">
        <v>17</v>
      </c>
      <c r="C98" s="124">
        <v>11729</v>
      </c>
    </row>
    <row r="99" spans="1:3" x14ac:dyDescent="0.25">
      <c r="A99" s="123">
        <v>41640</v>
      </c>
      <c r="B99" s="28" t="s">
        <v>15</v>
      </c>
      <c r="C99" s="124">
        <v>-7663.59</v>
      </c>
    </row>
    <row r="100" spans="1:3" x14ac:dyDescent="0.25">
      <c r="A100" s="123">
        <v>41640</v>
      </c>
      <c r="B100" s="28" t="s">
        <v>49</v>
      </c>
      <c r="C100" s="124">
        <v>-225249.42</v>
      </c>
    </row>
    <row r="101" spans="1:3" x14ac:dyDescent="0.25">
      <c r="A101" s="123">
        <v>41671</v>
      </c>
      <c r="B101" s="28" t="s">
        <v>36</v>
      </c>
      <c r="C101" s="124">
        <v>11250</v>
      </c>
    </row>
    <row r="102" spans="1:3" x14ac:dyDescent="0.25">
      <c r="A102" s="123">
        <v>41671</v>
      </c>
      <c r="B102" s="28" t="s">
        <v>19</v>
      </c>
      <c r="C102" s="124">
        <v>-12720.76</v>
      </c>
    </row>
    <row r="103" spans="1:3" x14ac:dyDescent="0.25">
      <c r="A103" s="123">
        <v>41671</v>
      </c>
      <c r="B103" s="28" t="s">
        <v>17</v>
      </c>
      <c r="C103" s="124">
        <v>11729</v>
      </c>
    </row>
    <row r="104" spans="1:3" x14ac:dyDescent="0.25">
      <c r="A104" s="123">
        <v>41671</v>
      </c>
      <c r="B104" s="28" t="s">
        <v>15</v>
      </c>
      <c r="C104" s="124">
        <v>-136812</v>
      </c>
    </row>
    <row r="105" spans="1:3" x14ac:dyDescent="0.25">
      <c r="A105" s="123">
        <v>41671</v>
      </c>
      <c r="B105" s="28" t="s">
        <v>49</v>
      </c>
      <c r="C105" s="124">
        <v>-317755.26</v>
      </c>
    </row>
    <row r="106" spans="1:3" x14ac:dyDescent="0.25">
      <c r="A106" s="123">
        <v>41671</v>
      </c>
      <c r="B106" s="28" t="s">
        <v>2</v>
      </c>
      <c r="C106" s="124">
        <v>-50554</v>
      </c>
    </row>
    <row r="107" spans="1:3" x14ac:dyDescent="0.25">
      <c r="A107" s="123">
        <v>41699</v>
      </c>
      <c r="B107" s="28" t="s">
        <v>19</v>
      </c>
      <c r="C107" s="124">
        <v>-2000</v>
      </c>
    </row>
    <row r="108" spans="1:3" x14ac:dyDescent="0.25">
      <c r="A108" s="123">
        <v>41699</v>
      </c>
      <c r="B108" s="28" t="s">
        <v>17</v>
      </c>
      <c r="C108" s="124">
        <v>-324424.52</v>
      </c>
    </row>
    <row r="109" spans="1:3" x14ac:dyDescent="0.25">
      <c r="A109" s="123">
        <v>41699</v>
      </c>
      <c r="B109" s="28" t="s">
        <v>49</v>
      </c>
      <c r="C109" s="124">
        <v>-275150.5</v>
      </c>
    </row>
    <row r="110" spans="1:3" x14ac:dyDescent="0.25">
      <c r="A110" s="123">
        <v>41730</v>
      </c>
      <c r="B110" s="28" t="s">
        <v>19</v>
      </c>
      <c r="C110" s="124">
        <v>6049</v>
      </c>
    </row>
    <row r="111" spans="1:3" x14ac:dyDescent="0.25">
      <c r="A111" s="123">
        <v>41730</v>
      </c>
      <c r="B111" s="28" t="s">
        <v>17</v>
      </c>
      <c r="C111" s="124">
        <v>-96381.64</v>
      </c>
    </row>
    <row r="112" spans="1:3" x14ac:dyDescent="0.25">
      <c r="A112" s="123">
        <v>41730</v>
      </c>
      <c r="B112" s="28" t="s">
        <v>49</v>
      </c>
      <c r="C112" s="124">
        <v>-167596.4</v>
      </c>
    </row>
    <row r="113" spans="1:3" x14ac:dyDescent="0.25">
      <c r="A113" s="123">
        <v>41730</v>
      </c>
      <c r="B113" s="28" t="s">
        <v>14</v>
      </c>
      <c r="C113" s="124">
        <v>-6000</v>
      </c>
    </row>
    <row r="114" spans="1:3" x14ac:dyDescent="0.25">
      <c r="A114" s="123">
        <v>41760</v>
      </c>
      <c r="B114" s="28" t="s">
        <v>19</v>
      </c>
      <c r="C114" s="124">
        <v>-15519.91</v>
      </c>
    </row>
    <row r="115" spans="1:3" x14ac:dyDescent="0.25">
      <c r="A115" s="123">
        <v>41760</v>
      </c>
      <c r="B115" s="28" t="s">
        <v>17</v>
      </c>
      <c r="C115" s="124">
        <v>-11729</v>
      </c>
    </row>
    <row r="116" spans="1:3" x14ac:dyDescent="0.25">
      <c r="A116" s="123">
        <v>41760</v>
      </c>
      <c r="B116" s="28" t="s">
        <v>49</v>
      </c>
      <c r="C116" s="124">
        <v>-149595.60999999999</v>
      </c>
    </row>
    <row r="117" spans="1:3" x14ac:dyDescent="0.25">
      <c r="A117" s="123">
        <v>41760</v>
      </c>
      <c r="B117" s="28" t="s">
        <v>14</v>
      </c>
      <c r="C117" s="124">
        <v>6000</v>
      </c>
    </row>
    <row r="118" spans="1:3" x14ac:dyDescent="0.25">
      <c r="A118" s="123">
        <v>41791</v>
      </c>
      <c r="B118" s="28" t="s">
        <v>19</v>
      </c>
      <c r="C118" s="124">
        <v>6049</v>
      </c>
    </row>
    <row r="119" spans="1:3" x14ac:dyDescent="0.25">
      <c r="A119" s="123">
        <v>41791</v>
      </c>
      <c r="B119" s="28" t="s">
        <v>17</v>
      </c>
      <c r="C119" s="124">
        <v>103634</v>
      </c>
    </row>
    <row r="120" spans="1:3" x14ac:dyDescent="0.25">
      <c r="A120" s="123">
        <v>41791</v>
      </c>
      <c r="B120" s="28" t="s">
        <v>49</v>
      </c>
      <c r="C120" s="124">
        <v>-169993.39</v>
      </c>
    </row>
    <row r="121" spans="1:3" x14ac:dyDescent="0.25">
      <c r="A121" s="123">
        <v>41821</v>
      </c>
      <c r="B121" s="28" t="s">
        <v>49</v>
      </c>
      <c r="C121" s="124">
        <v>-303966.89</v>
      </c>
    </row>
    <row r="122" spans="1:3" x14ac:dyDescent="0.25">
      <c r="A122" s="123">
        <v>41821</v>
      </c>
      <c r="B122" s="28" t="s">
        <v>2</v>
      </c>
      <c r="C122" s="124">
        <v>-20310</v>
      </c>
    </row>
    <row r="123" spans="1:3" x14ac:dyDescent="0.25">
      <c r="A123" s="123">
        <v>41821</v>
      </c>
      <c r="B123" s="28" t="s">
        <v>14</v>
      </c>
      <c r="C123" s="124">
        <v>-8851</v>
      </c>
    </row>
    <row r="124" spans="1:3" x14ac:dyDescent="0.25">
      <c r="A124" s="123">
        <v>41852</v>
      </c>
      <c r="B124" s="28" t="s">
        <v>19</v>
      </c>
      <c r="C124" s="124">
        <v>4078</v>
      </c>
    </row>
    <row r="125" spans="1:3" x14ac:dyDescent="0.25">
      <c r="A125" s="123">
        <v>41852</v>
      </c>
      <c r="B125" s="28" t="s">
        <v>49</v>
      </c>
      <c r="C125" s="124">
        <v>-488948.16</v>
      </c>
    </row>
    <row r="126" spans="1:3" x14ac:dyDescent="0.25">
      <c r="A126" s="123">
        <v>41883</v>
      </c>
      <c r="B126" s="28" t="s">
        <v>49</v>
      </c>
      <c r="C126" s="124">
        <v>-97236.96</v>
      </c>
    </row>
    <row r="127" spans="1:3" x14ac:dyDescent="0.25">
      <c r="A127" s="123">
        <v>41913</v>
      </c>
      <c r="B127" s="28" t="s">
        <v>49</v>
      </c>
      <c r="C127" s="124">
        <v>-307075.67</v>
      </c>
    </row>
    <row r="128" spans="1:3" x14ac:dyDescent="0.25">
      <c r="A128" s="123">
        <v>41944</v>
      </c>
      <c r="B128" s="28" t="s">
        <v>49</v>
      </c>
      <c r="C128" s="124">
        <v>-412957</v>
      </c>
    </row>
    <row r="129" spans="1:3" x14ac:dyDescent="0.25">
      <c r="A129" s="123">
        <v>41974</v>
      </c>
      <c r="B129" s="28" t="s">
        <v>17</v>
      </c>
      <c r="C129" s="124">
        <v>-4675</v>
      </c>
    </row>
    <row r="130" spans="1:3" x14ac:dyDescent="0.25">
      <c r="A130" s="123">
        <v>41974</v>
      </c>
      <c r="B130" s="28" t="s">
        <v>49</v>
      </c>
      <c r="C130" s="124">
        <v>-157694</v>
      </c>
    </row>
    <row r="131" spans="1:3" x14ac:dyDescent="0.25">
      <c r="A131" s="123">
        <v>42005</v>
      </c>
      <c r="B131" s="28" t="s">
        <v>17</v>
      </c>
      <c r="C131" s="124">
        <v>-6020</v>
      </c>
    </row>
    <row r="132" spans="1:3" x14ac:dyDescent="0.25">
      <c r="A132" s="123">
        <v>42005</v>
      </c>
      <c r="B132" s="28" t="s">
        <v>49</v>
      </c>
      <c r="C132" s="124">
        <v>-91359.039999999994</v>
      </c>
    </row>
    <row r="133" spans="1:3" x14ac:dyDescent="0.25">
      <c r="A133" s="123">
        <v>42036</v>
      </c>
      <c r="B133" s="28" t="s">
        <v>49</v>
      </c>
      <c r="C133" s="124">
        <v>-169514.14</v>
      </c>
    </row>
    <row r="134" spans="1:3" x14ac:dyDescent="0.25">
      <c r="A134" s="123">
        <v>42064</v>
      </c>
      <c r="B134" s="28" t="s">
        <v>17</v>
      </c>
      <c r="C134" s="124">
        <v>135521.32999999999</v>
      </c>
    </row>
    <row r="135" spans="1:3" x14ac:dyDescent="0.25">
      <c r="A135" s="123">
        <v>42064</v>
      </c>
      <c r="B135" s="28" t="s">
        <v>49</v>
      </c>
      <c r="C135" s="124">
        <v>-206015.95</v>
      </c>
    </row>
    <row r="136" spans="1:3" x14ac:dyDescent="0.25">
      <c r="A136" s="123">
        <v>42095</v>
      </c>
      <c r="B136" s="28" t="s">
        <v>49</v>
      </c>
      <c r="C136" s="124">
        <v>-139830.01</v>
      </c>
    </row>
    <row r="137" spans="1:3" x14ac:dyDescent="0.25">
      <c r="A137" s="123">
        <v>42125</v>
      </c>
      <c r="B137" s="28" t="s">
        <v>49</v>
      </c>
      <c r="C137" s="124">
        <v>-226852.93</v>
      </c>
    </row>
    <row r="138" spans="1:3" x14ac:dyDescent="0.25">
      <c r="A138" s="123">
        <v>42156</v>
      </c>
      <c r="B138" s="28" t="s">
        <v>49</v>
      </c>
      <c r="C138" s="124">
        <v>-294653.84999999998</v>
      </c>
    </row>
    <row r="139" spans="1:3" x14ac:dyDescent="0.25">
      <c r="A139" s="123">
        <v>42186</v>
      </c>
      <c r="B139" s="28" t="s">
        <v>49</v>
      </c>
      <c r="C139" s="124">
        <v>-346296</v>
      </c>
    </row>
    <row r="140" spans="1:3" x14ac:dyDescent="0.25">
      <c r="A140" s="123">
        <v>42217</v>
      </c>
      <c r="B140" s="28" t="s">
        <v>49</v>
      </c>
      <c r="C140" s="124">
        <v>-319688.43</v>
      </c>
    </row>
    <row r="141" spans="1:3" x14ac:dyDescent="0.25">
      <c r="A141" s="123">
        <v>42248</v>
      </c>
      <c r="B141" s="28" t="s">
        <v>49</v>
      </c>
      <c r="C141" s="124">
        <v>-165818</v>
      </c>
    </row>
    <row r="142" spans="1:3" x14ac:dyDescent="0.25">
      <c r="A142" s="123">
        <v>42278</v>
      </c>
      <c r="B142" s="28" t="s">
        <v>49</v>
      </c>
      <c r="C142" s="124">
        <v>-569992.98</v>
      </c>
    </row>
    <row r="143" spans="1:3" x14ac:dyDescent="0.25">
      <c r="A143" s="123">
        <v>42309</v>
      </c>
      <c r="B143" s="28" t="s">
        <v>49</v>
      </c>
      <c r="C143" s="124">
        <v>-213666.37</v>
      </c>
    </row>
    <row r="144" spans="1:3" x14ac:dyDescent="0.25">
      <c r="A144" s="123">
        <v>42339</v>
      </c>
      <c r="B144" s="28" t="s">
        <v>49</v>
      </c>
      <c r="C144" s="124">
        <v>-134680.46</v>
      </c>
    </row>
    <row r="145" spans="1:3" x14ac:dyDescent="0.25">
      <c r="A145" s="123">
        <v>42370</v>
      </c>
      <c r="B145" s="28" t="s">
        <v>17</v>
      </c>
      <c r="C145" s="124">
        <v>11261.85</v>
      </c>
    </row>
    <row r="146" spans="1:3" x14ac:dyDescent="0.25">
      <c r="A146" s="123">
        <v>42370</v>
      </c>
      <c r="B146" s="28" t="s">
        <v>49</v>
      </c>
      <c r="C146" s="124">
        <v>-171021.34</v>
      </c>
    </row>
    <row r="147" spans="1:3" x14ac:dyDescent="0.25">
      <c r="A147" s="123">
        <v>42401</v>
      </c>
      <c r="B147" s="28" t="s">
        <v>19</v>
      </c>
      <c r="C147" s="124">
        <v>-567927.64</v>
      </c>
    </row>
    <row r="148" spans="1:3" x14ac:dyDescent="0.25">
      <c r="A148" s="123">
        <v>42401</v>
      </c>
      <c r="B148" s="28" t="s">
        <v>49</v>
      </c>
      <c r="C148" s="124">
        <v>-210394.34</v>
      </c>
    </row>
    <row r="149" spans="1:3" x14ac:dyDescent="0.25">
      <c r="A149" s="123">
        <v>42430</v>
      </c>
      <c r="B149" s="28">
        <v>0</v>
      </c>
      <c r="C149" s="124">
        <v>-804981.34</v>
      </c>
    </row>
    <row r="150" spans="1:3" x14ac:dyDescent="0.25">
      <c r="A150" s="123">
        <v>42430</v>
      </c>
      <c r="B150" s="28" t="s">
        <v>17</v>
      </c>
      <c r="C150" s="124">
        <v>-755881.94</v>
      </c>
    </row>
    <row r="151" spans="1:3" x14ac:dyDescent="0.25">
      <c r="A151" s="123">
        <v>42430</v>
      </c>
      <c r="B151" s="28" t="s">
        <v>49</v>
      </c>
      <c r="C151" s="124">
        <v>-345477.62</v>
      </c>
    </row>
    <row r="152" spans="1:3" x14ac:dyDescent="0.25">
      <c r="A152" s="123">
        <v>42461</v>
      </c>
      <c r="B152" s="28" t="s">
        <v>49</v>
      </c>
      <c r="C152" s="124">
        <v>-582219.80000000005</v>
      </c>
    </row>
    <row r="153" spans="1:3" x14ac:dyDescent="0.25">
      <c r="A153" s="123">
        <v>42491</v>
      </c>
      <c r="B153" s="28" t="s">
        <v>49</v>
      </c>
      <c r="C153" s="124">
        <v>-137151.70000000001</v>
      </c>
    </row>
    <row r="154" spans="1:3" x14ac:dyDescent="0.25">
      <c r="A154" s="123">
        <v>42522</v>
      </c>
      <c r="B154" s="28" t="s">
        <v>49</v>
      </c>
      <c r="C154" s="124">
        <v>-434660.98</v>
      </c>
    </row>
    <row r="155" spans="1:3" x14ac:dyDescent="0.25">
      <c r="A155" s="123">
        <v>42552</v>
      </c>
      <c r="B155" s="28" t="s">
        <v>49</v>
      </c>
      <c r="C155" s="124">
        <v>-314223.45</v>
      </c>
    </row>
    <row r="156" spans="1:3" x14ac:dyDescent="0.25">
      <c r="A156" s="123">
        <v>42583</v>
      </c>
      <c r="B156" s="28" t="s">
        <v>49</v>
      </c>
      <c r="C156" s="124">
        <v>-855293.78</v>
      </c>
    </row>
    <row r="157" spans="1:3" x14ac:dyDescent="0.25">
      <c r="A157" s="123">
        <v>42614</v>
      </c>
      <c r="B157" s="28" t="s">
        <v>49</v>
      </c>
      <c r="C157" s="124">
        <v>-866021.99</v>
      </c>
    </row>
    <row r="158" spans="1:3" x14ac:dyDescent="0.25">
      <c r="A158" s="123">
        <v>42644</v>
      </c>
      <c r="B158" s="28" t="s">
        <v>49</v>
      </c>
      <c r="C158" s="124">
        <v>-376350.95</v>
      </c>
    </row>
    <row r="159" spans="1:3" x14ac:dyDescent="0.25">
      <c r="A159" s="123">
        <v>42675</v>
      </c>
      <c r="B159" s="28" t="s">
        <v>49</v>
      </c>
      <c r="C159" s="124">
        <v>-623462.19999999995</v>
      </c>
    </row>
    <row r="160" spans="1:3" x14ac:dyDescent="0.25">
      <c r="A160" s="123">
        <v>42705</v>
      </c>
      <c r="B160" s="28" t="s">
        <v>49</v>
      </c>
      <c r="C160" s="124">
        <v>-819830.99</v>
      </c>
    </row>
    <row r="161" spans="1:3" x14ac:dyDescent="0.25">
      <c r="A161" s="123">
        <v>42736</v>
      </c>
      <c r="B161" s="28" t="s">
        <v>49</v>
      </c>
      <c r="C161" s="124">
        <v>-661272.78</v>
      </c>
    </row>
    <row r="162" spans="1:3" x14ac:dyDescent="0.25">
      <c r="A162" s="123">
        <v>42767</v>
      </c>
      <c r="B162" s="28" t="s">
        <v>49</v>
      </c>
      <c r="C162" s="124">
        <v>-594686.76</v>
      </c>
    </row>
    <row r="163" spans="1:3" x14ac:dyDescent="0.25">
      <c r="A163" s="123">
        <v>42795</v>
      </c>
      <c r="B163" s="28" t="s">
        <v>17</v>
      </c>
      <c r="C163" s="124">
        <v>-570022.81000000006</v>
      </c>
    </row>
    <row r="164" spans="1:3" x14ac:dyDescent="0.25">
      <c r="A164" s="123">
        <v>42795</v>
      </c>
      <c r="B164" s="28" t="s">
        <v>49</v>
      </c>
      <c r="C164" s="124">
        <v>-751898.53</v>
      </c>
    </row>
    <row r="165" spans="1:3" x14ac:dyDescent="0.25">
      <c r="A165" s="123">
        <v>42826</v>
      </c>
      <c r="B165" s="28" t="s">
        <v>49</v>
      </c>
      <c r="C165" s="124">
        <v>-635328.87</v>
      </c>
    </row>
    <row r="166" spans="1:3" x14ac:dyDescent="0.25">
      <c r="A166" s="123">
        <v>42856</v>
      </c>
      <c r="B166" s="28" t="s">
        <v>19</v>
      </c>
      <c r="C166" s="124">
        <v>-24538</v>
      </c>
    </row>
    <row r="167" spans="1:3" x14ac:dyDescent="0.25">
      <c r="A167" s="123">
        <v>42856</v>
      </c>
      <c r="B167" s="28" t="s">
        <v>49</v>
      </c>
      <c r="C167" s="124">
        <v>-654538.31999999995</v>
      </c>
    </row>
    <row r="168" spans="1:3" x14ac:dyDescent="0.25">
      <c r="A168" s="123">
        <v>42887</v>
      </c>
      <c r="B168" s="28" t="s">
        <v>49</v>
      </c>
      <c r="C168" s="124">
        <v>-586132.59</v>
      </c>
    </row>
    <row r="169" spans="1:3" x14ac:dyDescent="0.25">
      <c r="A169" s="123">
        <v>42917</v>
      </c>
      <c r="B169" s="28" t="s">
        <v>49</v>
      </c>
      <c r="C169" s="124">
        <v>-331714.44</v>
      </c>
    </row>
    <row r="170" spans="1:3" x14ac:dyDescent="0.25">
      <c r="A170" s="123">
        <v>42948</v>
      </c>
      <c r="B170" s="28" t="s">
        <v>49</v>
      </c>
      <c r="C170" s="124">
        <v>-420084.66</v>
      </c>
    </row>
    <row r="171" spans="1:3" x14ac:dyDescent="0.25">
      <c r="A171" s="123">
        <v>42979</v>
      </c>
      <c r="B171" s="28" t="s">
        <v>48</v>
      </c>
      <c r="C171" s="124">
        <v>-3149077.2</v>
      </c>
    </row>
    <row r="172" spans="1:3" x14ac:dyDescent="0.25">
      <c r="A172" s="123">
        <v>42979</v>
      </c>
      <c r="B172" s="28" t="s">
        <v>49</v>
      </c>
      <c r="C172" s="124">
        <v>-609058.1</v>
      </c>
    </row>
    <row r="173" spans="1:3" x14ac:dyDescent="0.25">
      <c r="A173" s="123">
        <v>43009</v>
      </c>
      <c r="B173" s="28" t="s">
        <v>49</v>
      </c>
      <c r="C173" s="124">
        <v>-313609.51</v>
      </c>
    </row>
    <row r="174" spans="1:3" x14ac:dyDescent="0.25">
      <c r="A174" s="123">
        <v>43040</v>
      </c>
      <c r="B174" s="28" t="s">
        <v>49</v>
      </c>
      <c r="C174" s="124">
        <v>-214043.68</v>
      </c>
    </row>
    <row r="175" spans="1:3" x14ac:dyDescent="0.25">
      <c r="A175" s="123">
        <v>43070</v>
      </c>
      <c r="B175" s="28" t="s">
        <v>49</v>
      </c>
      <c r="C175" s="124">
        <v>-341992.81</v>
      </c>
    </row>
    <row r="176" spans="1:3" x14ac:dyDescent="0.25">
      <c r="A176" s="123">
        <v>43101</v>
      </c>
      <c r="B176" s="28" t="s">
        <v>49</v>
      </c>
      <c r="C176" s="124">
        <v>-522625.49</v>
      </c>
    </row>
    <row r="177" spans="1:3" x14ac:dyDescent="0.25">
      <c r="A177" s="123">
        <v>43132</v>
      </c>
      <c r="B177" s="28" t="s">
        <v>13</v>
      </c>
      <c r="C177" s="124">
        <v>-21.9</v>
      </c>
    </row>
    <row r="178" spans="1:3" x14ac:dyDescent="0.25">
      <c r="A178" s="123">
        <v>43132</v>
      </c>
      <c r="B178" s="28" t="s">
        <v>19</v>
      </c>
      <c r="C178" s="124">
        <v>-51.04</v>
      </c>
    </row>
    <row r="179" spans="1:3" x14ac:dyDescent="0.25">
      <c r="A179" s="123">
        <v>43132</v>
      </c>
      <c r="B179" s="28" t="s">
        <v>48</v>
      </c>
      <c r="C179" s="124">
        <v>-2698654.46</v>
      </c>
    </row>
    <row r="180" spans="1:3" x14ac:dyDescent="0.25">
      <c r="A180" s="123">
        <v>43132</v>
      </c>
      <c r="B180" s="28" t="s">
        <v>49</v>
      </c>
      <c r="C180" s="124">
        <v>-1086036.3899999999</v>
      </c>
    </row>
    <row r="181" spans="1:3" x14ac:dyDescent="0.25">
      <c r="A181" s="123">
        <v>43132</v>
      </c>
      <c r="B181" s="28" t="s">
        <v>2</v>
      </c>
      <c r="C181" s="124">
        <v>-58526.02</v>
      </c>
    </row>
    <row r="182" spans="1:3" x14ac:dyDescent="0.25">
      <c r="A182" s="123">
        <v>43132</v>
      </c>
      <c r="B182" s="28" t="s">
        <v>14</v>
      </c>
      <c r="C182" s="124">
        <v>-254.56</v>
      </c>
    </row>
    <row r="183" spans="1:3" x14ac:dyDescent="0.25">
      <c r="A183" s="123">
        <v>43132</v>
      </c>
      <c r="B183" s="28" t="s">
        <v>12</v>
      </c>
      <c r="C183" s="124">
        <v>-274.29000000000002</v>
      </c>
    </row>
    <row r="184" spans="1:3" x14ac:dyDescent="0.25">
      <c r="A184" s="123">
        <v>43132</v>
      </c>
      <c r="B184" s="28" t="s">
        <v>11</v>
      </c>
      <c r="C184" s="124">
        <v>-2312.61</v>
      </c>
    </row>
    <row r="185" spans="1:3" x14ac:dyDescent="0.25">
      <c r="A185" s="123">
        <v>43160</v>
      </c>
      <c r="B185" s="28" t="s">
        <v>48</v>
      </c>
      <c r="C185" s="124">
        <v>1094178.3</v>
      </c>
    </row>
    <row r="186" spans="1:3" x14ac:dyDescent="0.25">
      <c r="A186" s="123">
        <v>43160</v>
      </c>
      <c r="B186" s="28" t="s">
        <v>17</v>
      </c>
      <c r="C186" s="124">
        <v>-801456.35</v>
      </c>
    </row>
    <row r="187" spans="1:3" x14ac:dyDescent="0.25">
      <c r="A187" s="123">
        <v>43160</v>
      </c>
      <c r="B187" s="28" t="s">
        <v>49</v>
      </c>
      <c r="C187" s="124">
        <v>-1034498.22</v>
      </c>
    </row>
    <row r="188" spans="1:3" x14ac:dyDescent="0.25">
      <c r="A188" s="123">
        <v>43191</v>
      </c>
      <c r="B188" s="28" t="s">
        <v>49</v>
      </c>
      <c r="C188" s="124">
        <v>-148871.41</v>
      </c>
    </row>
    <row r="189" spans="1:3" x14ac:dyDescent="0.25">
      <c r="A189" s="123">
        <v>43221</v>
      </c>
      <c r="B189" s="28" t="s">
        <v>49</v>
      </c>
      <c r="C189" s="124">
        <v>-341585.73</v>
      </c>
    </row>
    <row r="190" spans="1:3" x14ac:dyDescent="0.25">
      <c r="A190" s="123">
        <v>43252</v>
      </c>
      <c r="B190" s="28" t="s">
        <v>49</v>
      </c>
      <c r="C190" s="124">
        <v>-1132280.47</v>
      </c>
    </row>
    <row r="191" spans="1:3" x14ac:dyDescent="0.25">
      <c r="A191" s="123">
        <v>43282</v>
      </c>
      <c r="B191" s="28" t="s">
        <v>49</v>
      </c>
      <c r="C191" s="124">
        <v>-1137560.93</v>
      </c>
    </row>
    <row r="192" spans="1:3" x14ac:dyDescent="0.25">
      <c r="A192" s="123">
        <v>43313</v>
      </c>
      <c r="B192" s="28" t="s">
        <v>49</v>
      </c>
      <c r="C192" s="124">
        <v>-886720.02</v>
      </c>
    </row>
    <row r="193" spans="1:3" x14ac:dyDescent="0.25">
      <c r="A193" s="123">
        <v>43344</v>
      </c>
      <c r="B193" s="28" t="s">
        <v>49</v>
      </c>
      <c r="C193" s="124">
        <v>-909057.44</v>
      </c>
    </row>
    <row r="194" spans="1:3" x14ac:dyDescent="0.25">
      <c r="A194" s="123">
        <v>43374</v>
      </c>
      <c r="B194" s="28" t="s">
        <v>17</v>
      </c>
      <c r="C194" s="124">
        <v>-6923</v>
      </c>
    </row>
    <row r="195" spans="1:3" x14ac:dyDescent="0.25">
      <c r="A195" s="123">
        <v>43374</v>
      </c>
      <c r="B195" s="28" t="s">
        <v>49</v>
      </c>
      <c r="C195" s="124">
        <v>-1285623.18</v>
      </c>
    </row>
    <row r="196" spans="1:3" x14ac:dyDescent="0.25">
      <c r="A196" s="123">
        <v>43405</v>
      </c>
      <c r="B196" s="28" t="s">
        <v>49</v>
      </c>
      <c r="C196" s="124">
        <v>-508514.98</v>
      </c>
    </row>
    <row r="197" spans="1:3" x14ac:dyDescent="0.25">
      <c r="A197" s="123">
        <v>43435</v>
      </c>
      <c r="B197" s="28" t="s">
        <v>49</v>
      </c>
      <c r="C197" s="124">
        <v>-1241683.72</v>
      </c>
    </row>
    <row r="198" spans="1:3" x14ac:dyDescent="0.25">
      <c r="A198" s="123">
        <v>43466</v>
      </c>
      <c r="B198" s="28" t="s">
        <v>49</v>
      </c>
      <c r="C198" s="124">
        <v>-985152.6</v>
      </c>
    </row>
    <row r="199" spans="1:3" x14ac:dyDescent="0.25">
      <c r="A199" s="123">
        <v>43497</v>
      </c>
      <c r="B199" s="28" t="s">
        <v>48</v>
      </c>
      <c r="C199" s="124">
        <v>-859000</v>
      </c>
    </row>
    <row r="200" spans="1:3" x14ac:dyDescent="0.25">
      <c r="A200" s="123">
        <v>43497</v>
      </c>
      <c r="B200" s="28" t="s">
        <v>49</v>
      </c>
      <c r="C200" s="124">
        <v>-383019.3</v>
      </c>
    </row>
    <row r="201" spans="1:3" x14ac:dyDescent="0.25">
      <c r="A201" s="123">
        <v>43525</v>
      </c>
      <c r="B201" s="28" t="s">
        <v>17</v>
      </c>
      <c r="C201" s="124">
        <v>-1320601.3600000001</v>
      </c>
    </row>
    <row r="202" spans="1:3" x14ac:dyDescent="0.25">
      <c r="A202" s="123">
        <v>43525</v>
      </c>
      <c r="B202" s="28" t="s">
        <v>49</v>
      </c>
      <c r="C202" s="124">
        <v>-555811.74</v>
      </c>
    </row>
    <row r="203" spans="1:3" x14ac:dyDescent="0.25">
      <c r="A203" s="123">
        <v>43556</v>
      </c>
      <c r="B203" s="28" t="s">
        <v>49</v>
      </c>
      <c r="C203" s="124">
        <v>-478036.33</v>
      </c>
    </row>
    <row r="204" spans="1:3" x14ac:dyDescent="0.25">
      <c r="A204" s="123">
        <v>43586</v>
      </c>
      <c r="B204" s="28" t="s">
        <v>19</v>
      </c>
      <c r="C204" s="124">
        <v>13658.35</v>
      </c>
    </row>
    <row r="205" spans="1:3" x14ac:dyDescent="0.25">
      <c r="A205" s="123">
        <v>43586</v>
      </c>
      <c r="B205" s="28" t="s">
        <v>49</v>
      </c>
      <c r="C205" s="124">
        <v>-845942.43</v>
      </c>
    </row>
    <row r="206" spans="1:3" x14ac:dyDescent="0.25">
      <c r="A206" s="123">
        <v>43617</v>
      </c>
      <c r="B206" s="28" t="s">
        <v>49</v>
      </c>
      <c r="C206" s="124">
        <v>-1001155.1</v>
      </c>
    </row>
    <row r="207" spans="1:3" x14ac:dyDescent="0.25">
      <c r="A207" s="123">
        <v>43647</v>
      </c>
      <c r="B207" s="28" t="s">
        <v>49</v>
      </c>
      <c r="C207" s="124">
        <v>-395206.46</v>
      </c>
    </row>
    <row r="208" spans="1:3" x14ac:dyDescent="0.25">
      <c r="A208" s="123">
        <v>43678</v>
      </c>
      <c r="B208" s="28" t="s">
        <v>19</v>
      </c>
      <c r="C208" s="124">
        <v>-49593.07</v>
      </c>
    </row>
    <row r="209" spans="1:3" x14ac:dyDescent="0.25">
      <c r="A209" s="123">
        <v>43678</v>
      </c>
      <c r="B209" s="28" t="s">
        <v>48</v>
      </c>
      <c r="C209" s="124">
        <v>-1199560</v>
      </c>
    </row>
    <row r="210" spans="1:3" x14ac:dyDescent="0.25">
      <c r="A210" s="123">
        <v>43678</v>
      </c>
      <c r="B210" s="28" t="s">
        <v>49</v>
      </c>
      <c r="C210" s="124">
        <v>-626567.02</v>
      </c>
    </row>
    <row r="211" spans="1:3" x14ac:dyDescent="0.25">
      <c r="A211" s="123">
        <v>43709</v>
      </c>
      <c r="B211" s="28" t="s">
        <v>49</v>
      </c>
      <c r="C211" s="124">
        <v>-726847.54</v>
      </c>
    </row>
    <row r="212" spans="1:3" x14ac:dyDescent="0.25">
      <c r="A212" s="123">
        <v>43739</v>
      </c>
      <c r="B212" s="28" t="s">
        <v>19</v>
      </c>
      <c r="C212" s="124">
        <v>25630.61</v>
      </c>
    </row>
    <row r="213" spans="1:3" x14ac:dyDescent="0.25">
      <c r="A213" s="123">
        <v>43739</v>
      </c>
      <c r="B213" s="28" t="s">
        <v>49</v>
      </c>
      <c r="C213" s="124">
        <v>-1601502.99</v>
      </c>
    </row>
    <row r="214" spans="1:3" x14ac:dyDescent="0.25">
      <c r="A214" s="123">
        <v>43770</v>
      </c>
      <c r="B214" s="28" t="s">
        <v>19</v>
      </c>
      <c r="C214" s="124">
        <v>15552.87</v>
      </c>
    </row>
    <row r="215" spans="1:3" x14ac:dyDescent="0.25">
      <c r="A215" s="123">
        <v>43770</v>
      </c>
      <c r="B215" s="28" t="s">
        <v>49</v>
      </c>
      <c r="C215" s="124">
        <v>-1083068.6599999999</v>
      </c>
    </row>
    <row r="216" spans="1:3" x14ac:dyDescent="0.25">
      <c r="A216" s="123">
        <v>43800</v>
      </c>
      <c r="B216" s="28" t="s">
        <v>19</v>
      </c>
      <c r="C216" s="124">
        <v>-45144.63</v>
      </c>
    </row>
    <row r="217" spans="1:3" x14ac:dyDescent="0.25">
      <c r="A217" s="123">
        <v>43800</v>
      </c>
      <c r="B217" s="28" t="s">
        <v>49</v>
      </c>
      <c r="C217" s="124">
        <v>-783056.28</v>
      </c>
    </row>
    <row r="218" spans="1:3" x14ac:dyDescent="0.25">
      <c r="A218" s="123">
        <v>43800</v>
      </c>
      <c r="B218" s="28" t="s">
        <v>14</v>
      </c>
      <c r="C218" s="124">
        <v>-5464.16</v>
      </c>
    </row>
    <row r="219" spans="1:3" x14ac:dyDescent="0.25">
      <c r="A219" s="123">
        <v>43831</v>
      </c>
      <c r="B219" s="28" t="s">
        <v>13</v>
      </c>
      <c r="C219" s="124">
        <v>-291.92</v>
      </c>
    </row>
    <row r="220" spans="1:3" x14ac:dyDescent="0.25">
      <c r="A220" s="123">
        <v>43831</v>
      </c>
      <c r="B220" s="28" t="s">
        <v>19</v>
      </c>
      <c r="C220" s="124">
        <v>-98110.09</v>
      </c>
    </row>
    <row r="221" spans="1:3" x14ac:dyDescent="0.25">
      <c r="A221" s="123">
        <v>43831</v>
      </c>
      <c r="B221" s="28" t="s">
        <v>48</v>
      </c>
      <c r="C221" s="124">
        <v>-16053.58</v>
      </c>
    </row>
    <row r="222" spans="1:3" x14ac:dyDescent="0.25">
      <c r="A222" s="123">
        <v>43831</v>
      </c>
      <c r="B222" s="28" t="s">
        <v>49</v>
      </c>
      <c r="C222" s="124">
        <v>-749844.12</v>
      </c>
    </row>
    <row r="223" spans="1:3" x14ac:dyDescent="0.25">
      <c r="A223" s="123">
        <v>43831</v>
      </c>
      <c r="B223" s="28" t="s">
        <v>35</v>
      </c>
      <c r="C223" s="124">
        <v>-191.89</v>
      </c>
    </row>
    <row r="224" spans="1:3" x14ac:dyDescent="0.25">
      <c r="A224" s="123">
        <v>43831</v>
      </c>
      <c r="B224" s="28" t="s">
        <v>2</v>
      </c>
      <c r="C224" s="124">
        <v>-71435.679999999993</v>
      </c>
    </row>
    <row r="225" spans="1:3" x14ac:dyDescent="0.25">
      <c r="A225" s="123">
        <v>43831</v>
      </c>
      <c r="B225" s="28" t="s">
        <v>14</v>
      </c>
      <c r="C225" s="124">
        <v>-339.16</v>
      </c>
    </row>
    <row r="226" spans="1:3" x14ac:dyDescent="0.25">
      <c r="A226" s="123">
        <v>43831</v>
      </c>
      <c r="B226" s="28" t="s">
        <v>12</v>
      </c>
      <c r="C226" s="124">
        <v>-367.95</v>
      </c>
    </row>
    <row r="227" spans="1:3" x14ac:dyDescent="0.25">
      <c r="A227" s="123">
        <v>43831</v>
      </c>
      <c r="B227" s="28" t="s">
        <v>11</v>
      </c>
      <c r="C227" s="124">
        <v>-4744.96</v>
      </c>
    </row>
    <row r="228" spans="1:3" x14ac:dyDescent="0.25">
      <c r="A228" s="123">
        <v>43862</v>
      </c>
      <c r="B228" s="28" t="s">
        <v>13</v>
      </c>
      <c r="C228" s="124">
        <v>-1198.51</v>
      </c>
    </row>
    <row r="229" spans="1:3" x14ac:dyDescent="0.25">
      <c r="A229" s="123">
        <v>43862</v>
      </c>
      <c r="B229" s="28" t="s">
        <v>19</v>
      </c>
      <c r="C229" s="124">
        <v>-157.089999999989</v>
      </c>
    </row>
    <row r="230" spans="1:3" x14ac:dyDescent="0.25">
      <c r="A230" s="123">
        <v>43862</v>
      </c>
      <c r="B230" s="28" t="s">
        <v>49</v>
      </c>
      <c r="C230" s="124">
        <v>-1115054.81</v>
      </c>
    </row>
    <row r="231" spans="1:3" x14ac:dyDescent="0.25">
      <c r="A231" s="123">
        <v>43862</v>
      </c>
      <c r="B231" s="28" t="s">
        <v>14</v>
      </c>
      <c r="C231" s="124">
        <v>-49157</v>
      </c>
    </row>
    <row r="232" spans="1:3" x14ac:dyDescent="0.25">
      <c r="A232" s="123">
        <v>43891</v>
      </c>
      <c r="B232" s="28" t="s">
        <v>19</v>
      </c>
      <c r="C232" s="124">
        <v>-61385.919999999998</v>
      </c>
    </row>
    <row r="233" spans="1:3" x14ac:dyDescent="0.25">
      <c r="A233" s="123">
        <v>43891</v>
      </c>
      <c r="B233" s="28" t="s">
        <v>17</v>
      </c>
      <c r="C233" s="124">
        <v>1432910.71</v>
      </c>
    </row>
    <row r="234" spans="1:3" x14ac:dyDescent="0.25">
      <c r="A234" s="123">
        <v>43891</v>
      </c>
      <c r="B234" s="28" t="s">
        <v>49</v>
      </c>
      <c r="C234" s="124">
        <v>-1247447</v>
      </c>
    </row>
    <row r="235" spans="1:3" x14ac:dyDescent="0.25">
      <c r="A235" s="123">
        <v>43922</v>
      </c>
      <c r="B235" s="28" t="s">
        <v>13</v>
      </c>
      <c r="C235" s="124">
        <v>-30066.35</v>
      </c>
    </row>
    <row r="236" spans="1:3" x14ac:dyDescent="0.25">
      <c r="A236" s="123">
        <v>43922</v>
      </c>
      <c r="B236" s="28" t="s">
        <v>19</v>
      </c>
      <c r="C236" s="124">
        <v>11650.18</v>
      </c>
    </row>
    <row r="237" spans="1:3" x14ac:dyDescent="0.25">
      <c r="A237" s="123">
        <v>43922</v>
      </c>
      <c r="B237" s="28" t="s">
        <v>49</v>
      </c>
      <c r="C237" s="124">
        <v>-922265.47</v>
      </c>
    </row>
    <row r="238" spans="1:3" x14ac:dyDescent="0.25">
      <c r="A238" s="123">
        <v>43922</v>
      </c>
      <c r="B238" s="28" t="s">
        <v>2</v>
      </c>
      <c r="C238" s="124">
        <v>-77994.960000000006</v>
      </c>
    </row>
    <row r="239" spans="1:3" x14ac:dyDescent="0.25">
      <c r="A239" s="123">
        <v>43952</v>
      </c>
      <c r="B239" s="28" t="s">
        <v>19</v>
      </c>
      <c r="C239" s="124">
        <v>-48642.55</v>
      </c>
    </row>
    <row r="240" spans="1:3" x14ac:dyDescent="0.25">
      <c r="A240" s="123">
        <v>43952</v>
      </c>
      <c r="B240" s="28" t="s">
        <v>49</v>
      </c>
      <c r="C240" s="124">
        <v>-586228.78</v>
      </c>
    </row>
    <row r="241" spans="1:3" x14ac:dyDescent="0.25">
      <c r="A241" s="123">
        <v>43983</v>
      </c>
      <c r="B241" s="28" t="s">
        <v>49</v>
      </c>
      <c r="C241" s="124">
        <v>-1680466.24</v>
      </c>
    </row>
    <row r="242" spans="1:3" x14ac:dyDescent="0.25">
      <c r="A242" s="123">
        <v>44013</v>
      </c>
      <c r="B242" s="28" t="s">
        <v>19</v>
      </c>
      <c r="C242" s="124">
        <v>-98139.35</v>
      </c>
    </row>
    <row r="243" spans="1:3" x14ac:dyDescent="0.25">
      <c r="A243" s="123">
        <v>44013</v>
      </c>
      <c r="B243" s="28" t="s">
        <v>49</v>
      </c>
      <c r="C243" s="124">
        <v>-384224.33</v>
      </c>
    </row>
    <row r="244" spans="1:3" x14ac:dyDescent="0.25">
      <c r="A244" s="123">
        <v>44044</v>
      </c>
      <c r="B244" s="28" t="s">
        <v>19</v>
      </c>
      <c r="C244" s="124">
        <v>-58080.04</v>
      </c>
    </row>
    <row r="245" spans="1:3" x14ac:dyDescent="0.25">
      <c r="A245" s="123">
        <v>44044</v>
      </c>
      <c r="B245" s="28" t="s">
        <v>48</v>
      </c>
      <c r="C245" s="124">
        <v>-1707526.54</v>
      </c>
    </row>
    <row r="246" spans="1:3" x14ac:dyDescent="0.25">
      <c r="A246" s="123">
        <v>44044</v>
      </c>
      <c r="B246" s="28" t="s">
        <v>49</v>
      </c>
      <c r="C246" s="124">
        <v>-899652.53</v>
      </c>
    </row>
    <row r="247" spans="1:3" x14ac:dyDescent="0.25">
      <c r="A247" s="123">
        <v>44075</v>
      </c>
      <c r="B247" s="28" t="s">
        <v>19</v>
      </c>
      <c r="C247" s="124">
        <v>-14995.93</v>
      </c>
    </row>
    <row r="248" spans="1:3" x14ac:dyDescent="0.25">
      <c r="A248" s="123">
        <v>44075</v>
      </c>
      <c r="B248" s="28" t="s">
        <v>49</v>
      </c>
      <c r="C248" s="124">
        <v>-497360.29</v>
      </c>
    </row>
    <row r="249" spans="1:3" x14ac:dyDescent="0.25">
      <c r="A249" s="27"/>
      <c r="C249" s="63"/>
    </row>
    <row r="250" spans="1:3" x14ac:dyDescent="0.25">
      <c r="A250" s="27"/>
      <c r="C250" s="63"/>
    </row>
    <row r="251" spans="1:3" x14ac:dyDescent="0.25">
      <c r="A251" s="27"/>
      <c r="C251" s="63"/>
    </row>
    <row r="252" spans="1:3" x14ac:dyDescent="0.25">
      <c r="A252" s="27"/>
      <c r="C252" s="63"/>
    </row>
    <row r="253" spans="1:3" x14ac:dyDescent="0.25">
      <c r="A253" s="27"/>
      <c r="C253" s="63"/>
    </row>
    <row r="254" spans="1:3" x14ac:dyDescent="0.25">
      <c r="A254" s="27"/>
      <c r="C254" s="63"/>
    </row>
    <row r="255" spans="1:3" x14ac:dyDescent="0.25">
      <c r="A255" s="27"/>
      <c r="C255" s="63"/>
    </row>
    <row r="256" spans="1:3" x14ac:dyDescent="0.25">
      <c r="A256" s="27"/>
      <c r="C256" s="63"/>
    </row>
    <row r="257" spans="1:3" x14ac:dyDescent="0.25">
      <c r="A257" s="27"/>
      <c r="C257" s="63"/>
    </row>
    <row r="258" spans="1:3" x14ac:dyDescent="0.25">
      <c r="A258" s="27"/>
      <c r="C258" s="63"/>
    </row>
    <row r="259" spans="1:3" x14ac:dyDescent="0.25">
      <c r="A259" s="27"/>
      <c r="C259" s="63"/>
    </row>
    <row r="260" spans="1:3" x14ac:dyDescent="0.25">
      <c r="A260" s="27"/>
      <c r="C260" s="63"/>
    </row>
    <row r="261" spans="1:3" x14ac:dyDescent="0.25">
      <c r="A261" s="27"/>
      <c r="C261" s="63"/>
    </row>
    <row r="262" spans="1:3" x14ac:dyDescent="0.25">
      <c r="A262" s="27"/>
      <c r="C262" s="63"/>
    </row>
    <row r="263" spans="1:3" x14ac:dyDescent="0.25">
      <c r="A263" s="27"/>
      <c r="C263" s="63"/>
    </row>
    <row r="264" spans="1:3" x14ac:dyDescent="0.25">
      <c r="A264" s="27"/>
      <c r="C264" s="63"/>
    </row>
    <row r="265" spans="1:3" x14ac:dyDescent="0.25">
      <c r="A265" s="27"/>
      <c r="C265" s="63"/>
    </row>
    <row r="266" spans="1:3" x14ac:dyDescent="0.25">
      <c r="A266" s="27"/>
      <c r="C266" s="63"/>
    </row>
    <row r="267" spans="1:3" x14ac:dyDescent="0.25">
      <c r="A267" s="27"/>
      <c r="C267" s="63"/>
    </row>
    <row r="268" spans="1:3" x14ac:dyDescent="0.25">
      <c r="A268" s="27"/>
      <c r="C268" s="63"/>
    </row>
    <row r="269" spans="1:3" x14ac:dyDescent="0.25">
      <c r="A269" s="27"/>
      <c r="C269" s="63"/>
    </row>
    <row r="270" spans="1:3" x14ac:dyDescent="0.25">
      <c r="A270" s="27"/>
      <c r="C270" s="63"/>
    </row>
    <row r="271" spans="1:3" x14ac:dyDescent="0.25">
      <c r="A271" s="27"/>
      <c r="C271" s="63"/>
    </row>
    <row r="272" spans="1:3" x14ac:dyDescent="0.25">
      <c r="A272" s="27"/>
      <c r="C272" s="63"/>
    </row>
    <row r="273" spans="1:3" x14ac:dyDescent="0.25">
      <c r="A273" s="27"/>
      <c r="C273" s="63"/>
    </row>
    <row r="274" spans="1:3" x14ac:dyDescent="0.25">
      <c r="A274" s="27"/>
      <c r="C274" s="63"/>
    </row>
    <row r="275" spans="1:3" x14ac:dyDescent="0.25">
      <c r="A275" s="27"/>
      <c r="C275" s="63"/>
    </row>
    <row r="276" spans="1:3" x14ac:dyDescent="0.25">
      <c r="A276" s="27"/>
      <c r="C276" s="63"/>
    </row>
    <row r="277" spans="1:3" x14ac:dyDescent="0.25">
      <c r="A277" s="27"/>
      <c r="C277" s="63"/>
    </row>
    <row r="278" spans="1:3" x14ac:dyDescent="0.25">
      <c r="A278" s="27"/>
      <c r="C278" s="63"/>
    </row>
    <row r="279" spans="1:3" x14ac:dyDescent="0.25">
      <c r="A279" s="27"/>
      <c r="C279" s="63"/>
    </row>
    <row r="280" spans="1:3" x14ac:dyDescent="0.25">
      <c r="A280" s="27"/>
      <c r="C280" s="63"/>
    </row>
    <row r="281" spans="1:3" x14ac:dyDescent="0.25">
      <c r="A281" s="27"/>
      <c r="C281" s="63"/>
    </row>
    <row r="282" spans="1:3" x14ac:dyDescent="0.25">
      <c r="A282" s="27"/>
      <c r="C282" s="63"/>
    </row>
    <row r="283" spans="1:3" x14ac:dyDescent="0.25">
      <c r="A283" s="27"/>
      <c r="C283" s="63"/>
    </row>
    <row r="284" spans="1:3" x14ac:dyDescent="0.25">
      <c r="A284" s="27"/>
      <c r="C284" s="63"/>
    </row>
    <row r="285" spans="1:3" x14ac:dyDescent="0.25">
      <c r="A285" s="27"/>
      <c r="C285" s="63"/>
    </row>
    <row r="286" spans="1:3" x14ac:dyDescent="0.25">
      <c r="A286" s="27"/>
      <c r="C286" s="63"/>
    </row>
    <row r="287" spans="1:3" x14ac:dyDescent="0.25">
      <c r="A287" s="27"/>
      <c r="C287" s="63"/>
    </row>
    <row r="288" spans="1:3" x14ac:dyDescent="0.25">
      <c r="A288" s="27"/>
      <c r="C288" s="63"/>
    </row>
    <row r="289" spans="1:3" x14ac:dyDescent="0.25">
      <c r="A289" s="27"/>
      <c r="C289" s="63"/>
    </row>
    <row r="290" spans="1:3" x14ac:dyDescent="0.25">
      <c r="A290" s="27"/>
      <c r="C290" s="63"/>
    </row>
    <row r="291" spans="1:3" x14ac:dyDescent="0.25">
      <c r="A291" s="27"/>
      <c r="C291" s="63"/>
    </row>
    <row r="292" spans="1:3" x14ac:dyDescent="0.25">
      <c r="A292" s="27"/>
      <c r="C292" s="63"/>
    </row>
  </sheetData>
  <autoFilter ref="A1:C292" xr:uid="{0121BCE9-0D6F-4578-BE3A-69FD10404C2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3520-43C7-4C46-B2EF-C92A5A984351}">
  <sheetPr>
    <tabColor rgb="FFFF0000"/>
  </sheetPr>
  <dimension ref="A1:E139"/>
  <sheetViews>
    <sheetView zoomScale="85" zoomScaleNormal="85" workbookViewId="0"/>
  </sheetViews>
  <sheetFormatPr defaultRowHeight="15" x14ac:dyDescent="0.25"/>
  <cols>
    <col min="1" max="1" width="9.5703125" bestFit="1" customWidth="1"/>
    <col min="2" max="2" width="32.5703125" bestFit="1" customWidth="1"/>
    <col min="3" max="3" width="11" bestFit="1" customWidth="1"/>
  </cols>
  <sheetData>
    <row r="1" spans="1:5" x14ac:dyDescent="0.25">
      <c r="A1" t="s">
        <v>45</v>
      </c>
      <c r="B1" t="s">
        <v>51</v>
      </c>
      <c r="C1" t="s">
        <v>46</v>
      </c>
      <c r="E1" s="27"/>
    </row>
    <row r="2" spans="1:5" x14ac:dyDescent="0.25">
      <c r="A2" s="123">
        <v>42005</v>
      </c>
      <c r="B2" s="125" t="s">
        <v>40</v>
      </c>
      <c r="C2" s="124">
        <v>925603.9</v>
      </c>
    </row>
    <row r="3" spans="1:5" x14ac:dyDescent="0.25">
      <c r="A3" s="123">
        <v>42005</v>
      </c>
      <c r="B3" s="125" t="s">
        <v>39</v>
      </c>
      <c r="C3" s="124">
        <v>70047.61</v>
      </c>
    </row>
    <row r="4" spans="1:5" x14ac:dyDescent="0.25">
      <c r="A4" s="123">
        <v>42036</v>
      </c>
      <c r="B4" s="125" t="s">
        <v>39</v>
      </c>
      <c r="C4" s="124">
        <v>51429.77</v>
      </c>
    </row>
    <row r="5" spans="1:5" x14ac:dyDescent="0.25">
      <c r="A5" s="123">
        <v>42036</v>
      </c>
      <c r="B5" s="125" t="s">
        <v>40</v>
      </c>
      <c r="C5" s="124">
        <v>394612.49</v>
      </c>
    </row>
    <row r="6" spans="1:5" x14ac:dyDescent="0.25">
      <c r="A6" s="123">
        <v>42064</v>
      </c>
      <c r="B6" s="125" t="s">
        <v>40</v>
      </c>
      <c r="C6" s="124">
        <v>523811</v>
      </c>
    </row>
    <row r="7" spans="1:5" x14ac:dyDescent="0.25">
      <c r="A7" s="123">
        <v>42064</v>
      </c>
      <c r="B7" s="125" t="s">
        <v>39</v>
      </c>
      <c r="C7" s="124">
        <v>105922.47</v>
      </c>
    </row>
    <row r="8" spans="1:5" x14ac:dyDescent="0.25">
      <c r="A8" s="123">
        <v>42095</v>
      </c>
      <c r="B8" s="125" t="s">
        <v>39</v>
      </c>
      <c r="C8" s="124">
        <v>79799.45</v>
      </c>
    </row>
    <row r="9" spans="1:5" x14ac:dyDescent="0.25">
      <c r="A9" s="123">
        <v>42095</v>
      </c>
      <c r="B9" s="125" t="s">
        <v>40</v>
      </c>
      <c r="C9" s="124">
        <v>705656.86</v>
      </c>
    </row>
    <row r="10" spans="1:5" x14ac:dyDescent="0.25">
      <c r="A10" s="123">
        <v>42125</v>
      </c>
      <c r="B10" s="125" t="s">
        <v>40</v>
      </c>
      <c r="C10" s="124">
        <v>1177000.22</v>
      </c>
    </row>
    <row r="11" spans="1:5" x14ac:dyDescent="0.25">
      <c r="A11" s="123">
        <v>42125</v>
      </c>
      <c r="B11" s="125" t="s">
        <v>39</v>
      </c>
      <c r="C11" s="124">
        <v>129179.96</v>
      </c>
    </row>
    <row r="12" spans="1:5" x14ac:dyDescent="0.25">
      <c r="A12" s="123">
        <v>42156</v>
      </c>
      <c r="B12" s="125" t="s">
        <v>39</v>
      </c>
      <c r="C12" s="124">
        <v>172070.94</v>
      </c>
    </row>
    <row r="13" spans="1:5" x14ac:dyDescent="0.25">
      <c r="A13" s="123">
        <v>42156</v>
      </c>
      <c r="B13" s="125" t="s">
        <v>40</v>
      </c>
      <c r="C13" s="124">
        <v>2231431.2400000002</v>
      </c>
    </row>
    <row r="14" spans="1:5" x14ac:dyDescent="0.25">
      <c r="A14" s="123">
        <v>42186</v>
      </c>
      <c r="B14" s="125" t="s">
        <v>40</v>
      </c>
      <c r="C14" s="124">
        <v>2164457.4</v>
      </c>
    </row>
    <row r="15" spans="1:5" x14ac:dyDescent="0.25">
      <c r="A15" s="123">
        <v>42186</v>
      </c>
      <c r="B15" s="125" t="s">
        <v>39</v>
      </c>
      <c r="C15" s="124">
        <v>210840.71</v>
      </c>
    </row>
    <row r="16" spans="1:5" x14ac:dyDescent="0.25">
      <c r="A16" s="123">
        <v>42217</v>
      </c>
      <c r="B16" s="125" t="s">
        <v>39</v>
      </c>
      <c r="C16" s="124">
        <v>160318.1</v>
      </c>
    </row>
    <row r="17" spans="1:3" x14ac:dyDescent="0.25">
      <c r="A17" s="123">
        <v>42217</v>
      </c>
      <c r="B17" s="125" t="s">
        <v>40</v>
      </c>
      <c r="C17" s="124">
        <v>1842318.18</v>
      </c>
    </row>
    <row r="18" spans="1:3" x14ac:dyDescent="0.25">
      <c r="A18" s="123">
        <v>42248</v>
      </c>
      <c r="B18" s="125" t="s">
        <v>40</v>
      </c>
      <c r="C18" s="124">
        <v>1251852.42</v>
      </c>
    </row>
    <row r="19" spans="1:3" x14ac:dyDescent="0.25">
      <c r="A19" s="123">
        <v>42248</v>
      </c>
      <c r="B19" s="125" t="s">
        <v>39</v>
      </c>
      <c r="C19" s="124">
        <v>132748.26</v>
      </c>
    </row>
    <row r="20" spans="1:3" x14ac:dyDescent="0.25">
      <c r="A20" s="123">
        <v>42278</v>
      </c>
      <c r="B20" s="125" t="s">
        <v>40</v>
      </c>
      <c r="C20" s="124">
        <v>1109243.01</v>
      </c>
    </row>
    <row r="21" spans="1:3" x14ac:dyDescent="0.25">
      <c r="A21" s="123">
        <v>42278</v>
      </c>
      <c r="B21" s="125" t="s">
        <v>39</v>
      </c>
      <c r="C21" s="124">
        <v>96706.7</v>
      </c>
    </row>
    <row r="22" spans="1:3" x14ac:dyDescent="0.25">
      <c r="A22" s="123">
        <v>42309</v>
      </c>
      <c r="B22" s="125" t="s">
        <v>39</v>
      </c>
      <c r="C22" s="124">
        <v>78086.09</v>
      </c>
    </row>
    <row r="23" spans="1:3" x14ac:dyDescent="0.25">
      <c r="A23" s="123">
        <v>42309</v>
      </c>
      <c r="B23" s="125" t="s">
        <v>40</v>
      </c>
      <c r="C23" s="124">
        <v>734455.32</v>
      </c>
    </row>
    <row r="24" spans="1:3" x14ac:dyDescent="0.25">
      <c r="A24" s="123">
        <v>42339</v>
      </c>
      <c r="B24" s="125" t="s">
        <v>40</v>
      </c>
      <c r="C24" s="124">
        <v>871792.11</v>
      </c>
    </row>
    <row r="25" spans="1:3" x14ac:dyDescent="0.25">
      <c r="A25" s="123">
        <v>42339</v>
      </c>
      <c r="B25" s="125" t="s">
        <v>39</v>
      </c>
      <c r="C25" s="124">
        <v>82477.14</v>
      </c>
    </row>
    <row r="26" spans="1:3" x14ac:dyDescent="0.25">
      <c r="A26" s="123">
        <v>42370</v>
      </c>
      <c r="B26" s="125" t="s">
        <v>39</v>
      </c>
      <c r="C26" s="124">
        <v>42873.43</v>
      </c>
    </row>
    <row r="27" spans="1:3" x14ac:dyDescent="0.25">
      <c r="A27" s="123">
        <v>42370</v>
      </c>
      <c r="B27" s="125" t="s">
        <v>40</v>
      </c>
      <c r="C27" s="124">
        <v>823566.84</v>
      </c>
    </row>
    <row r="28" spans="1:3" x14ac:dyDescent="0.25">
      <c r="A28" s="123">
        <v>42401</v>
      </c>
      <c r="B28" s="125" t="s">
        <v>39</v>
      </c>
      <c r="C28" s="124">
        <v>77091.070000000007</v>
      </c>
    </row>
    <row r="29" spans="1:3" x14ac:dyDescent="0.25">
      <c r="A29" s="123">
        <v>42401</v>
      </c>
      <c r="B29" s="125" t="s">
        <v>40</v>
      </c>
      <c r="C29" s="124">
        <v>619543.39</v>
      </c>
    </row>
    <row r="30" spans="1:3" x14ac:dyDescent="0.25">
      <c r="A30" s="123">
        <v>42430</v>
      </c>
      <c r="B30" s="125" t="s">
        <v>40</v>
      </c>
      <c r="C30" s="124">
        <v>876184.6</v>
      </c>
    </row>
    <row r="31" spans="1:3" x14ac:dyDescent="0.25">
      <c r="A31" s="123">
        <v>42430</v>
      </c>
      <c r="B31" s="125" t="s">
        <v>39</v>
      </c>
      <c r="C31" s="124">
        <v>83104.19</v>
      </c>
    </row>
    <row r="32" spans="1:3" x14ac:dyDescent="0.25">
      <c r="A32" s="123">
        <v>42461</v>
      </c>
      <c r="B32" s="125" t="s">
        <v>40</v>
      </c>
      <c r="C32" s="124">
        <v>903039.91</v>
      </c>
    </row>
    <row r="33" spans="1:3" x14ac:dyDescent="0.25">
      <c r="A33" s="123">
        <v>42461</v>
      </c>
      <c r="B33" s="125" t="s">
        <v>39</v>
      </c>
      <c r="C33" s="124">
        <v>76262.25</v>
      </c>
    </row>
    <row r="34" spans="1:3" x14ac:dyDescent="0.25">
      <c r="A34" s="123">
        <v>42491</v>
      </c>
      <c r="B34" s="125" t="s">
        <v>40</v>
      </c>
      <c r="C34" s="124">
        <v>1414516.94</v>
      </c>
    </row>
    <row r="35" spans="1:3" x14ac:dyDescent="0.25">
      <c r="A35" s="123">
        <v>42491</v>
      </c>
      <c r="B35" s="125" t="s">
        <v>39</v>
      </c>
      <c r="C35" s="124">
        <v>82251.039999999994</v>
      </c>
    </row>
    <row r="36" spans="1:3" x14ac:dyDescent="0.25">
      <c r="A36" s="123">
        <v>42522</v>
      </c>
      <c r="B36" s="125" t="s">
        <v>39</v>
      </c>
      <c r="C36" s="124">
        <v>113508.43</v>
      </c>
    </row>
    <row r="37" spans="1:3" x14ac:dyDescent="0.25">
      <c r="A37" s="123">
        <v>42522</v>
      </c>
      <c r="B37" s="125" t="s">
        <v>40</v>
      </c>
      <c r="C37" s="124">
        <v>2200027.35</v>
      </c>
    </row>
    <row r="38" spans="1:3" x14ac:dyDescent="0.25">
      <c r="A38" s="123">
        <v>42552</v>
      </c>
      <c r="B38" s="125" t="s">
        <v>39</v>
      </c>
      <c r="C38" s="124">
        <v>91494.48</v>
      </c>
    </row>
    <row r="39" spans="1:3" x14ac:dyDescent="0.25">
      <c r="A39" s="123">
        <v>42552</v>
      </c>
      <c r="B39" s="125" t="s">
        <v>40</v>
      </c>
      <c r="C39" s="124">
        <v>2595096.59</v>
      </c>
    </row>
    <row r="40" spans="1:3" x14ac:dyDescent="0.25">
      <c r="A40" s="123">
        <v>42583</v>
      </c>
      <c r="B40" s="125" t="s">
        <v>40</v>
      </c>
      <c r="C40" s="124">
        <v>2284017.09</v>
      </c>
    </row>
    <row r="41" spans="1:3" x14ac:dyDescent="0.25">
      <c r="A41" s="123">
        <v>42583</v>
      </c>
      <c r="B41" s="125" t="s">
        <v>39</v>
      </c>
      <c r="C41" s="124">
        <v>143464.01999999999</v>
      </c>
    </row>
    <row r="42" spans="1:3" x14ac:dyDescent="0.25">
      <c r="A42" s="123">
        <v>42614</v>
      </c>
      <c r="B42" s="125" t="s">
        <v>40</v>
      </c>
      <c r="C42" s="124">
        <v>1654303.74</v>
      </c>
    </row>
    <row r="43" spans="1:3" x14ac:dyDescent="0.25">
      <c r="A43" s="123">
        <v>42614</v>
      </c>
      <c r="B43" s="125" t="s">
        <v>39</v>
      </c>
      <c r="C43" s="124">
        <v>83764.069999999905</v>
      </c>
    </row>
    <row r="44" spans="1:3" x14ac:dyDescent="0.25">
      <c r="A44" s="123">
        <v>42644</v>
      </c>
      <c r="B44" s="125" t="s">
        <v>40</v>
      </c>
      <c r="C44" s="124">
        <v>779532.73</v>
      </c>
    </row>
    <row r="45" spans="1:3" x14ac:dyDescent="0.25">
      <c r="A45" s="123">
        <v>42644</v>
      </c>
      <c r="B45" s="125" t="s">
        <v>39</v>
      </c>
      <c r="C45" s="124">
        <v>517028.56</v>
      </c>
    </row>
    <row r="46" spans="1:3" x14ac:dyDescent="0.25">
      <c r="A46" s="123">
        <v>42675</v>
      </c>
      <c r="B46" s="125" t="s">
        <v>39</v>
      </c>
      <c r="C46" s="124">
        <v>86857.62</v>
      </c>
    </row>
    <row r="47" spans="1:3" x14ac:dyDescent="0.25">
      <c r="A47" s="123">
        <v>42675</v>
      </c>
      <c r="B47" s="125" t="s">
        <v>40</v>
      </c>
      <c r="C47" s="124">
        <v>921397.66</v>
      </c>
    </row>
    <row r="48" spans="1:3" x14ac:dyDescent="0.25">
      <c r="A48" s="123">
        <v>42705</v>
      </c>
      <c r="B48" s="125" t="s">
        <v>39</v>
      </c>
      <c r="C48" s="124">
        <v>48474.73</v>
      </c>
    </row>
    <row r="49" spans="1:3" x14ac:dyDescent="0.25">
      <c r="A49" s="123">
        <v>42705</v>
      </c>
      <c r="B49" s="125" t="s">
        <v>40</v>
      </c>
      <c r="C49" s="124">
        <v>872938.06</v>
      </c>
    </row>
    <row r="50" spans="1:3" x14ac:dyDescent="0.25">
      <c r="A50" s="123">
        <v>42736</v>
      </c>
      <c r="B50" s="125" t="s">
        <v>40</v>
      </c>
      <c r="C50" s="124">
        <v>802735.76</v>
      </c>
    </row>
    <row r="51" spans="1:3" x14ac:dyDescent="0.25">
      <c r="A51" s="123">
        <v>42736</v>
      </c>
      <c r="B51" s="125" t="s">
        <v>39</v>
      </c>
      <c r="C51" s="124">
        <v>234298.85</v>
      </c>
    </row>
    <row r="52" spans="1:3" x14ac:dyDescent="0.25">
      <c r="A52" s="123">
        <v>42767</v>
      </c>
      <c r="B52" s="125" t="s">
        <v>40</v>
      </c>
      <c r="C52" s="124">
        <v>764939.64</v>
      </c>
    </row>
    <row r="53" spans="1:3" x14ac:dyDescent="0.25">
      <c r="A53" s="123">
        <v>42767</v>
      </c>
      <c r="B53" s="125" t="s">
        <v>39</v>
      </c>
      <c r="C53" s="124">
        <v>45918.71</v>
      </c>
    </row>
    <row r="54" spans="1:3" x14ac:dyDescent="0.25">
      <c r="A54" s="123">
        <v>42795</v>
      </c>
      <c r="B54" s="125" t="s">
        <v>40</v>
      </c>
      <c r="C54" s="124">
        <v>886412.39</v>
      </c>
    </row>
    <row r="55" spans="1:3" x14ac:dyDescent="0.25">
      <c r="A55" s="123">
        <v>42795</v>
      </c>
      <c r="B55" s="125" t="s">
        <v>39</v>
      </c>
      <c r="C55" s="124">
        <v>64049.760000000002</v>
      </c>
    </row>
    <row r="56" spans="1:3" x14ac:dyDescent="0.25">
      <c r="A56" s="123">
        <v>42826</v>
      </c>
      <c r="B56" s="125" t="s">
        <v>39</v>
      </c>
      <c r="C56" s="124">
        <v>64857.8</v>
      </c>
    </row>
    <row r="57" spans="1:3" x14ac:dyDescent="0.25">
      <c r="A57" s="123">
        <v>42826</v>
      </c>
      <c r="B57" s="125" t="s">
        <v>40</v>
      </c>
      <c r="C57" s="124">
        <v>932270.22</v>
      </c>
    </row>
    <row r="58" spans="1:3" x14ac:dyDescent="0.25">
      <c r="A58" s="123">
        <v>42856</v>
      </c>
      <c r="B58" s="125" t="s">
        <v>39</v>
      </c>
      <c r="C58" s="124">
        <v>161704.99</v>
      </c>
    </row>
    <row r="59" spans="1:3" x14ac:dyDescent="0.25">
      <c r="A59" s="123">
        <v>42856</v>
      </c>
      <c r="B59" s="125" t="s">
        <v>40</v>
      </c>
      <c r="C59" s="124">
        <v>1140963.26</v>
      </c>
    </row>
    <row r="60" spans="1:3" x14ac:dyDescent="0.25">
      <c r="A60" s="123">
        <v>42887</v>
      </c>
      <c r="B60" s="125" t="s">
        <v>39</v>
      </c>
      <c r="C60" s="124">
        <v>116248.48</v>
      </c>
    </row>
    <row r="61" spans="1:3" x14ac:dyDescent="0.25">
      <c r="A61" s="123">
        <v>42887</v>
      </c>
      <c r="B61" s="125" t="s">
        <v>40</v>
      </c>
      <c r="C61" s="124">
        <v>2158372.2000000002</v>
      </c>
    </row>
    <row r="62" spans="1:3" x14ac:dyDescent="0.25">
      <c r="A62" s="123">
        <v>42917</v>
      </c>
      <c r="B62" s="125" t="s">
        <v>40</v>
      </c>
      <c r="C62" s="124">
        <v>2459266.9300000002</v>
      </c>
    </row>
    <row r="63" spans="1:3" x14ac:dyDescent="0.25">
      <c r="A63" s="123">
        <v>42917</v>
      </c>
      <c r="B63" s="125" t="s">
        <v>39</v>
      </c>
      <c r="C63" s="124">
        <v>127015.37</v>
      </c>
    </row>
    <row r="64" spans="1:3" x14ac:dyDescent="0.25">
      <c r="A64" s="123">
        <v>42948</v>
      </c>
      <c r="B64" s="125" t="s">
        <v>39</v>
      </c>
      <c r="C64" s="124">
        <v>108660.56</v>
      </c>
    </row>
    <row r="65" spans="1:3" x14ac:dyDescent="0.25">
      <c r="A65" s="123">
        <v>42948</v>
      </c>
      <c r="B65" s="125" t="s">
        <v>40</v>
      </c>
      <c r="C65" s="124">
        <v>2301929.4</v>
      </c>
    </row>
    <row r="66" spans="1:3" x14ac:dyDescent="0.25">
      <c r="A66" s="123">
        <v>42979</v>
      </c>
      <c r="B66" s="125" t="s">
        <v>40</v>
      </c>
      <c r="C66" s="124">
        <v>1550842</v>
      </c>
    </row>
    <row r="67" spans="1:3" x14ac:dyDescent="0.25">
      <c r="A67" s="123">
        <v>42979</v>
      </c>
      <c r="B67" s="125" t="s">
        <v>39</v>
      </c>
      <c r="C67" s="124">
        <v>96563.56</v>
      </c>
    </row>
    <row r="68" spans="1:3" x14ac:dyDescent="0.25">
      <c r="A68" s="123">
        <v>43009</v>
      </c>
      <c r="B68" s="125" t="s">
        <v>40</v>
      </c>
      <c r="C68" s="124">
        <v>1385271.76</v>
      </c>
    </row>
    <row r="69" spans="1:3" x14ac:dyDescent="0.25">
      <c r="A69" s="123">
        <v>43009</v>
      </c>
      <c r="B69" s="125" t="s">
        <v>39</v>
      </c>
      <c r="C69" s="124">
        <v>74271.94</v>
      </c>
    </row>
    <row r="70" spans="1:3" x14ac:dyDescent="0.25">
      <c r="A70" s="123">
        <v>43040</v>
      </c>
      <c r="B70" s="125" t="s">
        <v>40</v>
      </c>
      <c r="C70" s="124">
        <v>883289.9</v>
      </c>
    </row>
    <row r="71" spans="1:3" x14ac:dyDescent="0.25">
      <c r="A71" s="123">
        <v>43040</v>
      </c>
      <c r="B71" s="125" t="s">
        <v>39</v>
      </c>
      <c r="C71" s="124">
        <v>67207.66</v>
      </c>
    </row>
    <row r="72" spans="1:3" x14ac:dyDescent="0.25">
      <c r="A72" s="123">
        <v>43070</v>
      </c>
      <c r="B72" s="125" t="s">
        <v>40</v>
      </c>
      <c r="C72" s="124">
        <v>909786.47</v>
      </c>
    </row>
    <row r="73" spans="1:3" x14ac:dyDescent="0.25">
      <c r="A73" s="123">
        <v>43070</v>
      </c>
      <c r="B73" s="125" t="s">
        <v>39</v>
      </c>
      <c r="C73" s="124">
        <v>63221.24</v>
      </c>
    </row>
    <row r="74" spans="1:3" x14ac:dyDescent="0.25">
      <c r="A74" s="123">
        <v>43101</v>
      </c>
      <c r="B74" s="125" t="s">
        <v>39</v>
      </c>
      <c r="C74" s="124">
        <v>68280.13</v>
      </c>
    </row>
    <row r="75" spans="1:3" x14ac:dyDescent="0.25">
      <c r="A75" s="123">
        <v>43101</v>
      </c>
      <c r="B75" s="125" t="s">
        <v>40</v>
      </c>
      <c r="C75" s="124">
        <v>703747.05</v>
      </c>
    </row>
    <row r="76" spans="1:3" x14ac:dyDescent="0.25">
      <c r="A76" s="123">
        <v>43132</v>
      </c>
      <c r="B76" s="125" t="s">
        <v>40</v>
      </c>
      <c r="C76" s="124">
        <v>641921.71</v>
      </c>
    </row>
    <row r="77" spans="1:3" x14ac:dyDescent="0.25">
      <c r="A77" s="123">
        <v>43132</v>
      </c>
      <c r="B77" s="125" t="s">
        <v>39</v>
      </c>
      <c r="C77" s="124">
        <v>49640.5</v>
      </c>
    </row>
    <row r="78" spans="1:3" x14ac:dyDescent="0.25">
      <c r="A78" s="123">
        <v>43160</v>
      </c>
      <c r="B78" s="125" t="s">
        <v>40</v>
      </c>
      <c r="C78" s="124">
        <v>796639.72</v>
      </c>
    </row>
    <row r="79" spans="1:3" x14ac:dyDescent="0.25">
      <c r="A79" s="123">
        <v>43160</v>
      </c>
      <c r="B79" s="125" t="s">
        <v>39</v>
      </c>
      <c r="C79" s="124">
        <v>84386.29</v>
      </c>
    </row>
    <row r="80" spans="1:3" x14ac:dyDescent="0.25">
      <c r="A80" s="123">
        <v>43191</v>
      </c>
      <c r="B80" s="125" t="s">
        <v>39</v>
      </c>
      <c r="C80" s="124">
        <v>69939.969999999899</v>
      </c>
    </row>
    <row r="81" spans="1:3" x14ac:dyDescent="0.25">
      <c r="A81" s="123">
        <v>43191</v>
      </c>
      <c r="B81" s="125" t="s">
        <v>40</v>
      </c>
      <c r="C81" s="124">
        <v>980749.09</v>
      </c>
    </row>
    <row r="82" spans="1:3" x14ac:dyDescent="0.25">
      <c r="A82" s="123">
        <v>43221</v>
      </c>
      <c r="B82" s="125" t="s">
        <v>40</v>
      </c>
      <c r="C82" s="124">
        <v>1325735.96</v>
      </c>
    </row>
    <row r="83" spans="1:3" x14ac:dyDescent="0.25">
      <c r="A83" s="123">
        <v>43221</v>
      </c>
      <c r="B83" s="125" t="s">
        <v>39</v>
      </c>
      <c r="C83" s="124">
        <v>88556.1</v>
      </c>
    </row>
    <row r="84" spans="1:3" x14ac:dyDescent="0.25">
      <c r="A84" s="123">
        <v>43252</v>
      </c>
      <c r="B84" s="125" t="s">
        <v>39</v>
      </c>
      <c r="C84" s="124">
        <v>122158.64</v>
      </c>
    </row>
    <row r="85" spans="1:3" x14ac:dyDescent="0.25">
      <c r="A85" s="123">
        <v>43252</v>
      </c>
      <c r="B85" s="125" t="s">
        <v>40</v>
      </c>
      <c r="C85" s="124">
        <v>2075805.43</v>
      </c>
    </row>
    <row r="86" spans="1:3" x14ac:dyDescent="0.25">
      <c r="A86" s="123">
        <v>43282</v>
      </c>
      <c r="B86" s="125" t="s">
        <v>39</v>
      </c>
      <c r="C86" s="124">
        <v>128663.63</v>
      </c>
    </row>
    <row r="87" spans="1:3" x14ac:dyDescent="0.25">
      <c r="A87" s="123">
        <v>43282</v>
      </c>
      <c r="B87" s="125" t="s">
        <v>40</v>
      </c>
      <c r="C87" s="124">
        <v>2730067.41</v>
      </c>
    </row>
    <row r="88" spans="1:3" x14ac:dyDescent="0.25">
      <c r="A88" s="123">
        <v>43313</v>
      </c>
      <c r="B88" s="125" t="s">
        <v>40</v>
      </c>
      <c r="C88" s="124">
        <v>2293597.66</v>
      </c>
    </row>
    <row r="89" spans="1:3" x14ac:dyDescent="0.25">
      <c r="A89" s="123">
        <v>43313</v>
      </c>
      <c r="B89" s="125" t="s">
        <v>39</v>
      </c>
      <c r="C89" s="124">
        <v>137447.60999999999</v>
      </c>
    </row>
    <row r="90" spans="1:3" x14ac:dyDescent="0.25">
      <c r="A90" s="123">
        <v>43344</v>
      </c>
      <c r="B90" s="125" t="s">
        <v>40</v>
      </c>
      <c r="C90" s="124">
        <v>1558918.18</v>
      </c>
    </row>
    <row r="91" spans="1:3" x14ac:dyDescent="0.25">
      <c r="A91" s="123">
        <v>43344</v>
      </c>
      <c r="B91" s="125" t="s">
        <v>39</v>
      </c>
      <c r="C91" s="124">
        <v>102858.87</v>
      </c>
    </row>
    <row r="92" spans="1:3" x14ac:dyDescent="0.25">
      <c r="A92" s="123">
        <v>43374</v>
      </c>
      <c r="B92" s="125" t="s">
        <v>40</v>
      </c>
      <c r="C92" s="124">
        <v>1405826.69</v>
      </c>
    </row>
    <row r="93" spans="1:3" x14ac:dyDescent="0.25">
      <c r="A93" s="123">
        <v>43374</v>
      </c>
      <c r="B93" s="125" t="s">
        <v>39</v>
      </c>
      <c r="C93" s="124">
        <v>136738.17000000001</v>
      </c>
    </row>
    <row r="94" spans="1:3" x14ac:dyDescent="0.25">
      <c r="A94" s="123">
        <v>43405</v>
      </c>
      <c r="B94" s="125" t="s">
        <v>39</v>
      </c>
      <c r="C94" s="124">
        <v>80411.97</v>
      </c>
    </row>
    <row r="95" spans="1:3" x14ac:dyDescent="0.25">
      <c r="A95" s="123">
        <v>43405</v>
      </c>
      <c r="B95" s="125" t="s">
        <v>40</v>
      </c>
      <c r="C95" s="124">
        <v>1140739.3400000001</v>
      </c>
    </row>
    <row r="96" spans="1:3" x14ac:dyDescent="0.25">
      <c r="A96" s="123">
        <v>43435</v>
      </c>
      <c r="B96" s="125" t="s">
        <v>39</v>
      </c>
      <c r="C96" s="124">
        <v>80732.600000000006</v>
      </c>
    </row>
    <row r="97" spans="1:3" x14ac:dyDescent="0.25">
      <c r="A97" s="123">
        <v>43435</v>
      </c>
      <c r="B97" s="125" t="s">
        <v>40</v>
      </c>
      <c r="C97" s="124">
        <v>991705.18</v>
      </c>
    </row>
    <row r="98" spans="1:3" x14ac:dyDescent="0.25">
      <c r="A98" s="123">
        <v>43466</v>
      </c>
      <c r="B98" s="125" t="s">
        <v>40</v>
      </c>
      <c r="C98" s="124">
        <v>1000366.5</v>
      </c>
    </row>
    <row r="99" spans="1:3" x14ac:dyDescent="0.25">
      <c r="A99" s="123">
        <v>43466</v>
      </c>
      <c r="B99" s="125" t="s">
        <v>39</v>
      </c>
      <c r="C99" s="124">
        <v>73409.84</v>
      </c>
    </row>
    <row r="100" spans="1:3" x14ac:dyDescent="0.25">
      <c r="A100" s="123">
        <v>43497</v>
      </c>
      <c r="B100" s="125" t="s">
        <v>40</v>
      </c>
      <c r="C100" s="124">
        <v>809377.46</v>
      </c>
    </row>
    <row r="101" spans="1:3" x14ac:dyDescent="0.25">
      <c r="A101" s="123">
        <v>43497</v>
      </c>
      <c r="B101" s="125" t="s">
        <v>39</v>
      </c>
      <c r="C101" s="124">
        <v>57209.85</v>
      </c>
    </row>
    <row r="102" spans="1:3" x14ac:dyDescent="0.25">
      <c r="A102" s="123">
        <v>43525</v>
      </c>
      <c r="B102" s="125" t="s">
        <v>39</v>
      </c>
      <c r="C102" s="124">
        <v>87888.81</v>
      </c>
    </row>
    <row r="103" spans="1:3" x14ac:dyDescent="0.25">
      <c r="A103" s="123">
        <v>43525</v>
      </c>
      <c r="B103" s="125" t="s">
        <v>40</v>
      </c>
      <c r="C103" s="124">
        <v>1063178.76</v>
      </c>
    </row>
    <row r="104" spans="1:3" x14ac:dyDescent="0.25">
      <c r="A104" s="123">
        <v>43556</v>
      </c>
      <c r="B104" s="125" t="s">
        <v>40</v>
      </c>
      <c r="C104" s="124">
        <v>1155296.8799999999</v>
      </c>
    </row>
    <row r="105" spans="1:3" x14ac:dyDescent="0.25">
      <c r="A105" s="123">
        <v>43556</v>
      </c>
      <c r="B105" s="125" t="s">
        <v>39</v>
      </c>
      <c r="C105" s="124">
        <v>93921.14</v>
      </c>
    </row>
    <row r="106" spans="1:3" x14ac:dyDescent="0.25">
      <c r="A106" s="123">
        <v>43586</v>
      </c>
      <c r="B106" s="125" t="s">
        <v>40</v>
      </c>
      <c r="C106" s="124">
        <v>1454256.97</v>
      </c>
    </row>
    <row r="107" spans="1:3" x14ac:dyDescent="0.25">
      <c r="A107" s="123">
        <v>43586</v>
      </c>
      <c r="B107" s="125" t="s">
        <v>39</v>
      </c>
      <c r="C107" s="124">
        <v>132293.43</v>
      </c>
    </row>
    <row r="108" spans="1:3" x14ac:dyDescent="0.25">
      <c r="A108" s="123">
        <v>43617</v>
      </c>
      <c r="B108" s="125" t="s">
        <v>40</v>
      </c>
      <c r="C108" s="124">
        <v>2246135.5499999998</v>
      </c>
    </row>
    <row r="109" spans="1:3" x14ac:dyDescent="0.25">
      <c r="A109" s="123">
        <v>43617</v>
      </c>
      <c r="B109" s="125" t="s">
        <v>39</v>
      </c>
      <c r="C109" s="124">
        <v>129729.24</v>
      </c>
    </row>
    <row r="110" spans="1:3" x14ac:dyDescent="0.25">
      <c r="A110" s="123">
        <v>43647</v>
      </c>
      <c r="B110" s="125" t="s">
        <v>40</v>
      </c>
      <c r="C110" s="124">
        <v>2357665.19</v>
      </c>
    </row>
    <row r="111" spans="1:3" x14ac:dyDescent="0.25">
      <c r="A111" s="123">
        <v>43647</v>
      </c>
      <c r="B111" s="125" t="s">
        <v>39</v>
      </c>
      <c r="C111" s="124">
        <v>203239.56</v>
      </c>
    </row>
    <row r="112" spans="1:3" x14ac:dyDescent="0.25">
      <c r="A112" s="123">
        <v>43678</v>
      </c>
      <c r="B112" s="125" t="s">
        <v>39</v>
      </c>
      <c r="C112" s="124">
        <v>117906.14</v>
      </c>
    </row>
    <row r="113" spans="1:3" x14ac:dyDescent="0.25">
      <c r="A113" s="123">
        <v>43678</v>
      </c>
      <c r="B113" s="125" t="s">
        <v>40</v>
      </c>
      <c r="C113" s="124">
        <v>2200832.41</v>
      </c>
    </row>
    <row r="114" spans="1:3" x14ac:dyDescent="0.25">
      <c r="A114" s="123">
        <v>43709</v>
      </c>
      <c r="B114" s="125" t="s">
        <v>40</v>
      </c>
      <c r="C114" s="124">
        <v>1620834.28</v>
      </c>
    </row>
    <row r="115" spans="1:3" x14ac:dyDescent="0.25">
      <c r="A115" s="123">
        <v>43709</v>
      </c>
      <c r="B115" s="125" t="s">
        <v>39</v>
      </c>
      <c r="C115" s="124">
        <v>80968.320000000007</v>
      </c>
    </row>
    <row r="116" spans="1:3" x14ac:dyDescent="0.25">
      <c r="A116" s="123">
        <v>43739</v>
      </c>
      <c r="B116" s="125" t="s">
        <v>40</v>
      </c>
      <c r="C116" s="124">
        <v>1356277.52</v>
      </c>
    </row>
    <row r="117" spans="1:3" x14ac:dyDescent="0.25">
      <c r="A117" s="123">
        <v>43739</v>
      </c>
      <c r="B117" s="125" t="s">
        <v>39</v>
      </c>
      <c r="C117" s="124">
        <v>87746.9</v>
      </c>
    </row>
    <row r="118" spans="1:3" x14ac:dyDescent="0.25">
      <c r="A118" s="123">
        <v>43770</v>
      </c>
      <c r="B118" s="125" t="s">
        <v>39</v>
      </c>
      <c r="C118" s="124">
        <v>104131.8</v>
      </c>
    </row>
    <row r="119" spans="1:3" x14ac:dyDescent="0.25">
      <c r="A119" s="123">
        <v>43770</v>
      </c>
      <c r="B119" s="125" t="s">
        <v>40</v>
      </c>
      <c r="C119" s="124">
        <v>999799.42</v>
      </c>
    </row>
    <row r="120" spans="1:3" x14ac:dyDescent="0.25">
      <c r="A120" s="123">
        <v>43800</v>
      </c>
      <c r="B120" s="125" t="s">
        <v>40</v>
      </c>
      <c r="C120" s="124">
        <v>909047.71</v>
      </c>
    </row>
    <row r="121" spans="1:3" x14ac:dyDescent="0.25">
      <c r="A121" s="123">
        <v>43800</v>
      </c>
      <c r="B121" s="125" t="s">
        <v>39</v>
      </c>
      <c r="C121" s="124">
        <v>62323.09</v>
      </c>
    </row>
    <row r="122" spans="1:3" x14ac:dyDescent="0.25">
      <c r="A122" s="123">
        <v>43831</v>
      </c>
      <c r="B122" s="28" t="s">
        <v>40</v>
      </c>
      <c r="C122" s="28">
        <v>968141.44</v>
      </c>
    </row>
    <row r="123" spans="1:3" x14ac:dyDescent="0.25">
      <c r="A123" s="123">
        <v>43831</v>
      </c>
      <c r="B123" s="28" t="s">
        <v>39</v>
      </c>
      <c r="C123" s="28">
        <v>66078.539999999994</v>
      </c>
    </row>
    <row r="124" spans="1:3" x14ac:dyDescent="0.25">
      <c r="A124" s="123">
        <v>43862</v>
      </c>
      <c r="B124" s="28" t="s">
        <v>39</v>
      </c>
      <c r="C124" s="28">
        <v>65437.59</v>
      </c>
    </row>
    <row r="125" spans="1:3" x14ac:dyDescent="0.25">
      <c r="A125" s="123">
        <v>43862</v>
      </c>
      <c r="B125" s="28" t="s">
        <v>40</v>
      </c>
      <c r="C125" s="28">
        <v>766094.33</v>
      </c>
    </row>
    <row r="126" spans="1:3" x14ac:dyDescent="0.25">
      <c r="A126" s="123">
        <v>43891</v>
      </c>
      <c r="B126" s="28" t="s">
        <v>40</v>
      </c>
      <c r="C126" s="28">
        <v>886537.36</v>
      </c>
    </row>
    <row r="127" spans="1:3" x14ac:dyDescent="0.25">
      <c r="A127" s="123">
        <v>43891</v>
      </c>
      <c r="B127" s="28" t="s">
        <v>39</v>
      </c>
      <c r="C127" s="28">
        <v>80061.03</v>
      </c>
    </row>
    <row r="128" spans="1:3" x14ac:dyDescent="0.25">
      <c r="A128" s="123">
        <v>43922</v>
      </c>
      <c r="B128" s="28" t="s">
        <v>39</v>
      </c>
      <c r="C128" s="28">
        <v>48897.17</v>
      </c>
    </row>
    <row r="129" spans="1:3" x14ac:dyDescent="0.25">
      <c r="A129" s="123">
        <v>43922</v>
      </c>
      <c r="B129" s="28" t="s">
        <v>40</v>
      </c>
      <c r="C129" s="28">
        <v>953746.66</v>
      </c>
    </row>
    <row r="130" spans="1:3" x14ac:dyDescent="0.25">
      <c r="A130" s="123">
        <v>43952</v>
      </c>
      <c r="B130" s="28" t="s">
        <v>40</v>
      </c>
      <c r="C130" s="28">
        <v>994821.68</v>
      </c>
    </row>
    <row r="131" spans="1:3" x14ac:dyDescent="0.25">
      <c r="A131" s="123">
        <v>43952</v>
      </c>
      <c r="B131" s="28" t="s">
        <v>39</v>
      </c>
      <c r="C131" s="28">
        <v>109900.58</v>
      </c>
    </row>
    <row r="132" spans="1:3" x14ac:dyDescent="0.25">
      <c r="A132" s="123">
        <v>43983</v>
      </c>
      <c r="B132" s="28" t="s">
        <v>39</v>
      </c>
      <c r="C132" s="28">
        <v>86642.63</v>
      </c>
    </row>
    <row r="133" spans="1:3" x14ac:dyDescent="0.25">
      <c r="A133" s="123">
        <v>43983</v>
      </c>
      <c r="B133" s="28" t="s">
        <v>40</v>
      </c>
      <c r="C133" s="28">
        <v>1769750.74</v>
      </c>
    </row>
    <row r="134" spans="1:3" x14ac:dyDescent="0.25">
      <c r="A134" s="28">
        <v>44013</v>
      </c>
      <c r="B134" s="28" t="s">
        <v>39</v>
      </c>
      <c r="C134" s="28">
        <v>146533.09</v>
      </c>
    </row>
    <row r="135" spans="1:3" x14ac:dyDescent="0.25">
      <c r="A135" s="28">
        <v>44013</v>
      </c>
      <c r="B135" s="28" t="s">
        <v>40</v>
      </c>
      <c r="C135" s="28">
        <v>2183041.63</v>
      </c>
    </row>
    <row r="136" spans="1:3" x14ac:dyDescent="0.25">
      <c r="A136" s="28">
        <v>44044</v>
      </c>
      <c r="B136" s="28" t="s">
        <v>40</v>
      </c>
      <c r="C136" s="28">
        <v>1993460.97</v>
      </c>
    </row>
    <row r="137" spans="1:3" x14ac:dyDescent="0.25">
      <c r="A137" s="28">
        <v>44044</v>
      </c>
      <c r="B137" s="28" t="s">
        <v>39</v>
      </c>
      <c r="C137" s="28">
        <v>116059.72</v>
      </c>
    </row>
    <row r="138" spans="1:3" x14ac:dyDescent="0.25">
      <c r="A138" s="28">
        <v>44075</v>
      </c>
      <c r="B138" s="28" t="s">
        <v>39</v>
      </c>
      <c r="C138" s="28">
        <v>136400.42000000001</v>
      </c>
    </row>
    <row r="139" spans="1:3" x14ac:dyDescent="0.25">
      <c r="A139" s="28">
        <v>44075</v>
      </c>
      <c r="B139" s="28" t="s">
        <v>40</v>
      </c>
      <c r="C139" s="28">
        <v>1524701.39</v>
      </c>
    </row>
  </sheetData>
  <autoFilter ref="A1:C121" xr:uid="{718DD4AA-EC97-4D36-87DF-9E681FAC2E5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584B-426E-4F6A-A0E7-B3370937D69B}">
  <sheetPr>
    <tabColor theme="1"/>
  </sheetPr>
  <dimension ref="A1:A541"/>
  <sheetViews>
    <sheetView zoomScale="85" zoomScaleNormal="85" workbookViewId="0"/>
  </sheetViews>
  <sheetFormatPr defaultRowHeight="15" x14ac:dyDescent="0.25"/>
  <cols>
    <col min="1" max="2" width="12.85546875" bestFit="1" customWidth="1"/>
  </cols>
  <sheetData>
    <row r="1" spans="1:1" x14ac:dyDescent="0.25">
      <c r="A1" t="s">
        <v>80</v>
      </c>
    </row>
    <row r="2" spans="1:1" x14ac:dyDescent="0.25">
      <c r="A2">
        <v>7000006807</v>
      </c>
    </row>
    <row r="3" spans="1:1" x14ac:dyDescent="0.25">
      <c r="A3">
        <v>7000007084</v>
      </c>
    </row>
    <row r="4" spans="1:1" x14ac:dyDescent="0.25">
      <c r="A4">
        <v>7000007557</v>
      </c>
    </row>
    <row r="5" spans="1:1" x14ac:dyDescent="0.25">
      <c r="A5">
        <v>7000007954</v>
      </c>
    </row>
    <row r="6" spans="1:1" x14ac:dyDescent="0.25">
      <c r="A6">
        <v>7000008605</v>
      </c>
    </row>
    <row r="7" spans="1:1" x14ac:dyDescent="0.25">
      <c r="A7">
        <v>7000009146</v>
      </c>
    </row>
    <row r="8" spans="1:1" x14ac:dyDescent="0.25">
      <c r="A8">
        <v>7000008951</v>
      </c>
    </row>
    <row r="9" spans="1:1" x14ac:dyDescent="0.25">
      <c r="A9">
        <v>7000007973</v>
      </c>
    </row>
    <row r="10" spans="1:1" x14ac:dyDescent="0.25">
      <c r="A10">
        <v>7000007154</v>
      </c>
    </row>
    <row r="11" spans="1:1" x14ac:dyDescent="0.25">
      <c r="A11">
        <v>7000007585</v>
      </c>
    </row>
    <row r="12" spans="1:1" x14ac:dyDescent="0.25">
      <c r="A12">
        <v>7000008175</v>
      </c>
    </row>
    <row r="13" spans="1:1" x14ac:dyDescent="0.25">
      <c r="A13">
        <v>7000008502</v>
      </c>
    </row>
    <row r="14" spans="1:1" x14ac:dyDescent="0.25">
      <c r="A14">
        <v>7000008228</v>
      </c>
    </row>
    <row r="15" spans="1:1" x14ac:dyDescent="0.25">
      <c r="A15">
        <v>7000007435</v>
      </c>
    </row>
    <row r="16" spans="1:1" x14ac:dyDescent="0.25">
      <c r="A16">
        <v>7000009345</v>
      </c>
    </row>
    <row r="17" spans="1:1" x14ac:dyDescent="0.25">
      <c r="A17">
        <v>7000006767</v>
      </c>
    </row>
    <row r="18" spans="1:1" x14ac:dyDescent="0.25">
      <c r="A18">
        <v>7000009080</v>
      </c>
    </row>
    <row r="19" spans="1:1" x14ac:dyDescent="0.25">
      <c r="A19">
        <v>7000007586</v>
      </c>
    </row>
    <row r="20" spans="1:1" x14ac:dyDescent="0.25">
      <c r="A20">
        <v>7000008225</v>
      </c>
    </row>
    <row r="21" spans="1:1" x14ac:dyDescent="0.25">
      <c r="A21">
        <v>7000009299</v>
      </c>
    </row>
    <row r="22" spans="1:1" x14ac:dyDescent="0.25">
      <c r="A22">
        <v>7000007997</v>
      </c>
    </row>
    <row r="23" spans="1:1" x14ac:dyDescent="0.25">
      <c r="A23">
        <v>7000007494</v>
      </c>
    </row>
    <row r="24" spans="1:1" x14ac:dyDescent="0.25">
      <c r="A24">
        <v>7000007452</v>
      </c>
    </row>
    <row r="25" spans="1:1" x14ac:dyDescent="0.25">
      <c r="A25">
        <v>7000007456</v>
      </c>
    </row>
    <row r="26" spans="1:1" x14ac:dyDescent="0.25">
      <c r="A26">
        <v>7000008804</v>
      </c>
    </row>
    <row r="27" spans="1:1" x14ac:dyDescent="0.25">
      <c r="A27">
        <v>7000008161</v>
      </c>
    </row>
    <row r="28" spans="1:1" x14ac:dyDescent="0.25">
      <c r="A28">
        <v>7000008193</v>
      </c>
    </row>
    <row r="29" spans="1:1" x14ac:dyDescent="0.25">
      <c r="A29">
        <v>7000006526</v>
      </c>
    </row>
    <row r="30" spans="1:1" x14ac:dyDescent="0.25">
      <c r="A30">
        <v>7000009300</v>
      </c>
    </row>
    <row r="31" spans="1:1" x14ac:dyDescent="0.25">
      <c r="A31">
        <v>7000006353</v>
      </c>
    </row>
    <row r="32" spans="1:1" x14ac:dyDescent="0.25">
      <c r="A32">
        <v>7000009425</v>
      </c>
    </row>
    <row r="33" spans="1:1" x14ac:dyDescent="0.25">
      <c r="A33">
        <v>7000009771</v>
      </c>
    </row>
    <row r="34" spans="1:1" x14ac:dyDescent="0.25">
      <c r="A34">
        <v>7000009521</v>
      </c>
    </row>
    <row r="35" spans="1:1" x14ac:dyDescent="0.25">
      <c r="A35">
        <v>7000009259</v>
      </c>
    </row>
    <row r="36" spans="1:1" x14ac:dyDescent="0.25">
      <c r="A36">
        <v>7000009258</v>
      </c>
    </row>
    <row r="37" spans="1:1" x14ac:dyDescent="0.25">
      <c r="A37">
        <v>7000009818</v>
      </c>
    </row>
    <row r="38" spans="1:1" x14ac:dyDescent="0.25">
      <c r="A38">
        <v>7000009608</v>
      </c>
    </row>
    <row r="39" spans="1:1" x14ac:dyDescent="0.25">
      <c r="A39">
        <v>7000009940</v>
      </c>
    </row>
    <row r="40" spans="1:1" x14ac:dyDescent="0.25">
      <c r="A40">
        <v>7000009664</v>
      </c>
    </row>
    <row r="41" spans="1:1" x14ac:dyDescent="0.25">
      <c r="A41">
        <v>7000009533</v>
      </c>
    </row>
    <row r="42" spans="1:1" x14ac:dyDescent="0.25">
      <c r="A42">
        <v>7000009939</v>
      </c>
    </row>
    <row r="43" spans="1:1" x14ac:dyDescent="0.25">
      <c r="A43">
        <v>7000007451</v>
      </c>
    </row>
    <row r="44" spans="1:1" x14ac:dyDescent="0.25">
      <c r="A44">
        <v>7000007325</v>
      </c>
    </row>
    <row r="45" spans="1:1" x14ac:dyDescent="0.25">
      <c r="A45">
        <v>7000007077</v>
      </c>
    </row>
    <row r="46" spans="1:1" x14ac:dyDescent="0.25">
      <c r="A46">
        <v>7000008003</v>
      </c>
    </row>
    <row r="47" spans="1:1" x14ac:dyDescent="0.25">
      <c r="A47">
        <v>7000006826</v>
      </c>
    </row>
    <row r="48" spans="1:1" x14ac:dyDescent="0.25">
      <c r="A48">
        <v>7000007396</v>
      </c>
    </row>
    <row r="49" spans="1:1" x14ac:dyDescent="0.25">
      <c r="A49">
        <v>7000007028</v>
      </c>
    </row>
    <row r="50" spans="1:1" x14ac:dyDescent="0.25">
      <c r="A50">
        <v>7000006304</v>
      </c>
    </row>
    <row r="51" spans="1:1" x14ac:dyDescent="0.25">
      <c r="A51">
        <v>7000009029</v>
      </c>
    </row>
    <row r="52" spans="1:1" x14ac:dyDescent="0.25">
      <c r="A52">
        <v>7000007743</v>
      </c>
    </row>
    <row r="53" spans="1:1" x14ac:dyDescent="0.25">
      <c r="A53">
        <v>7000007542</v>
      </c>
    </row>
    <row r="54" spans="1:1" x14ac:dyDescent="0.25">
      <c r="A54">
        <v>7000008277</v>
      </c>
    </row>
    <row r="55" spans="1:1" x14ac:dyDescent="0.25">
      <c r="A55">
        <v>7000008351</v>
      </c>
    </row>
    <row r="56" spans="1:1" x14ac:dyDescent="0.25">
      <c r="A56">
        <v>7000007432</v>
      </c>
    </row>
    <row r="57" spans="1:1" x14ac:dyDescent="0.25">
      <c r="A57">
        <v>7000005902</v>
      </c>
    </row>
    <row r="58" spans="1:1" x14ac:dyDescent="0.25">
      <c r="A58">
        <v>7000008116</v>
      </c>
    </row>
    <row r="59" spans="1:1" x14ac:dyDescent="0.25">
      <c r="A59">
        <v>7000008645</v>
      </c>
    </row>
    <row r="60" spans="1:1" x14ac:dyDescent="0.25">
      <c r="A60">
        <v>7000009165</v>
      </c>
    </row>
    <row r="61" spans="1:1" x14ac:dyDescent="0.25">
      <c r="A61">
        <v>7000006771</v>
      </c>
    </row>
    <row r="62" spans="1:1" x14ac:dyDescent="0.25">
      <c r="A62">
        <v>7000009168</v>
      </c>
    </row>
    <row r="63" spans="1:1" x14ac:dyDescent="0.25">
      <c r="A63">
        <v>7000007509</v>
      </c>
    </row>
    <row r="64" spans="1:1" x14ac:dyDescent="0.25">
      <c r="A64">
        <v>7000006527</v>
      </c>
    </row>
    <row r="65" spans="1:1" x14ac:dyDescent="0.25">
      <c r="A65">
        <v>7000008888</v>
      </c>
    </row>
    <row r="66" spans="1:1" x14ac:dyDescent="0.25">
      <c r="A66">
        <v>7000008611</v>
      </c>
    </row>
    <row r="67" spans="1:1" x14ac:dyDescent="0.25">
      <c r="A67">
        <v>7000007784</v>
      </c>
    </row>
    <row r="68" spans="1:1" x14ac:dyDescent="0.25">
      <c r="A68">
        <v>7000006494</v>
      </c>
    </row>
    <row r="69" spans="1:1" x14ac:dyDescent="0.25">
      <c r="A69">
        <v>7000006884</v>
      </c>
    </row>
    <row r="70" spans="1:1" x14ac:dyDescent="0.25">
      <c r="A70">
        <v>7000008167</v>
      </c>
    </row>
    <row r="71" spans="1:1" x14ac:dyDescent="0.25">
      <c r="A71">
        <v>7000006191</v>
      </c>
    </row>
    <row r="72" spans="1:1" x14ac:dyDescent="0.25">
      <c r="A72">
        <v>7000008220</v>
      </c>
    </row>
    <row r="73" spans="1:1" x14ac:dyDescent="0.25">
      <c r="A73">
        <v>7000007278</v>
      </c>
    </row>
    <row r="74" spans="1:1" x14ac:dyDescent="0.25">
      <c r="A74">
        <v>7000007828</v>
      </c>
    </row>
    <row r="75" spans="1:1" x14ac:dyDescent="0.25">
      <c r="A75">
        <v>7000007438</v>
      </c>
    </row>
    <row r="76" spans="1:1" x14ac:dyDescent="0.25">
      <c r="A76">
        <v>7000007556</v>
      </c>
    </row>
    <row r="77" spans="1:1" x14ac:dyDescent="0.25">
      <c r="A77">
        <v>7000008410</v>
      </c>
    </row>
    <row r="78" spans="1:1" x14ac:dyDescent="0.25">
      <c r="A78">
        <v>7000007341</v>
      </c>
    </row>
    <row r="79" spans="1:1" x14ac:dyDescent="0.25">
      <c r="A79">
        <v>7000006213</v>
      </c>
    </row>
    <row r="80" spans="1:1" x14ac:dyDescent="0.25">
      <c r="A80">
        <v>7000008269</v>
      </c>
    </row>
    <row r="81" spans="1:1" x14ac:dyDescent="0.25">
      <c r="A81">
        <v>7000008078</v>
      </c>
    </row>
    <row r="82" spans="1:1" x14ac:dyDescent="0.25">
      <c r="A82">
        <v>7000006122</v>
      </c>
    </row>
    <row r="83" spans="1:1" x14ac:dyDescent="0.25">
      <c r="A83">
        <v>7000008274</v>
      </c>
    </row>
    <row r="84" spans="1:1" x14ac:dyDescent="0.25">
      <c r="A84">
        <v>7000008276</v>
      </c>
    </row>
    <row r="85" spans="1:1" x14ac:dyDescent="0.25">
      <c r="A85">
        <v>7000007227</v>
      </c>
    </row>
    <row r="86" spans="1:1" x14ac:dyDescent="0.25">
      <c r="A86">
        <v>7000008227</v>
      </c>
    </row>
    <row r="87" spans="1:1" x14ac:dyDescent="0.25">
      <c r="A87">
        <v>7000006308</v>
      </c>
    </row>
    <row r="88" spans="1:1" x14ac:dyDescent="0.25">
      <c r="A88">
        <v>7000006125</v>
      </c>
    </row>
    <row r="89" spans="1:1" x14ac:dyDescent="0.25">
      <c r="A89">
        <v>7000007136</v>
      </c>
    </row>
    <row r="90" spans="1:1" x14ac:dyDescent="0.25">
      <c r="A90">
        <v>7000007738</v>
      </c>
    </row>
    <row r="91" spans="1:1" x14ac:dyDescent="0.25">
      <c r="A91">
        <v>7000006513</v>
      </c>
    </row>
    <row r="92" spans="1:1" x14ac:dyDescent="0.25">
      <c r="A92">
        <v>7000008297</v>
      </c>
    </row>
    <row r="93" spans="1:1" x14ac:dyDescent="0.25">
      <c r="A93">
        <v>7000006514</v>
      </c>
    </row>
    <row r="94" spans="1:1" x14ac:dyDescent="0.25">
      <c r="A94">
        <v>7000008950</v>
      </c>
    </row>
    <row r="95" spans="1:1" x14ac:dyDescent="0.25">
      <c r="A95">
        <v>7000008348</v>
      </c>
    </row>
    <row r="96" spans="1:1" x14ac:dyDescent="0.25">
      <c r="A96">
        <v>7000008838</v>
      </c>
    </row>
    <row r="97" spans="1:1" x14ac:dyDescent="0.25">
      <c r="A97">
        <v>7000008858</v>
      </c>
    </row>
    <row r="98" spans="1:1" x14ac:dyDescent="0.25">
      <c r="A98">
        <v>7000008163</v>
      </c>
    </row>
    <row r="99" spans="1:1" x14ac:dyDescent="0.25">
      <c r="A99">
        <v>7000007804</v>
      </c>
    </row>
    <row r="100" spans="1:1" x14ac:dyDescent="0.25">
      <c r="A100">
        <v>7000009182</v>
      </c>
    </row>
    <row r="101" spans="1:1" x14ac:dyDescent="0.25">
      <c r="A101">
        <v>7000007631</v>
      </c>
    </row>
    <row r="102" spans="1:1" x14ac:dyDescent="0.25">
      <c r="A102">
        <v>7000007345</v>
      </c>
    </row>
    <row r="103" spans="1:1" x14ac:dyDescent="0.25">
      <c r="A103">
        <v>7000007554</v>
      </c>
    </row>
    <row r="104" spans="1:1" x14ac:dyDescent="0.25">
      <c r="A104">
        <v>7000006785</v>
      </c>
    </row>
    <row r="105" spans="1:1" x14ac:dyDescent="0.25">
      <c r="A105">
        <v>7000007296</v>
      </c>
    </row>
    <row r="106" spans="1:1" x14ac:dyDescent="0.25">
      <c r="A106">
        <v>7000006772</v>
      </c>
    </row>
    <row r="107" spans="1:1" x14ac:dyDescent="0.25">
      <c r="A107">
        <v>7000007111</v>
      </c>
    </row>
    <row r="108" spans="1:1" x14ac:dyDescent="0.25">
      <c r="A108">
        <v>7000007257</v>
      </c>
    </row>
    <row r="109" spans="1:1" x14ac:dyDescent="0.25">
      <c r="A109">
        <v>7000007276</v>
      </c>
    </row>
    <row r="110" spans="1:1" x14ac:dyDescent="0.25">
      <c r="A110">
        <v>7000007581</v>
      </c>
    </row>
    <row r="111" spans="1:1" x14ac:dyDescent="0.25">
      <c r="A111">
        <v>7000007513</v>
      </c>
    </row>
    <row r="112" spans="1:1" x14ac:dyDescent="0.25">
      <c r="A112">
        <v>7000009116</v>
      </c>
    </row>
    <row r="113" spans="1:1" x14ac:dyDescent="0.25">
      <c r="A113">
        <v>7000007764</v>
      </c>
    </row>
    <row r="114" spans="1:1" x14ac:dyDescent="0.25">
      <c r="A114">
        <v>7000007934</v>
      </c>
    </row>
    <row r="115" spans="1:1" x14ac:dyDescent="0.25">
      <c r="A115">
        <v>7000007338</v>
      </c>
    </row>
    <row r="116" spans="1:1" x14ac:dyDescent="0.25">
      <c r="A116">
        <v>7000007342</v>
      </c>
    </row>
    <row r="117" spans="1:1" x14ac:dyDescent="0.25">
      <c r="A117">
        <v>7000008592</v>
      </c>
    </row>
    <row r="118" spans="1:1" x14ac:dyDescent="0.25">
      <c r="A118">
        <v>7000007883</v>
      </c>
    </row>
    <row r="119" spans="1:1" x14ac:dyDescent="0.25">
      <c r="A119">
        <v>7000008835</v>
      </c>
    </row>
    <row r="120" spans="1:1" x14ac:dyDescent="0.25">
      <c r="A120">
        <v>7000006120</v>
      </c>
    </row>
    <row r="121" spans="1:1" x14ac:dyDescent="0.25">
      <c r="A121">
        <v>7000009298</v>
      </c>
    </row>
    <row r="122" spans="1:1" x14ac:dyDescent="0.25">
      <c r="A122">
        <v>7000007740</v>
      </c>
    </row>
    <row r="123" spans="1:1" x14ac:dyDescent="0.25">
      <c r="A123">
        <v>7000008647</v>
      </c>
    </row>
    <row r="124" spans="1:1" x14ac:dyDescent="0.25">
      <c r="A124">
        <v>7000007269</v>
      </c>
    </row>
    <row r="125" spans="1:1" x14ac:dyDescent="0.25">
      <c r="A125">
        <v>7000007304</v>
      </c>
    </row>
    <row r="126" spans="1:1" x14ac:dyDescent="0.25">
      <c r="A126">
        <v>7000006766</v>
      </c>
    </row>
    <row r="127" spans="1:1" x14ac:dyDescent="0.25">
      <c r="A127">
        <v>7000008382</v>
      </c>
    </row>
    <row r="128" spans="1:1" x14ac:dyDescent="0.25">
      <c r="A128">
        <v>7000008123</v>
      </c>
    </row>
    <row r="129" spans="1:1" x14ac:dyDescent="0.25">
      <c r="A129">
        <v>7000007634</v>
      </c>
    </row>
    <row r="130" spans="1:1" x14ac:dyDescent="0.25">
      <c r="A130">
        <v>7000008272</v>
      </c>
    </row>
    <row r="131" spans="1:1" x14ac:dyDescent="0.25">
      <c r="A131">
        <v>7000007858</v>
      </c>
    </row>
    <row r="132" spans="1:1" x14ac:dyDescent="0.25">
      <c r="A132">
        <v>7000007081</v>
      </c>
    </row>
    <row r="133" spans="1:1" x14ac:dyDescent="0.25">
      <c r="A133">
        <v>7000007020</v>
      </c>
    </row>
    <row r="134" spans="1:1" x14ac:dyDescent="0.25">
      <c r="A134">
        <v>7000006820</v>
      </c>
    </row>
    <row r="135" spans="1:1" x14ac:dyDescent="0.25">
      <c r="A135">
        <v>7000006936</v>
      </c>
    </row>
    <row r="136" spans="1:1" x14ac:dyDescent="0.25">
      <c r="A136">
        <v>7000008367</v>
      </c>
    </row>
    <row r="137" spans="1:1" x14ac:dyDescent="0.25">
      <c r="A137">
        <v>7000008308</v>
      </c>
    </row>
    <row r="138" spans="1:1" x14ac:dyDescent="0.25">
      <c r="A138">
        <v>7000006395</v>
      </c>
    </row>
    <row r="139" spans="1:1" x14ac:dyDescent="0.25">
      <c r="A139">
        <v>7000007076</v>
      </c>
    </row>
    <row r="140" spans="1:1" x14ac:dyDescent="0.25">
      <c r="A140">
        <v>7000006346</v>
      </c>
    </row>
    <row r="141" spans="1:1" x14ac:dyDescent="0.25">
      <c r="A141">
        <v>7000008299</v>
      </c>
    </row>
    <row r="142" spans="1:1" x14ac:dyDescent="0.25">
      <c r="A142">
        <v>7000007305</v>
      </c>
    </row>
    <row r="143" spans="1:1" x14ac:dyDescent="0.25">
      <c r="A143">
        <v>7000008381</v>
      </c>
    </row>
    <row r="144" spans="1:1" x14ac:dyDescent="0.25">
      <c r="A144">
        <v>7000008470</v>
      </c>
    </row>
    <row r="145" spans="1:1" x14ac:dyDescent="0.25">
      <c r="A145">
        <v>7000007137</v>
      </c>
    </row>
    <row r="146" spans="1:1" x14ac:dyDescent="0.25">
      <c r="A146">
        <v>7000007492</v>
      </c>
    </row>
    <row r="147" spans="1:1" x14ac:dyDescent="0.25">
      <c r="A147">
        <v>7000008197</v>
      </c>
    </row>
    <row r="148" spans="1:1" x14ac:dyDescent="0.25">
      <c r="A148">
        <v>7000007275</v>
      </c>
    </row>
    <row r="149" spans="1:1" x14ac:dyDescent="0.25">
      <c r="A149">
        <v>7000008221</v>
      </c>
    </row>
    <row r="150" spans="1:1" x14ac:dyDescent="0.25">
      <c r="A150">
        <v>7000007683</v>
      </c>
    </row>
    <row r="151" spans="1:1" x14ac:dyDescent="0.25">
      <c r="A151">
        <v>7000007713</v>
      </c>
    </row>
    <row r="152" spans="1:1" x14ac:dyDescent="0.25">
      <c r="A152">
        <v>7000006573</v>
      </c>
    </row>
    <row r="153" spans="1:1" x14ac:dyDescent="0.25">
      <c r="A153">
        <v>7000009132</v>
      </c>
    </row>
    <row r="154" spans="1:1" x14ac:dyDescent="0.25">
      <c r="A154">
        <v>7000009005</v>
      </c>
    </row>
    <row r="155" spans="1:1" x14ac:dyDescent="0.25">
      <c r="A155">
        <v>7000007489</v>
      </c>
    </row>
    <row r="156" spans="1:1" x14ac:dyDescent="0.25">
      <c r="A156">
        <v>7000007365</v>
      </c>
    </row>
    <row r="157" spans="1:1" x14ac:dyDescent="0.25">
      <c r="A157">
        <v>7000008473</v>
      </c>
    </row>
    <row r="158" spans="1:1" x14ac:dyDescent="0.25">
      <c r="A158">
        <v>7000007309</v>
      </c>
    </row>
    <row r="159" spans="1:1" x14ac:dyDescent="0.25">
      <c r="A159">
        <v>7000008477</v>
      </c>
    </row>
    <row r="160" spans="1:1" x14ac:dyDescent="0.25">
      <c r="A160">
        <v>7000008024</v>
      </c>
    </row>
    <row r="161" spans="1:1" x14ac:dyDescent="0.25">
      <c r="A161">
        <v>7000008362</v>
      </c>
    </row>
    <row r="162" spans="1:1" x14ac:dyDescent="0.25">
      <c r="A162">
        <v>7000005871</v>
      </c>
    </row>
    <row r="163" spans="1:1" x14ac:dyDescent="0.25">
      <c r="A163">
        <v>7000008952</v>
      </c>
    </row>
    <row r="164" spans="1:1" x14ac:dyDescent="0.25">
      <c r="A164">
        <v>7000006254</v>
      </c>
    </row>
    <row r="165" spans="1:1" x14ac:dyDescent="0.25">
      <c r="A165">
        <v>7000007182</v>
      </c>
    </row>
    <row r="166" spans="1:1" x14ac:dyDescent="0.25">
      <c r="A166">
        <v>7000006378</v>
      </c>
    </row>
    <row r="167" spans="1:1" x14ac:dyDescent="0.25">
      <c r="A167">
        <v>7000008474</v>
      </c>
    </row>
    <row r="168" spans="1:1" x14ac:dyDescent="0.25">
      <c r="A168">
        <v>7000008968</v>
      </c>
    </row>
    <row r="169" spans="1:1" x14ac:dyDescent="0.25">
      <c r="A169">
        <v>7000006955</v>
      </c>
    </row>
    <row r="170" spans="1:1" x14ac:dyDescent="0.25">
      <c r="A170">
        <v>7000007539</v>
      </c>
    </row>
    <row r="171" spans="1:1" x14ac:dyDescent="0.25">
      <c r="A171">
        <v>7000007686</v>
      </c>
    </row>
    <row r="172" spans="1:1" x14ac:dyDescent="0.25">
      <c r="A172">
        <v>7000008519</v>
      </c>
    </row>
    <row r="173" spans="1:1" x14ac:dyDescent="0.25">
      <c r="A173">
        <v>7000008195</v>
      </c>
    </row>
    <row r="174" spans="1:1" x14ac:dyDescent="0.25">
      <c r="A174">
        <v>7000008648</v>
      </c>
    </row>
    <row r="175" spans="1:1" x14ac:dyDescent="0.25">
      <c r="A175">
        <v>7000008312</v>
      </c>
    </row>
    <row r="176" spans="1:1" x14ac:dyDescent="0.25">
      <c r="A176">
        <v>7000006235</v>
      </c>
    </row>
    <row r="177" spans="1:1" x14ac:dyDescent="0.25">
      <c r="A177">
        <v>7000008176</v>
      </c>
    </row>
    <row r="178" spans="1:1" x14ac:dyDescent="0.25">
      <c r="A178">
        <v>7000008309</v>
      </c>
    </row>
    <row r="179" spans="1:1" x14ac:dyDescent="0.25">
      <c r="A179">
        <v>7000006883</v>
      </c>
    </row>
    <row r="180" spans="1:1" x14ac:dyDescent="0.25">
      <c r="A180">
        <v>7000008682</v>
      </c>
    </row>
    <row r="181" spans="1:1" x14ac:dyDescent="0.25">
      <c r="A181">
        <v>7000007319</v>
      </c>
    </row>
    <row r="182" spans="1:1" x14ac:dyDescent="0.25">
      <c r="A182">
        <v>7000008588</v>
      </c>
    </row>
    <row r="183" spans="1:1" x14ac:dyDescent="0.25">
      <c r="A183">
        <v>7000008902</v>
      </c>
    </row>
    <row r="184" spans="1:1" x14ac:dyDescent="0.25">
      <c r="A184">
        <v>7000008229</v>
      </c>
    </row>
    <row r="185" spans="1:1" x14ac:dyDescent="0.25">
      <c r="A185">
        <v>7000008700</v>
      </c>
    </row>
    <row r="186" spans="1:1" x14ac:dyDescent="0.25">
      <c r="A186">
        <v>7000006621</v>
      </c>
    </row>
    <row r="187" spans="1:1" x14ac:dyDescent="0.25">
      <c r="A187">
        <v>7000007827</v>
      </c>
    </row>
    <row r="188" spans="1:1" x14ac:dyDescent="0.25">
      <c r="A188">
        <v>7000006377</v>
      </c>
    </row>
    <row r="189" spans="1:1" x14ac:dyDescent="0.25">
      <c r="A189">
        <v>7000005867</v>
      </c>
    </row>
    <row r="190" spans="1:1" x14ac:dyDescent="0.25">
      <c r="A190">
        <v>7000006127</v>
      </c>
    </row>
    <row r="191" spans="1:1" x14ac:dyDescent="0.25">
      <c r="A191">
        <v>7000008899</v>
      </c>
    </row>
    <row r="192" spans="1:1" x14ac:dyDescent="0.25">
      <c r="A192">
        <v>7000007627</v>
      </c>
    </row>
    <row r="193" spans="1:1" x14ac:dyDescent="0.25">
      <c r="A193">
        <v>7000009026</v>
      </c>
    </row>
    <row r="194" spans="1:1" x14ac:dyDescent="0.25">
      <c r="A194">
        <v>7000009334</v>
      </c>
    </row>
    <row r="195" spans="1:1" x14ac:dyDescent="0.25">
      <c r="A195">
        <v>7000006323</v>
      </c>
    </row>
    <row r="196" spans="1:1" x14ac:dyDescent="0.25">
      <c r="A196">
        <v>7000006431</v>
      </c>
    </row>
    <row r="197" spans="1:1" x14ac:dyDescent="0.25">
      <c r="A197">
        <v>7000005895</v>
      </c>
    </row>
    <row r="198" spans="1:1" x14ac:dyDescent="0.25">
      <c r="A198">
        <v>7000008194</v>
      </c>
    </row>
    <row r="199" spans="1:1" x14ac:dyDescent="0.25">
      <c r="A199">
        <v>7000008901</v>
      </c>
    </row>
    <row r="200" spans="1:1" x14ac:dyDescent="0.25">
      <c r="A200">
        <v>7000007181</v>
      </c>
    </row>
    <row r="201" spans="1:1" x14ac:dyDescent="0.25">
      <c r="A201">
        <v>7000006474</v>
      </c>
    </row>
    <row r="202" spans="1:1" x14ac:dyDescent="0.25">
      <c r="A202">
        <v>7000006374</v>
      </c>
    </row>
    <row r="203" spans="1:1" x14ac:dyDescent="0.25">
      <c r="A203">
        <v>7000008711</v>
      </c>
    </row>
    <row r="204" spans="1:1" x14ac:dyDescent="0.25">
      <c r="A204">
        <v>7000008017</v>
      </c>
    </row>
    <row r="205" spans="1:1" x14ac:dyDescent="0.25">
      <c r="A205">
        <v>7000007220</v>
      </c>
    </row>
    <row r="206" spans="1:1" x14ac:dyDescent="0.25">
      <c r="A206">
        <v>7000008075</v>
      </c>
    </row>
    <row r="207" spans="1:1" x14ac:dyDescent="0.25">
      <c r="A207">
        <v>7000007562</v>
      </c>
    </row>
    <row r="208" spans="1:1" x14ac:dyDescent="0.25">
      <c r="A208">
        <v>7000006128</v>
      </c>
    </row>
    <row r="209" spans="1:1" x14ac:dyDescent="0.25">
      <c r="A209">
        <v>7000006552</v>
      </c>
    </row>
    <row r="210" spans="1:1" x14ac:dyDescent="0.25">
      <c r="A210">
        <v>7000008306</v>
      </c>
    </row>
    <row r="211" spans="1:1" x14ac:dyDescent="0.25">
      <c r="A211">
        <v>7000008305</v>
      </c>
    </row>
    <row r="212" spans="1:1" x14ac:dyDescent="0.25">
      <c r="A212">
        <v>7000006650</v>
      </c>
    </row>
    <row r="213" spans="1:1" x14ac:dyDescent="0.25">
      <c r="A213">
        <v>7000008279</v>
      </c>
    </row>
    <row r="214" spans="1:1" x14ac:dyDescent="0.25">
      <c r="A214">
        <v>7000007108</v>
      </c>
    </row>
    <row r="215" spans="1:1" x14ac:dyDescent="0.25">
      <c r="A215">
        <v>7000007587</v>
      </c>
    </row>
    <row r="216" spans="1:1" x14ac:dyDescent="0.25">
      <c r="A216">
        <v>7000007563</v>
      </c>
    </row>
    <row r="217" spans="1:1" x14ac:dyDescent="0.25">
      <c r="A217">
        <v>7000007029</v>
      </c>
    </row>
    <row r="218" spans="1:1" x14ac:dyDescent="0.25">
      <c r="A218">
        <v>7000006399</v>
      </c>
    </row>
    <row r="219" spans="1:1" x14ac:dyDescent="0.25">
      <c r="A219">
        <v>7000009277</v>
      </c>
    </row>
    <row r="220" spans="1:1" x14ac:dyDescent="0.25">
      <c r="A220">
        <v>7000008162</v>
      </c>
    </row>
    <row r="221" spans="1:1" x14ac:dyDescent="0.25">
      <c r="A221">
        <v>7000008788</v>
      </c>
    </row>
    <row r="222" spans="1:1" x14ac:dyDescent="0.25">
      <c r="A222">
        <v>7000006371</v>
      </c>
    </row>
    <row r="223" spans="1:1" x14ac:dyDescent="0.25">
      <c r="A223">
        <v>7000008224</v>
      </c>
    </row>
    <row r="224" spans="1:1" x14ac:dyDescent="0.25">
      <c r="A224">
        <v>7000005898</v>
      </c>
    </row>
    <row r="225" spans="1:1" x14ac:dyDescent="0.25">
      <c r="A225">
        <v>7000009335</v>
      </c>
    </row>
    <row r="226" spans="1:1" x14ac:dyDescent="0.25">
      <c r="A226">
        <v>7000007931</v>
      </c>
    </row>
    <row r="227" spans="1:1" x14ac:dyDescent="0.25">
      <c r="A227">
        <v>7000006994</v>
      </c>
    </row>
    <row r="228" spans="1:1" x14ac:dyDescent="0.25">
      <c r="A228">
        <v>7000007716</v>
      </c>
    </row>
    <row r="229" spans="1:1" x14ac:dyDescent="0.25">
      <c r="A229">
        <v>7000007507</v>
      </c>
    </row>
    <row r="230" spans="1:1" x14ac:dyDescent="0.25">
      <c r="A230">
        <v>7000007515</v>
      </c>
    </row>
    <row r="231" spans="1:1" x14ac:dyDescent="0.25">
      <c r="A231">
        <v>7000008937</v>
      </c>
    </row>
    <row r="232" spans="1:1" x14ac:dyDescent="0.25">
      <c r="A232">
        <v>7000008787</v>
      </c>
    </row>
    <row r="233" spans="1:1" x14ac:dyDescent="0.25">
      <c r="A233">
        <v>7000007512</v>
      </c>
    </row>
    <row r="234" spans="1:1" x14ac:dyDescent="0.25">
      <c r="A234">
        <v>7000007242</v>
      </c>
    </row>
    <row r="235" spans="1:1" x14ac:dyDescent="0.25">
      <c r="A235">
        <v>7000005865</v>
      </c>
    </row>
    <row r="236" spans="1:1" x14ac:dyDescent="0.25">
      <c r="A236">
        <v>7000008166</v>
      </c>
    </row>
    <row r="237" spans="1:1" x14ac:dyDescent="0.25">
      <c r="A237">
        <v>7000007245</v>
      </c>
    </row>
    <row r="238" spans="1:1" x14ac:dyDescent="0.25">
      <c r="A238">
        <v>7000006881</v>
      </c>
    </row>
    <row r="239" spans="1:1" x14ac:dyDescent="0.25">
      <c r="A239">
        <v>7000006216</v>
      </c>
    </row>
    <row r="240" spans="1:1" x14ac:dyDescent="0.25">
      <c r="A240">
        <v>7000006680</v>
      </c>
    </row>
    <row r="241" spans="1:1" x14ac:dyDescent="0.25">
      <c r="A241">
        <v>7000005869</v>
      </c>
    </row>
    <row r="242" spans="1:1" x14ac:dyDescent="0.25">
      <c r="A242">
        <v>7000006454</v>
      </c>
    </row>
    <row r="243" spans="1:1" x14ac:dyDescent="0.25">
      <c r="A243">
        <v>7000008706</v>
      </c>
    </row>
    <row r="244" spans="1:1" x14ac:dyDescent="0.25">
      <c r="A244">
        <v>7000008903</v>
      </c>
    </row>
    <row r="245" spans="1:1" x14ac:dyDescent="0.25">
      <c r="A245">
        <v>7000006879</v>
      </c>
    </row>
    <row r="246" spans="1:1" x14ac:dyDescent="0.25">
      <c r="A246">
        <v>7000007508</v>
      </c>
    </row>
    <row r="247" spans="1:1" x14ac:dyDescent="0.25">
      <c r="A247">
        <v>7000008469</v>
      </c>
    </row>
    <row r="248" spans="1:1" x14ac:dyDescent="0.25">
      <c r="A248">
        <v>7000008188</v>
      </c>
    </row>
    <row r="249" spans="1:1" x14ac:dyDescent="0.25">
      <c r="A249">
        <v>7000006704</v>
      </c>
    </row>
    <row r="250" spans="1:1" x14ac:dyDescent="0.25">
      <c r="A250">
        <v>7000008331</v>
      </c>
    </row>
    <row r="251" spans="1:1" x14ac:dyDescent="0.25">
      <c r="A251">
        <v>7000007768</v>
      </c>
    </row>
    <row r="252" spans="1:1" x14ac:dyDescent="0.25">
      <c r="A252">
        <v>7000008665</v>
      </c>
    </row>
    <row r="253" spans="1:1" x14ac:dyDescent="0.25">
      <c r="A253">
        <v>7000007243</v>
      </c>
    </row>
    <row r="254" spans="1:1" x14ac:dyDescent="0.25">
      <c r="A254">
        <v>7000009336</v>
      </c>
    </row>
    <row r="255" spans="1:1" x14ac:dyDescent="0.25">
      <c r="A255">
        <v>7000007343</v>
      </c>
    </row>
    <row r="256" spans="1:1" x14ac:dyDescent="0.25">
      <c r="A256">
        <v>7000006956</v>
      </c>
    </row>
    <row r="257" spans="1:1" x14ac:dyDescent="0.25">
      <c r="A257">
        <v>7000007511</v>
      </c>
    </row>
    <row r="258" spans="1:1" x14ac:dyDescent="0.25">
      <c r="A258">
        <v>7000009028</v>
      </c>
    </row>
    <row r="259" spans="1:1" x14ac:dyDescent="0.25">
      <c r="A259">
        <v>7000005896</v>
      </c>
    </row>
    <row r="260" spans="1:1" x14ac:dyDescent="0.25">
      <c r="A260">
        <v>7000007344</v>
      </c>
    </row>
    <row r="261" spans="1:1" x14ac:dyDescent="0.25">
      <c r="A261">
        <v>7000006934</v>
      </c>
    </row>
    <row r="262" spans="1:1" x14ac:dyDescent="0.25">
      <c r="A262">
        <v>7000006824</v>
      </c>
    </row>
    <row r="263" spans="1:1" x14ac:dyDescent="0.25">
      <c r="A263">
        <v>7000006379</v>
      </c>
    </row>
    <row r="264" spans="1:1" x14ac:dyDescent="0.25">
      <c r="A264">
        <v>7000005899</v>
      </c>
    </row>
    <row r="265" spans="1:1" x14ac:dyDescent="0.25">
      <c r="A265">
        <v>7000006197</v>
      </c>
    </row>
    <row r="266" spans="1:1" x14ac:dyDescent="0.25">
      <c r="A266">
        <v>7000007241</v>
      </c>
    </row>
    <row r="267" spans="1:1" x14ac:dyDescent="0.25">
      <c r="A267">
        <v>7000007830</v>
      </c>
    </row>
    <row r="268" spans="1:1" x14ac:dyDescent="0.25">
      <c r="A268">
        <v>7000007223</v>
      </c>
    </row>
    <row r="269" spans="1:1" x14ac:dyDescent="0.25">
      <c r="A269">
        <v>7000009051</v>
      </c>
    </row>
    <row r="270" spans="1:1" x14ac:dyDescent="0.25">
      <c r="A270">
        <v>7000007247</v>
      </c>
    </row>
    <row r="271" spans="1:1" x14ac:dyDescent="0.25">
      <c r="A271">
        <v>7000009184</v>
      </c>
    </row>
    <row r="272" spans="1:1" x14ac:dyDescent="0.25">
      <c r="A272">
        <v>7000009084</v>
      </c>
    </row>
    <row r="273" spans="1:1" x14ac:dyDescent="0.25">
      <c r="A273">
        <v>7000007584</v>
      </c>
    </row>
    <row r="274" spans="1:1" x14ac:dyDescent="0.25">
      <c r="A274">
        <v>7000008900</v>
      </c>
    </row>
    <row r="275" spans="1:1" x14ac:dyDescent="0.25">
      <c r="A275">
        <v>7000009081</v>
      </c>
    </row>
    <row r="276" spans="1:1" x14ac:dyDescent="0.25">
      <c r="A276">
        <v>7000007658</v>
      </c>
    </row>
    <row r="277" spans="1:1" x14ac:dyDescent="0.25">
      <c r="A277">
        <v>7000008606</v>
      </c>
    </row>
    <row r="278" spans="1:1" x14ac:dyDescent="0.25">
      <c r="A278">
        <v>7000007248</v>
      </c>
    </row>
    <row r="279" spans="1:1" x14ac:dyDescent="0.25">
      <c r="A279">
        <v>7000005864</v>
      </c>
    </row>
    <row r="280" spans="1:1" x14ac:dyDescent="0.25">
      <c r="A280">
        <v>7000007681</v>
      </c>
    </row>
    <row r="281" spans="1:1" x14ac:dyDescent="0.25">
      <c r="A281">
        <v>7000007632</v>
      </c>
    </row>
    <row r="282" spans="1:1" x14ac:dyDescent="0.25">
      <c r="A282">
        <v>7000007493</v>
      </c>
    </row>
    <row r="283" spans="1:1" x14ac:dyDescent="0.25">
      <c r="A283">
        <v>7000006192</v>
      </c>
    </row>
    <row r="284" spans="1:1" x14ac:dyDescent="0.25">
      <c r="A284">
        <v>7000007687</v>
      </c>
    </row>
    <row r="285" spans="1:1" x14ac:dyDescent="0.25">
      <c r="A285">
        <v>7000008072</v>
      </c>
    </row>
    <row r="286" spans="1:1" x14ac:dyDescent="0.25">
      <c r="A286">
        <v>7000006904</v>
      </c>
    </row>
    <row r="287" spans="1:1" x14ac:dyDescent="0.25">
      <c r="A287">
        <v>7000007377</v>
      </c>
    </row>
    <row r="288" spans="1:1" x14ac:dyDescent="0.25">
      <c r="A288">
        <v>7000007419</v>
      </c>
    </row>
    <row r="289" spans="1:1" x14ac:dyDescent="0.25">
      <c r="A289">
        <v>7000008385</v>
      </c>
    </row>
    <row r="290" spans="1:1" x14ac:dyDescent="0.25">
      <c r="A290">
        <v>7000007272</v>
      </c>
    </row>
    <row r="291" spans="1:1" x14ac:dyDescent="0.25">
      <c r="A291">
        <v>7000007416</v>
      </c>
    </row>
    <row r="292" spans="1:1" x14ac:dyDescent="0.25">
      <c r="A292">
        <v>7000008301</v>
      </c>
    </row>
    <row r="293" spans="1:1" x14ac:dyDescent="0.25">
      <c r="A293">
        <v>7000006324</v>
      </c>
    </row>
    <row r="294" spans="1:1" x14ac:dyDescent="0.25">
      <c r="A294">
        <v>7000006217</v>
      </c>
    </row>
    <row r="295" spans="1:1" x14ac:dyDescent="0.25">
      <c r="A295">
        <v>7000008187</v>
      </c>
    </row>
    <row r="296" spans="1:1" x14ac:dyDescent="0.25">
      <c r="A296">
        <v>7000008505</v>
      </c>
    </row>
    <row r="297" spans="1:1" x14ac:dyDescent="0.25">
      <c r="A297">
        <v>7000005840</v>
      </c>
    </row>
    <row r="298" spans="1:1" x14ac:dyDescent="0.25">
      <c r="A298">
        <v>7000009346</v>
      </c>
    </row>
    <row r="299" spans="1:1" x14ac:dyDescent="0.25">
      <c r="A299">
        <v>7000006825</v>
      </c>
    </row>
    <row r="300" spans="1:1" x14ac:dyDescent="0.25">
      <c r="A300">
        <v>7000008556</v>
      </c>
    </row>
    <row r="301" spans="1:1" x14ac:dyDescent="0.25">
      <c r="A301">
        <v>7000007887</v>
      </c>
    </row>
    <row r="302" spans="1:1" x14ac:dyDescent="0.25">
      <c r="A302">
        <v>7000008557</v>
      </c>
    </row>
    <row r="303" spans="1:1" x14ac:dyDescent="0.25">
      <c r="A303">
        <v>7000008889</v>
      </c>
    </row>
    <row r="304" spans="1:1" x14ac:dyDescent="0.25">
      <c r="A304">
        <v>7000007714</v>
      </c>
    </row>
    <row r="305" spans="1:1" x14ac:dyDescent="0.25">
      <c r="A305">
        <v>7000008651</v>
      </c>
    </row>
    <row r="306" spans="1:1" x14ac:dyDescent="0.25">
      <c r="A306">
        <v>7000006356</v>
      </c>
    </row>
    <row r="307" spans="1:1" x14ac:dyDescent="0.25">
      <c r="A307">
        <v>7000006394</v>
      </c>
    </row>
    <row r="308" spans="1:1" x14ac:dyDescent="0.25">
      <c r="A308">
        <v>7000005847</v>
      </c>
    </row>
    <row r="309" spans="1:1" x14ac:dyDescent="0.25">
      <c r="A309">
        <v>7000008340</v>
      </c>
    </row>
    <row r="310" spans="1:1" x14ac:dyDescent="0.25">
      <c r="A310">
        <v>7000007360</v>
      </c>
    </row>
    <row r="311" spans="1:1" x14ac:dyDescent="0.25">
      <c r="A311">
        <v>7000008141</v>
      </c>
    </row>
    <row r="312" spans="1:1" x14ac:dyDescent="0.25">
      <c r="A312">
        <v>7000008389</v>
      </c>
    </row>
    <row r="313" spans="1:1" x14ac:dyDescent="0.25">
      <c r="A313">
        <v>7000006754</v>
      </c>
    </row>
    <row r="314" spans="1:1" x14ac:dyDescent="0.25">
      <c r="A314">
        <v>7000006729</v>
      </c>
    </row>
    <row r="315" spans="1:1" x14ac:dyDescent="0.25">
      <c r="A315">
        <v>7000005822</v>
      </c>
    </row>
    <row r="316" spans="1:1" x14ac:dyDescent="0.25">
      <c r="A316">
        <v>7000009312</v>
      </c>
    </row>
    <row r="317" spans="1:1" x14ac:dyDescent="0.25">
      <c r="A317">
        <v>7000008710</v>
      </c>
    </row>
    <row r="318" spans="1:1" x14ac:dyDescent="0.25">
      <c r="A318">
        <v>7000008394</v>
      </c>
    </row>
    <row r="319" spans="1:1" x14ac:dyDescent="0.25">
      <c r="A319">
        <v>7000008898</v>
      </c>
    </row>
    <row r="320" spans="1:1" x14ac:dyDescent="0.25">
      <c r="A320">
        <v>7000006728</v>
      </c>
    </row>
    <row r="321" spans="1:1" x14ac:dyDescent="0.25">
      <c r="A321">
        <v>7000007929</v>
      </c>
    </row>
    <row r="322" spans="1:1" x14ac:dyDescent="0.25">
      <c r="A322">
        <v>7000007888</v>
      </c>
    </row>
    <row r="323" spans="1:1" x14ac:dyDescent="0.25">
      <c r="A323">
        <v>7000008138</v>
      </c>
    </row>
    <row r="324" spans="1:1" x14ac:dyDescent="0.25">
      <c r="A324">
        <v>7000007361</v>
      </c>
    </row>
    <row r="325" spans="1:1" x14ac:dyDescent="0.25">
      <c r="A325">
        <v>7000008144</v>
      </c>
    </row>
    <row r="326" spans="1:1" x14ac:dyDescent="0.25">
      <c r="A326">
        <v>7000008769</v>
      </c>
    </row>
    <row r="327" spans="1:1" x14ac:dyDescent="0.25">
      <c r="A327">
        <v>7000008413</v>
      </c>
    </row>
    <row r="328" spans="1:1" x14ac:dyDescent="0.25">
      <c r="A328">
        <v>7000008708</v>
      </c>
    </row>
    <row r="329" spans="1:1" x14ac:dyDescent="0.25">
      <c r="A329">
        <v>7000006753</v>
      </c>
    </row>
    <row r="330" spans="1:1" x14ac:dyDescent="0.25">
      <c r="A330">
        <v>7000008683</v>
      </c>
    </row>
    <row r="331" spans="1:1" x14ac:dyDescent="0.25">
      <c r="A331">
        <v>7000006752</v>
      </c>
    </row>
    <row r="332" spans="1:1" x14ac:dyDescent="0.25">
      <c r="A332">
        <v>7000005844</v>
      </c>
    </row>
    <row r="333" spans="1:1" x14ac:dyDescent="0.25">
      <c r="A333">
        <v>7000007612</v>
      </c>
    </row>
    <row r="334" spans="1:1" x14ac:dyDescent="0.25">
      <c r="A334">
        <v>7000008046</v>
      </c>
    </row>
    <row r="335" spans="1:1" x14ac:dyDescent="0.25">
      <c r="A335">
        <v>7000007974</v>
      </c>
    </row>
    <row r="336" spans="1:1" x14ac:dyDescent="0.25">
      <c r="A336">
        <v>7000008491</v>
      </c>
    </row>
    <row r="337" spans="1:1" x14ac:dyDescent="0.25">
      <c r="A337">
        <v>7000007803</v>
      </c>
    </row>
    <row r="338" spans="1:1" x14ac:dyDescent="0.25">
      <c r="A338">
        <v>7000008860</v>
      </c>
    </row>
    <row r="339" spans="1:1" x14ac:dyDescent="0.25">
      <c r="A339">
        <v>7000008919</v>
      </c>
    </row>
    <row r="340" spans="1:1" x14ac:dyDescent="0.25">
      <c r="A340">
        <v>7000008506</v>
      </c>
    </row>
    <row r="341" spans="1:1" x14ac:dyDescent="0.25">
      <c r="A341">
        <v>7000008563</v>
      </c>
    </row>
    <row r="342" spans="1:1" x14ac:dyDescent="0.25">
      <c r="A342">
        <v>7000007075</v>
      </c>
    </row>
    <row r="343" spans="1:1" x14ac:dyDescent="0.25">
      <c r="A343">
        <v>7000006414</v>
      </c>
    </row>
    <row r="344" spans="1:1" x14ac:dyDescent="0.25">
      <c r="A344">
        <v>7000007656</v>
      </c>
    </row>
    <row r="345" spans="1:1" x14ac:dyDescent="0.25">
      <c r="A345">
        <v>7000006355</v>
      </c>
    </row>
    <row r="346" spans="1:1" x14ac:dyDescent="0.25">
      <c r="A346">
        <v>7000008077</v>
      </c>
    </row>
    <row r="347" spans="1:1" x14ac:dyDescent="0.25">
      <c r="A347">
        <v>7000006910</v>
      </c>
    </row>
    <row r="348" spans="1:1" x14ac:dyDescent="0.25">
      <c r="A348">
        <v>7000006307</v>
      </c>
    </row>
    <row r="349" spans="1:1" x14ac:dyDescent="0.25">
      <c r="A349">
        <v>7000007364</v>
      </c>
    </row>
    <row r="350" spans="1:1" x14ac:dyDescent="0.25">
      <c r="A350">
        <v>7000008254</v>
      </c>
    </row>
    <row r="351" spans="1:1" x14ac:dyDescent="0.25">
      <c r="A351">
        <v>7000007800</v>
      </c>
    </row>
    <row r="352" spans="1:1" x14ac:dyDescent="0.25">
      <c r="A352">
        <v>7000007657</v>
      </c>
    </row>
    <row r="353" spans="1:1" x14ac:dyDescent="0.25">
      <c r="A353">
        <v>7000006906</v>
      </c>
    </row>
    <row r="354" spans="1:1" x14ac:dyDescent="0.25">
      <c r="A354">
        <v>7000008981</v>
      </c>
    </row>
    <row r="355" spans="1:1" x14ac:dyDescent="0.25">
      <c r="A355">
        <v>7000008977</v>
      </c>
    </row>
    <row r="356" spans="1:1" x14ac:dyDescent="0.25">
      <c r="A356">
        <v>7000008094</v>
      </c>
    </row>
    <row r="357" spans="1:1" x14ac:dyDescent="0.25">
      <c r="A357">
        <v>7000008390</v>
      </c>
    </row>
    <row r="358" spans="1:1" x14ac:dyDescent="0.25">
      <c r="A358">
        <v>7000006576</v>
      </c>
    </row>
    <row r="359" spans="1:1" x14ac:dyDescent="0.25">
      <c r="A359">
        <v>7000008391</v>
      </c>
    </row>
    <row r="360" spans="1:1" x14ac:dyDescent="0.25">
      <c r="A360">
        <v>7000008870</v>
      </c>
    </row>
    <row r="361" spans="1:1" x14ac:dyDescent="0.25">
      <c r="A361">
        <v>7000007582</v>
      </c>
    </row>
    <row r="362" spans="1:1" x14ac:dyDescent="0.25">
      <c r="A362">
        <v>7000006907</v>
      </c>
    </row>
    <row r="363" spans="1:1" x14ac:dyDescent="0.25">
      <c r="A363">
        <v>7000007957</v>
      </c>
    </row>
    <row r="364" spans="1:1" x14ac:dyDescent="0.25">
      <c r="A364">
        <v>7000008448</v>
      </c>
    </row>
    <row r="365" spans="1:1" x14ac:dyDescent="0.25">
      <c r="A365">
        <v>7000008607</v>
      </c>
    </row>
    <row r="366" spans="1:1" x14ac:dyDescent="0.25">
      <c r="A366">
        <v>7000006903</v>
      </c>
    </row>
    <row r="367" spans="1:1" x14ac:dyDescent="0.25">
      <c r="A367">
        <v>7000008980</v>
      </c>
    </row>
    <row r="368" spans="1:1" x14ac:dyDescent="0.25">
      <c r="A368">
        <v>7000008095</v>
      </c>
    </row>
    <row r="369" spans="1:1" x14ac:dyDescent="0.25">
      <c r="A369">
        <v>7000009292</v>
      </c>
    </row>
    <row r="370" spans="1:1" x14ac:dyDescent="0.25">
      <c r="A370">
        <v>7000008716</v>
      </c>
    </row>
    <row r="371" spans="1:1" x14ac:dyDescent="0.25">
      <c r="A371">
        <v>7000007431</v>
      </c>
    </row>
    <row r="372" spans="1:1" x14ac:dyDescent="0.25">
      <c r="A372">
        <v>7000007135</v>
      </c>
    </row>
    <row r="373" spans="1:1" x14ac:dyDescent="0.25">
      <c r="A373">
        <v>7000005848</v>
      </c>
    </row>
    <row r="374" spans="1:1" x14ac:dyDescent="0.25">
      <c r="A374">
        <v>7000008245</v>
      </c>
    </row>
    <row r="375" spans="1:1" x14ac:dyDescent="0.25">
      <c r="A375">
        <v>7000009344</v>
      </c>
    </row>
    <row r="376" spans="1:1" x14ac:dyDescent="0.25">
      <c r="A376">
        <v>7000006810</v>
      </c>
    </row>
    <row r="377" spans="1:1" x14ac:dyDescent="0.25">
      <c r="A377">
        <v>7000008119</v>
      </c>
    </row>
    <row r="378" spans="1:1" x14ac:dyDescent="0.25">
      <c r="A378">
        <v>7000007933</v>
      </c>
    </row>
    <row r="379" spans="1:1" x14ac:dyDescent="0.25">
      <c r="A379">
        <v>7000007157</v>
      </c>
    </row>
    <row r="380" spans="1:1" x14ac:dyDescent="0.25">
      <c r="A380">
        <v>7000007274</v>
      </c>
    </row>
    <row r="381" spans="1:1" x14ac:dyDescent="0.25">
      <c r="A381">
        <v>7000007682</v>
      </c>
    </row>
    <row r="382" spans="1:1" x14ac:dyDescent="0.25">
      <c r="A382">
        <v>7000007633</v>
      </c>
    </row>
    <row r="383" spans="1:1" x14ac:dyDescent="0.25">
      <c r="A383">
        <v>7000009059</v>
      </c>
    </row>
    <row r="384" spans="1:1" x14ac:dyDescent="0.25">
      <c r="A384">
        <v>7000008504</v>
      </c>
    </row>
    <row r="385" spans="1:1" x14ac:dyDescent="0.25">
      <c r="A385">
        <v>7000008251</v>
      </c>
    </row>
    <row r="386" spans="1:1" x14ac:dyDescent="0.25">
      <c r="A386">
        <v>7000008721</v>
      </c>
    </row>
    <row r="387" spans="1:1" x14ac:dyDescent="0.25">
      <c r="A387">
        <v>7000008313</v>
      </c>
    </row>
    <row r="388" spans="1:1" x14ac:dyDescent="0.25">
      <c r="A388">
        <v>7000007277</v>
      </c>
    </row>
    <row r="389" spans="1:1" x14ac:dyDescent="0.25">
      <c r="A389">
        <v>7000007498</v>
      </c>
    </row>
    <row r="390" spans="1:1" x14ac:dyDescent="0.25">
      <c r="A390">
        <v>7000009099</v>
      </c>
    </row>
    <row r="391" spans="1:1" x14ac:dyDescent="0.25">
      <c r="A391">
        <v>7000006157</v>
      </c>
    </row>
    <row r="392" spans="1:1" x14ac:dyDescent="0.25">
      <c r="A392">
        <v>7000006937</v>
      </c>
    </row>
    <row r="393" spans="1:1" x14ac:dyDescent="0.25">
      <c r="A393">
        <v>7000007280</v>
      </c>
    </row>
    <row r="394" spans="1:1" x14ac:dyDescent="0.25">
      <c r="A394">
        <v>7000005897</v>
      </c>
    </row>
    <row r="395" spans="1:1" x14ac:dyDescent="0.25">
      <c r="A395">
        <v>7000007155</v>
      </c>
    </row>
    <row r="396" spans="1:1" x14ac:dyDescent="0.25">
      <c r="A396">
        <v>7000008801</v>
      </c>
    </row>
    <row r="397" spans="1:1" x14ac:dyDescent="0.25">
      <c r="A397">
        <v>7000008802</v>
      </c>
    </row>
    <row r="398" spans="1:1" x14ac:dyDescent="0.25">
      <c r="A398">
        <v>7000007471</v>
      </c>
    </row>
    <row r="399" spans="1:1" x14ac:dyDescent="0.25">
      <c r="A399">
        <v>7000007363</v>
      </c>
    </row>
    <row r="400" spans="1:1" x14ac:dyDescent="0.25">
      <c r="A400">
        <v>7000007711</v>
      </c>
    </row>
    <row r="401" spans="1:1" x14ac:dyDescent="0.25">
      <c r="A401">
        <v>7000009169</v>
      </c>
    </row>
    <row r="402" spans="1:1" x14ac:dyDescent="0.25">
      <c r="A402">
        <v>7000007956</v>
      </c>
    </row>
    <row r="403" spans="1:1" x14ac:dyDescent="0.25">
      <c r="A403">
        <v>7000005842</v>
      </c>
    </row>
    <row r="404" spans="1:1" x14ac:dyDescent="0.25">
      <c r="A404">
        <v>7000009052</v>
      </c>
    </row>
    <row r="405" spans="1:1" x14ac:dyDescent="0.25">
      <c r="A405">
        <v>7000009083</v>
      </c>
    </row>
    <row r="406" spans="1:1" x14ac:dyDescent="0.25">
      <c r="A406">
        <v>7000007104</v>
      </c>
    </row>
    <row r="407" spans="1:1" x14ac:dyDescent="0.25">
      <c r="A407">
        <v>7000006811</v>
      </c>
    </row>
    <row r="408" spans="1:1" x14ac:dyDescent="0.25">
      <c r="A408">
        <v>7000006232</v>
      </c>
    </row>
    <row r="409" spans="1:1" x14ac:dyDescent="0.25">
      <c r="A409">
        <v>7000007083</v>
      </c>
    </row>
    <row r="410" spans="1:1" x14ac:dyDescent="0.25">
      <c r="A410">
        <v>7000009053</v>
      </c>
    </row>
    <row r="411" spans="1:1" x14ac:dyDescent="0.25">
      <c r="A411">
        <v>7000008498</v>
      </c>
    </row>
    <row r="412" spans="1:1" x14ac:dyDescent="0.25">
      <c r="A412">
        <v>7000007198</v>
      </c>
    </row>
    <row r="413" spans="1:1" x14ac:dyDescent="0.25">
      <c r="A413">
        <v>7000007998</v>
      </c>
    </row>
    <row r="414" spans="1:1" x14ac:dyDescent="0.25">
      <c r="A414">
        <v>7000006159</v>
      </c>
    </row>
    <row r="415" spans="1:1" x14ac:dyDescent="0.25">
      <c r="A415">
        <v>7000006979</v>
      </c>
    </row>
    <row r="416" spans="1:1" x14ac:dyDescent="0.25">
      <c r="A416">
        <v>7000008252</v>
      </c>
    </row>
    <row r="417" spans="1:1" x14ac:dyDescent="0.25">
      <c r="A417">
        <v>7000007541</v>
      </c>
    </row>
    <row r="418" spans="1:1" x14ac:dyDescent="0.25">
      <c r="A418">
        <v>7000007071</v>
      </c>
    </row>
    <row r="419" spans="1:1" x14ac:dyDescent="0.25">
      <c r="A419">
        <v>7000006995</v>
      </c>
    </row>
    <row r="420" spans="1:1" x14ac:dyDescent="0.25">
      <c r="A420">
        <v>7000007996</v>
      </c>
    </row>
    <row r="421" spans="1:1" x14ac:dyDescent="0.25">
      <c r="A421">
        <v>7000009128</v>
      </c>
    </row>
    <row r="422" spans="1:1" x14ac:dyDescent="0.25">
      <c r="A422">
        <v>7000007246</v>
      </c>
    </row>
    <row r="423" spans="1:1" x14ac:dyDescent="0.25">
      <c r="A423">
        <v>7000008345</v>
      </c>
    </row>
    <row r="424" spans="1:1" x14ac:dyDescent="0.25">
      <c r="A424">
        <v>7000009004</v>
      </c>
    </row>
    <row r="425" spans="1:1" x14ac:dyDescent="0.25">
      <c r="A425">
        <v>7000006723</v>
      </c>
    </row>
    <row r="426" spans="1:1" x14ac:dyDescent="0.25">
      <c r="A426">
        <v>7000007437</v>
      </c>
    </row>
    <row r="427" spans="1:1" x14ac:dyDescent="0.25">
      <c r="A427">
        <v>7000009353</v>
      </c>
    </row>
    <row r="428" spans="1:1" x14ac:dyDescent="0.25">
      <c r="A428">
        <v>7000008797</v>
      </c>
    </row>
    <row r="429" spans="1:1" x14ac:dyDescent="0.25">
      <c r="A429">
        <v>7000007849</v>
      </c>
    </row>
    <row r="430" spans="1:1" x14ac:dyDescent="0.25">
      <c r="A430">
        <v>7000006828</v>
      </c>
    </row>
    <row r="431" spans="1:1" x14ac:dyDescent="0.25">
      <c r="A431">
        <v>7000008517</v>
      </c>
    </row>
    <row r="432" spans="1:1" x14ac:dyDescent="0.25">
      <c r="A432">
        <v>7000009517</v>
      </c>
    </row>
    <row r="433" spans="1:1" x14ac:dyDescent="0.25">
      <c r="A433">
        <v>7000008661</v>
      </c>
    </row>
    <row r="434" spans="1:1" x14ac:dyDescent="0.25">
      <c r="A434">
        <v>7000009163</v>
      </c>
    </row>
    <row r="435" spans="1:1" x14ac:dyDescent="0.25">
      <c r="A435">
        <v>7000009254</v>
      </c>
    </row>
    <row r="436" spans="1:1" x14ac:dyDescent="0.25">
      <c r="A436">
        <v>7000009760</v>
      </c>
    </row>
    <row r="437" spans="1:1" x14ac:dyDescent="0.25">
      <c r="A437">
        <v>7000009200</v>
      </c>
    </row>
    <row r="438" spans="1:1" x14ac:dyDescent="0.25">
      <c r="A438">
        <v>7000007761</v>
      </c>
    </row>
    <row r="439" spans="1:1" x14ac:dyDescent="0.25">
      <c r="A439">
        <v>7000009650</v>
      </c>
    </row>
    <row r="440" spans="1:1" x14ac:dyDescent="0.25">
      <c r="A440">
        <v>7000009807</v>
      </c>
    </row>
    <row r="441" spans="1:1" x14ac:dyDescent="0.25">
      <c r="A441">
        <v>7000009804</v>
      </c>
    </row>
    <row r="442" spans="1:1" x14ac:dyDescent="0.25">
      <c r="A442">
        <v>7000009497</v>
      </c>
    </row>
    <row r="443" spans="1:1" x14ac:dyDescent="0.25">
      <c r="A443">
        <v>7000009498</v>
      </c>
    </row>
    <row r="444" spans="1:1" x14ac:dyDescent="0.25">
      <c r="A444">
        <v>7000009645</v>
      </c>
    </row>
    <row r="445" spans="1:1" x14ac:dyDescent="0.25">
      <c r="A445">
        <v>7000009659</v>
      </c>
    </row>
    <row r="446" spans="1:1" x14ac:dyDescent="0.25">
      <c r="A446">
        <v>7000007819</v>
      </c>
    </row>
    <row r="447" spans="1:1" x14ac:dyDescent="0.25">
      <c r="A447">
        <v>7000006901</v>
      </c>
    </row>
    <row r="448" spans="1:1" x14ac:dyDescent="0.25">
      <c r="A448">
        <v>7000009506</v>
      </c>
    </row>
    <row r="449" spans="1:1" x14ac:dyDescent="0.25">
      <c r="A449">
        <v>7000006698</v>
      </c>
    </row>
    <row r="450" spans="1:1" x14ac:dyDescent="0.25">
      <c r="A450">
        <v>7000009507</v>
      </c>
    </row>
    <row r="451" spans="1:1" x14ac:dyDescent="0.25">
      <c r="A451">
        <v>7000009508</v>
      </c>
    </row>
    <row r="452" spans="1:1" x14ac:dyDescent="0.25">
      <c r="A452">
        <v>7000007978</v>
      </c>
    </row>
    <row r="453" spans="1:1" x14ac:dyDescent="0.25">
      <c r="A453">
        <v>7000009522</v>
      </c>
    </row>
    <row r="454" spans="1:1" x14ac:dyDescent="0.25">
      <c r="A454">
        <v>7000009523</v>
      </c>
    </row>
    <row r="455" spans="1:1" x14ac:dyDescent="0.25">
      <c r="A455">
        <v>7000009524</v>
      </c>
    </row>
    <row r="456" spans="1:1" x14ac:dyDescent="0.25">
      <c r="A456">
        <v>7000009525</v>
      </c>
    </row>
    <row r="457" spans="1:1" x14ac:dyDescent="0.25">
      <c r="A457">
        <v>7000009201</v>
      </c>
    </row>
    <row r="458" spans="1:1" x14ac:dyDescent="0.25">
      <c r="A458">
        <v>7000009526</v>
      </c>
    </row>
    <row r="459" spans="1:1" x14ac:dyDescent="0.25">
      <c r="A459">
        <v>7000009202</v>
      </c>
    </row>
    <row r="460" spans="1:1" x14ac:dyDescent="0.25">
      <c r="A460">
        <v>7000009528</v>
      </c>
    </row>
    <row r="461" spans="1:1" x14ac:dyDescent="0.25">
      <c r="A461">
        <v>7000009529</v>
      </c>
    </row>
    <row r="462" spans="1:1" x14ac:dyDescent="0.25">
      <c r="A462">
        <v>7000007760</v>
      </c>
    </row>
    <row r="463" spans="1:1" x14ac:dyDescent="0.25">
      <c r="A463">
        <v>7000007016</v>
      </c>
    </row>
    <row r="464" spans="1:1" x14ac:dyDescent="0.25">
      <c r="A464">
        <v>7000006269</v>
      </c>
    </row>
    <row r="465" spans="1:1" x14ac:dyDescent="0.25">
      <c r="A465">
        <v>7000006747</v>
      </c>
    </row>
    <row r="466" spans="1:1" x14ac:dyDescent="0.25">
      <c r="A466">
        <v>7000009535</v>
      </c>
    </row>
    <row r="467" spans="1:1" x14ac:dyDescent="0.25">
      <c r="A467">
        <v>7000009527</v>
      </c>
    </row>
    <row r="468" spans="1:1" x14ac:dyDescent="0.25">
      <c r="A468">
        <v>7000009534</v>
      </c>
    </row>
    <row r="469" spans="1:1" x14ac:dyDescent="0.25">
      <c r="A469">
        <v>7000009502</v>
      </c>
    </row>
    <row r="470" spans="1:1" x14ac:dyDescent="0.25">
      <c r="A470">
        <v>7000008407</v>
      </c>
    </row>
    <row r="471" spans="1:1" x14ac:dyDescent="0.25">
      <c r="A471">
        <v>7000008406</v>
      </c>
    </row>
    <row r="472" spans="1:1" x14ac:dyDescent="0.25">
      <c r="A472">
        <v>7000009518</v>
      </c>
    </row>
    <row r="473" spans="1:1" x14ac:dyDescent="0.25">
      <c r="A473">
        <v>7000008991</v>
      </c>
    </row>
    <row r="474" spans="1:1" x14ac:dyDescent="0.25">
      <c r="A474">
        <v>7000009514</v>
      </c>
    </row>
    <row r="475" spans="1:1" x14ac:dyDescent="0.25">
      <c r="A475">
        <v>7000009519</v>
      </c>
    </row>
    <row r="476" spans="1:1" x14ac:dyDescent="0.25">
      <c r="A476">
        <v>7000008973</v>
      </c>
    </row>
    <row r="477" spans="1:1" x14ac:dyDescent="0.25">
      <c r="A477">
        <v>7000009619</v>
      </c>
    </row>
    <row r="478" spans="1:1" x14ac:dyDescent="0.25">
      <c r="A478">
        <v>7000006169</v>
      </c>
    </row>
    <row r="479" spans="1:1" x14ac:dyDescent="0.25">
      <c r="A479">
        <v>7000006190</v>
      </c>
    </row>
    <row r="480" spans="1:1" x14ac:dyDescent="0.25">
      <c r="A480">
        <v>7000009520</v>
      </c>
    </row>
    <row r="481" spans="1:1" x14ac:dyDescent="0.25">
      <c r="A481">
        <v>7000006411</v>
      </c>
    </row>
    <row r="482" spans="1:1" x14ac:dyDescent="0.25">
      <c r="A482">
        <v>7000009499</v>
      </c>
    </row>
    <row r="483" spans="1:1" x14ac:dyDescent="0.25">
      <c r="A483">
        <v>7000009815</v>
      </c>
    </row>
    <row r="484" spans="1:1" x14ac:dyDescent="0.25">
      <c r="A484">
        <v>7000009257</v>
      </c>
    </row>
    <row r="485" spans="1:1" x14ac:dyDescent="0.25">
      <c r="A485">
        <v>7000009240</v>
      </c>
    </row>
    <row r="486" spans="1:1" x14ac:dyDescent="0.25">
      <c r="A486">
        <v>7000009217</v>
      </c>
    </row>
    <row r="487" spans="1:1" x14ac:dyDescent="0.25">
      <c r="A487">
        <v>7000009772</v>
      </c>
    </row>
    <row r="488" spans="1:1" x14ac:dyDescent="0.25">
      <c r="A488">
        <v>7000009494</v>
      </c>
    </row>
    <row r="489" spans="1:1" x14ac:dyDescent="0.25">
      <c r="A489">
        <v>7000008461</v>
      </c>
    </row>
    <row r="490" spans="1:1" x14ac:dyDescent="0.25">
      <c r="A490">
        <v>7000009776</v>
      </c>
    </row>
    <row r="491" spans="1:1" x14ac:dyDescent="0.25">
      <c r="A491">
        <v>7000008699</v>
      </c>
    </row>
    <row r="492" spans="1:1" x14ac:dyDescent="0.25">
      <c r="A492">
        <v>7000009797</v>
      </c>
    </row>
    <row r="493" spans="1:1" x14ac:dyDescent="0.25">
      <c r="A493">
        <v>7000009788</v>
      </c>
    </row>
    <row r="494" spans="1:1" x14ac:dyDescent="0.25">
      <c r="A494">
        <v>7000009800</v>
      </c>
    </row>
    <row r="495" spans="1:1" x14ac:dyDescent="0.25">
      <c r="A495">
        <v>7000009509</v>
      </c>
    </row>
    <row r="496" spans="1:1" x14ac:dyDescent="0.25">
      <c r="A496">
        <v>7000006970</v>
      </c>
    </row>
    <row r="497" spans="1:1" x14ac:dyDescent="0.25">
      <c r="A497">
        <v>7000010367</v>
      </c>
    </row>
    <row r="498" spans="1:1" x14ac:dyDescent="0.25">
      <c r="A498">
        <v>7000010323</v>
      </c>
    </row>
    <row r="499" spans="1:1" x14ac:dyDescent="0.25">
      <c r="A499">
        <v>7000006972</v>
      </c>
    </row>
    <row r="500" spans="1:1" x14ac:dyDescent="0.25">
      <c r="A500">
        <v>7000010425</v>
      </c>
    </row>
    <row r="501" spans="1:1" x14ac:dyDescent="0.25">
      <c r="A501">
        <v>7000010440</v>
      </c>
    </row>
    <row r="502" spans="1:1" x14ac:dyDescent="0.25">
      <c r="A502">
        <v>7000010540</v>
      </c>
    </row>
    <row r="503" spans="1:1" x14ac:dyDescent="0.25">
      <c r="A503">
        <v>7000010511</v>
      </c>
    </row>
    <row r="504" spans="1:1" x14ac:dyDescent="0.25">
      <c r="A504">
        <v>7000010595</v>
      </c>
    </row>
    <row r="505" spans="1:1" x14ac:dyDescent="0.25">
      <c r="A505">
        <v>7000010577</v>
      </c>
    </row>
    <row r="506" spans="1:1" x14ac:dyDescent="0.25">
      <c r="A506">
        <v>7000010589</v>
      </c>
    </row>
    <row r="507" spans="1:1" x14ac:dyDescent="0.25">
      <c r="A507">
        <v>7000010621</v>
      </c>
    </row>
    <row r="508" spans="1:1" x14ac:dyDescent="0.25">
      <c r="A508">
        <v>7000010632</v>
      </c>
    </row>
    <row r="509" spans="1:1" x14ac:dyDescent="0.25">
      <c r="A509">
        <v>7000007334</v>
      </c>
    </row>
    <row r="510" spans="1:1" x14ac:dyDescent="0.25">
      <c r="A510">
        <v>7000006616</v>
      </c>
    </row>
    <row r="511" spans="1:1" x14ac:dyDescent="0.25">
      <c r="A511">
        <v>7000008242</v>
      </c>
    </row>
    <row r="512" spans="1:1" x14ac:dyDescent="0.25">
      <c r="A512">
        <v>7000006365</v>
      </c>
    </row>
    <row r="513" spans="1:1" x14ac:dyDescent="0.25">
      <c r="A513">
        <v>7000007302</v>
      </c>
    </row>
    <row r="514" spans="1:1" x14ac:dyDescent="0.25">
      <c r="A514">
        <v>7000010648</v>
      </c>
    </row>
    <row r="515" spans="1:1" x14ac:dyDescent="0.25">
      <c r="A515">
        <v>7000010671</v>
      </c>
    </row>
    <row r="516" spans="1:1" x14ac:dyDescent="0.25">
      <c r="A516">
        <v>7000010670</v>
      </c>
    </row>
    <row r="517" spans="1:1" x14ac:dyDescent="0.25">
      <c r="A517">
        <v>7000010669</v>
      </c>
    </row>
    <row r="518" spans="1:1" x14ac:dyDescent="0.25">
      <c r="A518">
        <v>7000010672</v>
      </c>
    </row>
    <row r="519" spans="1:1" x14ac:dyDescent="0.25">
      <c r="A519">
        <v>7000010675</v>
      </c>
    </row>
    <row r="520" spans="1:1" x14ac:dyDescent="0.25">
      <c r="A520">
        <v>7000010761</v>
      </c>
    </row>
    <row r="521" spans="1:1" x14ac:dyDescent="0.25">
      <c r="A521">
        <v>7000010741</v>
      </c>
    </row>
    <row r="522" spans="1:1" x14ac:dyDescent="0.25">
      <c r="A522">
        <v>7000010742</v>
      </c>
    </row>
    <row r="523" spans="1:1" x14ac:dyDescent="0.25">
      <c r="A523">
        <v>7000010790</v>
      </c>
    </row>
    <row r="524" spans="1:1" x14ac:dyDescent="0.25">
      <c r="A524">
        <v>7000010848</v>
      </c>
    </row>
    <row r="525" spans="1:1" x14ac:dyDescent="0.25">
      <c r="A525">
        <v>7000006272</v>
      </c>
    </row>
    <row r="526" spans="1:1" x14ac:dyDescent="0.25">
      <c r="A526">
        <v>7000010875</v>
      </c>
    </row>
    <row r="527" spans="1:1" x14ac:dyDescent="0.25">
      <c r="A527">
        <v>7000011031</v>
      </c>
    </row>
    <row r="528" spans="1:1" x14ac:dyDescent="0.25">
      <c r="A528">
        <v>7000011032</v>
      </c>
    </row>
    <row r="529" spans="1:1" x14ac:dyDescent="0.25">
      <c r="A529">
        <v>7000011044</v>
      </c>
    </row>
    <row r="530" spans="1:1" x14ac:dyDescent="0.25">
      <c r="A530">
        <v>7000011037</v>
      </c>
    </row>
    <row r="531" spans="1:1" x14ac:dyDescent="0.25">
      <c r="A531">
        <v>7000011096</v>
      </c>
    </row>
    <row r="532" spans="1:1" x14ac:dyDescent="0.25">
      <c r="A532">
        <v>7000011103</v>
      </c>
    </row>
    <row r="533" spans="1:1" x14ac:dyDescent="0.25">
      <c r="A533">
        <v>7000011152</v>
      </c>
    </row>
    <row r="534" spans="1:1" x14ac:dyDescent="0.25">
      <c r="A534">
        <v>7000011206</v>
      </c>
    </row>
    <row r="535" spans="1:1" x14ac:dyDescent="0.25">
      <c r="A535">
        <v>7000011349</v>
      </c>
    </row>
    <row r="536" spans="1:1" x14ac:dyDescent="0.25">
      <c r="A536">
        <v>7000011350</v>
      </c>
    </row>
    <row r="537" spans="1:1" x14ac:dyDescent="0.25">
      <c r="A537">
        <v>7000011352</v>
      </c>
    </row>
    <row r="538" spans="1:1" x14ac:dyDescent="0.25">
      <c r="A538">
        <v>7000011383</v>
      </c>
    </row>
    <row r="539" spans="1:1" x14ac:dyDescent="0.25">
      <c r="A539">
        <v>7000011386</v>
      </c>
    </row>
    <row r="540" spans="1:1" x14ac:dyDescent="0.25">
      <c r="A540">
        <v>7000011390</v>
      </c>
    </row>
    <row r="541" spans="1:1" x14ac:dyDescent="0.25">
      <c r="A541">
        <v>7000011422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E2E3-B88D-4DDE-B8C1-AC7B8FDD9765}">
  <sheetPr>
    <tabColor theme="1"/>
  </sheetPr>
  <dimension ref="B1:P8"/>
  <sheetViews>
    <sheetView workbookViewId="0">
      <selection activeCell="A1630" sqref="A1630"/>
    </sheetView>
  </sheetViews>
  <sheetFormatPr defaultRowHeight="15" x14ac:dyDescent="0.25"/>
  <cols>
    <col min="1" max="1" width="0.85546875" customWidth="1"/>
    <col min="2" max="2" width="14.42578125" customWidth="1"/>
    <col min="3" max="3" width="7" bestFit="1" customWidth="1"/>
    <col min="4" max="4" width="15" customWidth="1"/>
    <col min="5" max="5" width="67.42578125" bestFit="1" customWidth="1"/>
    <col min="6" max="6" width="11.28515625" bestFit="1" customWidth="1"/>
    <col min="7" max="7" width="5.42578125" bestFit="1" customWidth="1"/>
    <col min="8" max="8" width="6" bestFit="1" customWidth="1"/>
    <col min="10" max="10" width="11" bestFit="1" customWidth="1"/>
  </cols>
  <sheetData>
    <row r="1" spans="2:16" ht="4.9000000000000004" customHeight="1" x14ac:dyDescent="0.25"/>
    <row r="2" spans="2:16" x14ac:dyDescent="0.25">
      <c r="B2" s="94" t="s">
        <v>61</v>
      </c>
      <c r="C2" s="94" t="s">
        <v>62</v>
      </c>
      <c r="D2" s="94" t="s">
        <v>68</v>
      </c>
      <c r="E2" s="94" t="s">
        <v>63</v>
      </c>
      <c r="F2" s="94" t="s">
        <v>64</v>
      </c>
      <c r="G2" s="94" t="s">
        <v>66</v>
      </c>
      <c r="H2" s="94" t="s">
        <v>65</v>
      </c>
      <c r="J2" s="90"/>
      <c r="K2" s="77"/>
      <c r="L2" s="77"/>
      <c r="M2" s="77"/>
      <c r="N2" s="77"/>
      <c r="O2" s="77"/>
      <c r="P2" s="77"/>
    </row>
    <row r="3" spans="2:16" x14ac:dyDescent="0.25">
      <c r="B3" s="28">
        <v>7000007077</v>
      </c>
      <c r="C3" s="28">
        <v>747067</v>
      </c>
      <c r="D3" s="28" t="s">
        <v>69</v>
      </c>
      <c r="E3" s="28" t="s">
        <v>70</v>
      </c>
      <c r="F3" s="28" t="s">
        <v>71</v>
      </c>
      <c r="G3" s="28" t="s">
        <v>72</v>
      </c>
      <c r="H3" s="28">
        <v>70117</v>
      </c>
      <c r="J3" s="91"/>
      <c r="K3" s="92"/>
      <c r="L3" s="77"/>
      <c r="M3" s="77"/>
      <c r="N3" s="77"/>
      <c r="O3" s="77"/>
      <c r="P3" s="77"/>
    </row>
    <row r="4" spans="2:16" x14ac:dyDescent="0.25">
      <c r="B4" s="28">
        <v>7000006191</v>
      </c>
      <c r="C4" s="28">
        <v>717050</v>
      </c>
      <c r="D4" s="28" t="s">
        <v>73</v>
      </c>
      <c r="E4" s="28" t="s">
        <v>74</v>
      </c>
      <c r="F4" s="28" t="s">
        <v>75</v>
      </c>
      <c r="G4" s="28" t="s">
        <v>67</v>
      </c>
      <c r="H4" s="28">
        <v>92110</v>
      </c>
      <c r="J4" s="77"/>
      <c r="K4" s="77"/>
      <c r="L4" s="77"/>
      <c r="M4" s="77"/>
      <c r="N4" s="77"/>
      <c r="O4" s="77"/>
      <c r="P4" s="77"/>
    </row>
    <row r="5" spans="2:16" x14ac:dyDescent="0.25">
      <c r="B5" s="28">
        <v>7000006431</v>
      </c>
      <c r="C5" s="28">
        <v>705050</v>
      </c>
      <c r="D5" s="28" t="s">
        <v>76</v>
      </c>
      <c r="E5" s="28" t="s">
        <v>77</v>
      </c>
      <c r="F5" s="28" t="s">
        <v>78</v>
      </c>
      <c r="G5" s="28" t="s">
        <v>79</v>
      </c>
      <c r="H5" s="28">
        <v>96819</v>
      </c>
      <c r="J5" s="77"/>
      <c r="K5" s="77"/>
      <c r="L5" s="93"/>
      <c r="M5" s="77"/>
      <c r="N5" s="77"/>
      <c r="O5" s="77"/>
      <c r="P5" s="77"/>
    </row>
    <row r="6" spans="2:16" x14ac:dyDescent="0.25">
      <c r="H6" s="87"/>
      <c r="J6" s="77"/>
      <c r="K6" s="77"/>
      <c r="L6" s="77"/>
      <c r="M6" s="77"/>
      <c r="N6" s="77"/>
      <c r="O6" s="77"/>
      <c r="P6" s="77"/>
    </row>
    <row r="7" spans="2:16" x14ac:dyDescent="0.25">
      <c r="J7" s="77"/>
      <c r="K7" s="77"/>
      <c r="L7" s="77"/>
      <c r="M7" s="77"/>
      <c r="N7" s="77"/>
      <c r="O7" s="77"/>
      <c r="P7" s="77"/>
    </row>
    <row r="8" spans="2:16" x14ac:dyDescent="0.25">
      <c r="J8" s="77"/>
      <c r="K8" s="77"/>
      <c r="L8" s="77"/>
      <c r="M8" s="77"/>
      <c r="N8" s="77"/>
      <c r="O8" s="77"/>
      <c r="P8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income_statement</vt:lpstr>
      <vt:lpstr>trend_is</vt:lpstr>
      <vt:lpstr>trend_adj</vt:lpstr>
      <vt:lpstr>trend_ubox_adj</vt:lpstr>
      <vt:lpstr>pc_list</vt:lpstr>
      <vt:lpstr>Excluded Profit Centers</vt:lpstr>
      <vt:lpstr>adj_date</vt:lpstr>
      <vt:lpstr>adj_lineitem</vt:lpstr>
      <vt:lpstr>adj_value</vt:lpstr>
      <vt:lpstr>income_statement!Print_Area</vt:lpstr>
      <vt:lpstr>trend_date</vt:lpstr>
      <vt:lpstr>trend_lineitem</vt:lpstr>
      <vt:lpstr>trend_value</vt:lpstr>
      <vt:lpstr>ubox_date</vt:lpstr>
      <vt:lpstr>ubox_lineitem</vt:lpstr>
      <vt:lpstr>ubox_value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Navarro</dc:creator>
  <cp:lastModifiedBy>Noe Navarro</cp:lastModifiedBy>
  <cp:lastPrinted>2020-07-29T23:07:17Z</cp:lastPrinted>
  <dcterms:created xsi:type="dcterms:W3CDTF">2020-01-31T23:14:32Z</dcterms:created>
  <dcterms:modified xsi:type="dcterms:W3CDTF">2020-11-12T19:06:26Z</dcterms:modified>
</cp:coreProperties>
</file>