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2\Documents\Duke Fall '21\MATH 390\"/>
    </mc:Choice>
  </mc:AlternateContent>
  <xr:revisionPtr revIDLastSave="0" documentId="13_ncr:1_{2E3E8D05-4DFE-409C-8C89-C2F53CF6208D}" xr6:coauthVersionLast="47" xr6:coauthVersionMax="47" xr10:uidLastSave="{00000000-0000-0000-0000-000000000000}"/>
  <bookViews>
    <workbookView xWindow="-110" yWindow="-110" windowWidth="22780" windowHeight="14660" xr2:uid="{8E54E68F-2BDD-694A-B902-0E6BA641D748}"/>
  </bookViews>
  <sheets>
    <sheet name="24 sta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D25" i="3"/>
  <c r="D24" i="3"/>
  <c r="D23" i="3"/>
  <c r="D22" i="3"/>
  <c r="D21" i="3"/>
  <c r="D20" i="3"/>
  <c r="D19" i="3"/>
  <c r="E23" i="3" s="1"/>
  <c r="X13" i="3"/>
  <c r="D8" i="3" s="1"/>
  <c r="E20" i="3" l="1"/>
  <c r="E22" i="3"/>
  <c r="D9" i="3"/>
  <c r="E24" i="3"/>
  <c r="D15" i="3"/>
  <c r="E21" i="3"/>
  <c r="D16" i="3"/>
  <c r="D18" i="3"/>
  <c r="E25" i="3"/>
  <c r="D4" i="3"/>
  <c r="D5" i="3"/>
  <c r="E26" i="3"/>
  <c r="D13" i="3"/>
  <c r="D7" i="3"/>
  <c r="D14" i="3"/>
  <c r="D10" i="3"/>
  <c r="D11" i="3"/>
  <c r="D17" i="3"/>
  <c r="D12" i="3"/>
  <c r="D6" i="3"/>
  <c r="E19" i="3"/>
  <c r="Y13" i="3"/>
  <c r="D3" i="3"/>
  <c r="E5" i="3" s="1"/>
  <c r="F20" i="3" l="1"/>
  <c r="F26" i="3"/>
  <c r="F22" i="3"/>
  <c r="E6" i="3"/>
  <c r="F19" i="3"/>
  <c r="G23" i="3" s="1"/>
  <c r="E7" i="3"/>
  <c r="F24" i="3"/>
  <c r="E13" i="3"/>
  <c r="F25" i="3"/>
  <c r="E18" i="3"/>
  <c r="E10" i="3"/>
  <c r="E8" i="3"/>
  <c r="E16" i="3"/>
  <c r="F21" i="3"/>
  <c r="E9" i="3"/>
  <c r="E15" i="3"/>
  <c r="E14" i="3"/>
  <c r="E4" i="3"/>
  <c r="E12" i="3"/>
  <c r="E11" i="3"/>
  <c r="F23" i="3"/>
  <c r="E17" i="3"/>
  <c r="E3" i="3"/>
  <c r="G25" i="3" l="1"/>
  <c r="G26" i="3"/>
  <c r="F11" i="3"/>
  <c r="G24" i="3"/>
  <c r="F18" i="3"/>
  <c r="G21" i="3"/>
  <c r="F13" i="3"/>
  <c r="F14" i="3"/>
  <c r="F12" i="3"/>
  <c r="G19" i="3"/>
  <c r="G20" i="3"/>
  <c r="F15" i="3"/>
  <c r="F16" i="3"/>
  <c r="G22" i="3"/>
  <c r="F6" i="3"/>
  <c r="F17" i="3"/>
  <c r="F5" i="3"/>
  <c r="F10" i="3"/>
  <c r="F7" i="3"/>
  <c r="F8" i="3"/>
  <c r="F9" i="3"/>
  <c r="F4" i="3"/>
  <c r="F3" i="3"/>
  <c r="G16" i="3" l="1"/>
  <c r="G17" i="3"/>
  <c r="H20" i="3"/>
  <c r="I19" i="3" s="1"/>
  <c r="G12" i="3"/>
  <c r="G11" i="3"/>
  <c r="H24" i="3"/>
  <c r="H22" i="3"/>
  <c r="G13" i="3"/>
  <c r="H13" i="3" s="1"/>
  <c r="H25" i="3"/>
  <c r="G14" i="3"/>
  <c r="H26" i="3"/>
  <c r="G18" i="3"/>
  <c r="H19" i="3"/>
  <c r="H21" i="3"/>
  <c r="G15" i="3"/>
  <c r="H23" i="3"/>
  <c r="G9" i="3"/>
  <c r="G10" i="3"/>
  <c r="G5" i="3"/>
  <c r="G7" i="3"/>
  <c r="G8" i="3"/>
  <c r="G6" i="3"/>
  <c r="G4" i="3"/>
  <c r="G3" i="3"/>
  <c r="H16" i="3" l="1"/>
  <c r="H11" i="3"/>
  <c r="I20" i="3"/>
  <c r="H15" i="3"/>
  <c r="H14" i="3"/>
  <c r="I12" i="3" s="1"/>
  <c r="H17" i="3"/>
  <c r="I18" i="3" s="1"/>
  <c r="I26" i="3"/>
  <c r="I24" i="3"/>
  <c r="J24" i="3" s="1"/>
  <c r="I21" i="3"/>
  <c r="I25" i="3"/>
  <c r="H12" i="3"/>
  <c r="I22" i="3"/>
  <c r="H18" i="3"/>
  <c r="I23" i="3"/>
  <c r="H10" i="3"/>
  <c r="H9" i="3"/>
  <c r="H8" i="3"/>
  <c r="H7" i="3"/>
  <c r="H5" i="3"/>
  <c r="H6" i="3"/>
  <c r="H4" i="3"/>
  <c r="H3" i="3"/>
  <c r="J20" i="3" l="1"/>
  <c r="J23" i="3"/>
  <c r="I17" i="3"/>
  <c r="I15" i="3"/>
  <c r="I13" i="3"/>
  <c r="I14" i="3"/>
  <c r="J21" i="3"/>
  <c r="K21" i="3" s="1"/>
  <c r="I16" i="3"/>
  <c r="J22" i="3"/>
  <c r="I11" i="3"/>
  <c r="J26" i="3"/>
  <c r="J19" i="3"/>
  <c r="J25" i="3"/>
  <c r="J11" i="3"/>
  <c r="I10" i="3"/>
  <c r="I9" i="3"/>
  <c r="I7" i="3"/>
  <c r="I8" i="3"/>
  <c r="I6" i="3"/>
  <c r="I3" i="3"/>
  <c r="I5" i="3"/>
  <c r="I4" i="3"/>
  <c r="J16" i="3" l="1"/>
  <c r="J14" i="3"/>
  <c r="K23" i="3"/>
  <c r="K19" i="3"/>
  <c r="J12" i="3"/>
  <c r="K14" i="3" s="1"/>
  <c r="J15" i="3"/>
  <c r="J18" i="3"/>
  <c r="J17" i="3"/>
  <c r="K18" i="3" s="1"/>
  <c r="J13" i="3"/>
  <c r="K13" i="3" s="1"/>
  <c r="K22" i="3"/>
  <c r="K25" i="3"/>
  <c r="K24" i="3"/>
  <c r="K20" i="3"/>
  <c r="K26" i="3"/>
  <c r="L20" i="3" s="1"/>
  <c r="L25" i="3"/>
  <c r="J10" i="3"/>
  <c r="J9" i="3"/>
  <c r="J8" i="3"/>
  <c r="J7" i="3"/>
  <c r="J5" i="3"/>
  <c r="J6" i="3"/>
  <c r="J3" i="3"/>
  <c r="J4" i="3"/>
  <c r="K16" i="3" l="1"/>
  <c r="L15" i="3" s="1"/>
  <c r="K11" i="3"/>
  <c r="K17" i="3"/>
  <c r="L13" i="3" s="1"/>
  <c r="L24" i="3"/>
  <c r="L26" i="3"/>
  <c r="K15" i="3"/>
  <c r="L12" i="3" s="1"/>
  <c r="K12" i="3"/>
  <c r="L14" i="3" s="1"/>
  <c r="L22" i="3"/>
  <c r="M21" i="3" s="1"/>
  <c r="L19" i="3"/>
  <c r="L23" i="3"/>
  <c r="L21" i="3"/>
  <c r="L18" i="3"/>
  <c r="L11" i="3"/>
  <c r="K10" i="3"/>
  <c r="K9" i="3"/>
  <c r="K8" i="3"/>
  <c r="K7" i="3"/>
  <c r="K5" i="3"/>
  <c r="K6" i="3"/>
  <c r="K4" i="3"/>
  <c r="K3" i="3"/>
  <c r="L16" i="3" l="1"/>
  <c r="M15" i="3" s="1"/>
  <c r="M23" i="3"/>
  <c r="M20" i="3"/>
  <c r="M22" i="3"/>
  <c r="N22" i="3" s="1"/>
  <c r="M25" i="3"/>
  <c r="L17" i="3"/>
  <c r="M13" i="3" s="1"/>
  <c r="M24" i="3"/>
  <c r="M19" i="3"/>
  <c r="N19" i="3" s="1"/>
  <c r="M26" i="3"/>
  <c r="N23" i="3" s="1"/>
  <c r="M17" i="3"/>
  <c r="M14" i="3"/>
  <c r="M11" i="3"/>
  <c r="M12" i="3"/>
  <c r="L10" i="3"/>
  <c r="L9" i="3"/>
  <c r="L8" i="3"/>
  <c r="L7" i="3"/>
  <c r="L6" i="3"/>
  <c r="L5" i="3"/>
  <c r="L3" i="3"/>
  <c r="L4" i="3"/>
  <c r="N24" i="3" l="1"/>
  <c r="O23" i="3" s="1"/>
  <c r="M16" i="3"/>
  <c r="N21" i="3"/>
  <c r="M18" i="3"/>
  <c r="N15" i="3" s="1"/>
  <c r="N25" i="3"/>
  <c r="O21" i="3" s="1"/>
  <c r="N26" i="3"/>
  <c r="O25" i="3" s="1"/>
  <c r="N20" i="3"/>
  <c r="O19" i="3" s="1"/>
  <c r="O26" i="3"/>
  <c r="N16" i="3"/>
  <c r="N18" i="3"/>
  <c r="N17" i="3"/>
  <c r="N12" i="3"/>
  <c r="N11" i="3"/>
  <c r="N14" i="3"/>
  <c r="N13" i="3"/>
  <c r="M10" i="3"/>
  <c r="M8" i="3"/>
  <c r="M9" i="3"/>
  <c r="M7" i="3"/>
  <c r="M4" i="3"/>
  <c r="M3" i="3"/>
  <c r="M6" i="3"/>
  <c r="M5" i="3"/>
  <c r="O24" i="3" l="1"/>
  <c r="O20" i="3"/>
  <c r="O22" i="3"/>
  <c r="P20" i="3"/>
  <c r="O18" i="3"/>
  <c r="O17" i="3"/>
  <c r="O16" i="3"/>
  <c r="O14" i="3"/>
  <c r="O12" i="3"/>
  <c r="O15" i="3"/>
  <c r="O13" i="3"/>
  <c r="O11" i="3"/>
  <c r="N10" i="3"/>
  <c r="N9" i="3"/>
  <c r="N8" i="3"/>
  <c r="N4" i="3"/>
  <c r="N7" i="3"/>
  <c r="N6" i="3"/>
  <c r="N5" i="3"/>
  <c r="N3" i="3"/>
  <c r="P24" i="3" l="1"/>
  <c r="P22" i="3"/>
  <c r="P21" i="3"/>
  <c r="P19" i="3"/>
  <c r="P23" i="3"/>
  <c r="P25" i="3"/>
  <c r="Q26" i="3" s="1"/>
  <c r="P26" i="3"/>
  <c r="Q20" i="3" s="1"/>
  <c r="P18" i="3"/>
  <c r="P17" i="3"/>
  <c r="P16" i="3"/>
  <c r="P15" i="3"/>
  <c r="P12" i="3"/>
  <c r="P11" i="3"/>
  <c r="P13" i="3"/>
  <c r="P14" i="3"/>
  <c r="O10" i="3"/>
  <c r="O9" i="3"/>
  <c r="O8" i="3"/>
  <c r="O7" i="3"/>
  <c r="O3" i="3"/>
  <c r="O6" i="3"/>
  <c r="O4" i="3"/>
  <c r="O5" i="3"/>
  <c r="Q22" i="3" l="1"/>
  <c r="Q23" i="3"/>
  <c r="Q24" i="3"/>
  <c r="Q25" i="3"/>
  <c r="Q19" i="3"/>
  <c r="Q21" i="3"/>
  <c r="R19" i="3" s="1"/>
  <c r="Q16" i="3"/>
  <c r="Q15" i="3"/>
  <c r="Q18" i="3"/>
  <c r="Q13" i="3"/>
  <c r="Q14" i="3"/>
  <c r="Q11" i="3"/>
  <c r="Q12" i="3"/>
  <c r="Q17" i="3"/>
  <c r="P10" i="3"/>
  <c r="P8" i="3"/>
  <c r="P9" i="3"/>
  <c r="P7" i="3"/>
  <c r="P4" i="3"/>
  <c r="P3" i="3"/>
  <c r="P6" i="3"/>
  <c r="P5" i="3"/>
  <c r="R22" i="3" l="1"/>
  <c r="R15" i="3"/>
  <c r="R16" i="3"/>
  <c r="R13" i="3"/>
  <c r="R18" i="3"/>
  <c r="R12" i="3"/>
  <c r="R17" i="3"/>
  <c r="R14" i="3"/>
  <c r="R11" i="3"/>
  <c r="R21" i="3"/>
  <c r="R26" i="3"/>
  <c r="R23" i="3"/>
  <c r="R24" i="3"/>
  <c r="R20" i="3"/>
  <c r="R25" i="3"/>
  <c r="Q5" i="3"/>
  <c r="Q10" i="3"/>
  <c r="Q6" i="3"/>
  <c r="Q3" i="3"/>
  <c r="Q4" i="3"/>
  <c r="Q9" i="3"/>
  <c r="Q8" i="3"/>
  <c r="Q7" i="3"/>
  <c r="R4" i="3" l="1"/>
  <c r="R9" i="3"/>
  <c r="R7" i="3"/>
  <c r="R8" i="3"/>
  <c r="R5" i="3"/>
  <c r="R10" i="3"/>
  <c r="R3" i="3"/>
  <c r="R6" i="3"/>
</calcChain>
</file>

<file path=xl/sharedStrings.xml><?xml version="1.0" encoding="utf-8"?>
<sst xmlns="http://schemas.openxmlformats.org/spreadsheetml/2006/main" count="40" uniqueCount="40">
  <si>
    <t>Single</t>
  </si>
  <si>
    <t>Double</t>
  </si>
  <si>
    <t>HR</t>
  </si>
  <si>
    <t>States</t>
  </si>
  <si>
    <t>0,0,0,0</t>
  </si>
  <si>
    <t>0,1,0,0</t>
  </si>
  <si>
    <t>0,0,1,0</t>
  </si>
  <si>
    <t>0,1,1,0</t>
  </si>
  <si>
    <t>0,1,1,1</t>
  </si>
  <si>
    <t>0,1,0,1</t>
  </si>
  <si>
    <t>0,0,1,1</t>
  </si>
  <si>
    <t>0,0,0,1</t>
  </si>
  <si>
    <t>1,0,0,0</t>
  </si>
  <si>
    <t>2,0,0,0</t>
  </si>
  <si>
    <t>1,1,0,0</t>
  </si>
  <si>
    <t>1,0,1,0</t>
  </si>
  <si>
    <t>1,0,0,1</t>
  </si>
  <si>
    <t>1,1,1,0</t>
  </si>
  <si>
    <t>1,1,1,1</t>
  </si>
  <si>
    <t>1,1,0,1</t>
  </si>
  <si>
    <t>1,0,1,1</t>
  </si>
  <si>
    <t>2,1,0,0</t>
  </si>
  <si>
    <t>2,0,1,0</t>
  </si>
  <si>
    <t>2,0,0,1</t>
  </si>
  <si>
    <t>2,1,1,0</t>
  </si>
  <si>
    <t>2,1,1,1</t>
  </si>
  <si>
    <t>2,1,0,1</t>
  </si>
  <si>
    <t>2,0,1,1</t>
  </si>
  <si>
    <t>State Values At Each Iteration</t>
  </si>
  <si>
    <t>Triple</t>
  </si>
  <si>
    <t xml:space="preserve">* probabilities of each AB outcome are from league averages of the 2012 MLB season (see Table 1 of https://sabr.org/journal/article/matchup-probabilities-in-major-league-baseball/) </t>
  </si>
  <si>
    <t>Total</t>
  </si>
  <si>
    <t>Nagaprasad Rudrapatna</t>
  </si>
  <si>
    <t>max</t>
  </si>
  <si>
    <t>min</t>
  </si>
  <si>
    <t>bases loaded (no outs)</t>
  </si>
  <si>
    <t>bases empty (2 outs)</t>
  </si>
  <si>
    <t>Possible AB outcomes*</t>
  </si>
  <si>
    <t>Out**</t>
  </si>
  <si>
    <t>** since this analysis disregards walks and hits-by-pitch for simplicity, the out probability is inflated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</si>
</sst>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CDB9-BC97-490F-AD74-B40DDD5C93D3}">
  <dimension ref="A1:Y31"/>
  <sheetViews>
    <sheetView tabSelected="1" zoomScale="98" zoomScaleNormal="98" workbookViewId="0">
      <selection activeCell="R19" sqref="R19"/>
    </sheetView>
  </sheetViews>
  <sheetFormatPr defaultColWidth="10.6640625" defaultRowHeight="15.5" x14ac:dyDescent="0.35"/>
  <cols>
    <col min="2" max="2" width="6.4140625" bestFit="1" customWidth="1"/>
    <col min="3" max="3" width="3.58203125" customWidth="1"/>
    <col min="4" max="18" width="7.4140625" bestFit="1" customWidth="1"/>
    <col min="19" max="19" width="5.5" customWidth="1"/>
    <col min="20" max="24" width="7.9140625" bestFit="1" customWidth="1"/>
    <col min="25" max="25" width="5.08203125" bestFit="1" customWidth="1"/>
  </cols>
  <sheetData>
    <row r="1" spans="1:25" x14ac:dyDescent="0.35">
      <c r="A1" s="1"/>
      <c r="B1" s="1"/>
      <c r="C1" s="9" t="s">
        <v>28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5" x14ac:dyDescent="0.35">
      <c r="A2" s="4"/>
      <c r="B2" s="4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T2" s="2" t="s">
        <v>32</v>
      </c>
      <c r="U2" s="2"/>
      <c r="V2" s="2"/>
      <c r="W2" s="2"/>
    </row>
    <row r="3" spans="1:25" x14ac:dyDescent="0.35">
      <c r="A3" s="5" t="s">
        <v>3</v>
      </c>
      <c r="B3" s="4" t="s">
        <v>4</v>
      </c>
      <c r="C3" s="4">
        <v>0</v>
      </c>
      <c r="D3" s="6">
        <f>$T$13*C4+$U$13*C5+$V$13*C6+$W$13*(1+C3)+$X$13*C11</f>
        <v>2.6939999999999999E-2</v>
      </c>
      <c r="E3" s="6">
        <f>$T$13*D4+$U$13*D5+$V$13*D6+$W$13*(1+D3)+$X$13*D11</f>
        <v>6.3403223499999994E-2</v>
      </c>
      <c r="F3" s="6">
        <f>$T$13*E4+$U$13*E5+$V$13*E6+$W$13*(1+E3)+$X$13*E11</f>
        <v>0.11215931186933299</v>
      </c>
      <c r="G3" s="6">
        <f>$T$13*F4+$U$13*F5+$V$13*F6+$W$13*(1+F3)+$X$13*F11</f>
        <v>0.16270520377892317</v>
      </c>
      <c r="H3" s="6">
        <f>$T$13*G4+$U$13*G5+$V$13*G6+$W$13*(1+G3)+$X$13*G11</f>
        <v>0.20241687768950078</v>
      </c>
      <c r="I3" s="6">
        <f>$T$13*H4+$U$13*H5+$V$13*H6+$W$13*(1+H3)+$X$13*H11</f>
        <v>0.22154184155355128</v>
      </c>
      <c r="J3" s="6">
        <f>$T$13*I4+$U$13*I5+$V$13*I6+$W$13*(1+I3)+$X$13*I11</f>
        <v>0.22794452515724517</v>
      </c>
      <c r="K3" s="6">
        <f>$T$13*J4+$U$13*J5+$V$13*J6+$W$13*(1+J3)+$X$13*J11</f>
        <v>0.22996393793143721</v>
      </c>
      <c r="L3" s="6">
        <f>$T$13*K4+$U$13*K5+$V$13*K6+$W$13*(1+K3)+$X$13*K11</f>
        <v>0.23057383983806959</v>
      </c>
      <c r="M3" s="6">
        <f>$T$13*L4+$U$13*L5+$V$13*L6+$W$13*(1+L3)+$X$13*L11</f>
        <v>0.23075207434314235</v>
      </c>
      <c r="N3" s="6">
        <f>$T$13*M4+$U$13*M5+$V$13*M6+$W$13*(1+M3)+$X$13*M11</f>
        <v>0.23080283068118956</v>
      </c>
      <c r="O3" s="6">
        <f>$T$13*N4+$U$13*N5+$V$13*N6+$W$13*(1+N3)+$X$13*N11</f>
        <v>0.23081698644400672</v>
      </c>
      <c r="P3" s="6">
        <f>$T$13*O4+$U$13*O5+$V$13*O6+$W$13*(1+O3)+$X$13*O11</f>
        <v>0.23082086724600492</v>
      </c>
      <c r="Q3" s="6">
        <f>$T$13*P4+$U$13*P5+$V$13*P6+$W$13*(1+P3)+$X$13*P11</f>
        <v>0.23082191598110252</v>
      </c>
      <c r="R3" s="7">
        <f>$T$13*Q4+$U$13*Q5+$V$13*Q6+$W$13*(1+Q3)+$X$13*Q11</f>
        <v>0.23082219594649073</v>
      </c>
      <c r="S3" s="3"/>
    </row>
    <row r="4" spans="1:25" x14ac:dyDescent="0.35">
      <c r="A4" s="5"/>
      <c r="B4" s="4" t="s">
        <v>5</v>
      </c>
      <c r="C4" s="4">
        <v>0</v>
      </c>
      <c r="D4" s="6">
        <f>$T$13*C7+$U$13*C10+$V$13*(1+C6)+$W$13*(2+C3)+$X$13*C12</f>
        <v>5.8939999999999999E-2</v>
      </c>
      <c r="E4" s="6">
        <f>$T$13*D7+$U$13*D10+$V$13*(1+D6)+$W$13*(2+D3)+$X$13*D12</f>
        <v>0.14217990320000001</v>
      </c>
      <c r="F4" s="6">
        <f>$T$13*E7+$U$13*E10+$V$13*(1+E6)+$W$13*(2+E3)+$X$13*E12</f>
        <v>0.249360333942063</v>
      </c>
      <c r="G4" s="6">
        <f>$T$13*F7+$U$13*F10+$V$13*(1+F6)+$W$13*(2+F3)+$X$13*F12</f>
        <v>0.35165210414229303</v>
      </c>
      <c r="H4" s="6">
        <f>$T$13*G7+$U$13*G10+$V$13*(1+G6)+$W$13*(2+G3)+$X$13*G12</f>
        <v>0.41040170389916164</v>
      </c>
      <c r="I4" s="6">
        <f>$T$13*H7+$U$13*H10+$V$13*(1+H6)+$W$13*(2+H3)+$X$13*H12</f>
        <v>0.42952666776321213</v>
      </c>
      <c r="J4" s="6">
        <f>$T$13*I7+$U$13*I10+$V$13*(1+I6)+$W$13*(2+I3)+$X$13*I12</f>
        <v>0.43592935136690603</v>
      </c>
      <c r="K4" s="6">
        <f>$T$13*J7+$U$13*J10+$V$13*(1+J6)+$W$13*(2+J3)+$X$13*J12</f>
        <v>0.43794876414109807</v>
      </c>
      <c r="L4" s="6">
        <f>$T$13*K7+$U$13*K10+$V$13*(1+K6)+$W$13*(2+K3)+$X$13*K12</f>
        <v>0.43855866604773047</v>
      </c>
      <c r="M4" s="6">
        <f>$T$13*L7+$U$13*L10+$V$13*(1+L6)+$W$13*(2+L3)+$X$13*L12</f>
        <v>0.43873690055280312</v>
      </c>
      <c r="N4" s="6">
        <f>$T$13*M7+$U$13*M10+$V$13*(1+M6)+$W$13*(2+M3)+$X$13*M12</f>
        <v>0.43878765689085042</v>
      </c>
      <c r="O4" s="6">
        <f>$T$13*N7+$U$13*N10+$V$13*(1+N6)+$W$13*(2+N3)+$X$13*N12</f>
        <v>0.43880181265366752</v>
      </c>
      <c r="P4" s="6">
        <f>$T$13*O7+$U$13*O10+$V$13*(1+O6)+$W$13*(2+O3)+$X$13*O12</f>
        <v>0.43880569345566584</v>
      </c>
      <c r="Q4" s="6">
        <f>$T$13*P7+$U$13*P10+$V$13*(1+P6)+$W$13*(2+P3)+$X$13*P12</f>
        <v>0.43880674219076332</v>
      </c>
      <c r="R4" s="7">
        <f>$T$13*Q7+$U$13*Q10+$V$13*(1+Q6)+$W$13*(2+Q3)+$X$13*Q12</f>
        <v>0.43880702215615158</v>
      </c>
      <c r="S4" s="3"/>
    </row>
    <row r="5" spans="1:25" x14ac:dyDescent="0.35">
      <c r="A5" s="5"/>
      <c r="B5" s="4" t="s">
        <v>6</v>
      </c>
      <c r="C5" s="4">
        <v>0</v>
      </c>
      <c r="D5" s="6">
        <f>$T$13*C9+$U$13*(1+C5)+$V$13*(1+C6)+$W$13*(2+C3)+$X$13*C13</f>
        <v>0.10405</v>
      </c>
      <c r="E5" s="6">
        <f>$T$13*D9+$U$13*(1+D5)+$V$13*(1+D6)+$W$13*(2+D3)+$X$13*D13</f>
        <v>0.23495792779999999</v>
      </c>
      <c r="F5" s="6">
        <f>$T$13*E9+$U$13*(1+E5)+$V$13*(1+E6)+$W$13*(2+E3)+$X$13*E13</f>
        <v>0.38346207778372798</v>
      </c>
      <c r="G5" s="6">
        <f>$T$13*F9+$U$13*(1+F5)+$V$13*(1+F6)+$W$13*(2+F3)+$X$13*F13</f>
        <v>0.49639467124755532</v>
      </c>
      <c r="H5" s="6">
        <f>$T$13*G9+$U$13*(1+G5)+$V$13*(1+G6)+$W$13*(2+G3)+$X$13*G13</f>
        <v>0.53610634515813294</v>
      </c>
      <c r="I5" s="6">
        <f>$T$13*H9+$U$13*(1+H5)+$V$13*(1+H6)+$W$13*(2+H3)+$X$13*H13</f>
        <v>0.55523130902218343</v>
      </c>
      <c r="J5" s="6">
        <f>$T$13*I9+$U$13*(1+I5)+$V$13*(1+I6)+$W$13*(2+I3)+$X$13*I13</f>
        <v>0.56163399262587732</v>
      </c>
      <c r="K5" s="6">
        <f>$T$13*J9+$U$13*(1+J5)+$V$13*(1+J6)+$W$13*(2+J3)+$X$13*J13</f>
        <v>0.56365340540006925</v>
      </c>
      <c r="L5" s="6">
        <f>$T$13*K9+$U$13*(1+K5)+$V$13*(1+K6)+$W$13*(2+K3)+$X$13*K13</f>
        <v>0.56426330730670171</v>
      </c>
      <c r="M5" s="6">
        <f>$T$13*L9+$U$13*(1+L5)+$V$13*(1+L6)+$W$13*(2+L3)+$X$13*L13</f>
        <v>0.56444154181177453</v>
      </c>
      <c r="N5" s="6">
        <f>$T$13*M9+$U$13*(1+M5)+$V$13*(1+M6)+$W$13*(2+M3)+$X$13*M13</f>
        <v>0.56449229814982171</v>
      </c>
      <c r="O5" s="6">
        <f>$T$13*N9+$U$13*(1+N5)+$V$13*(1+N6)+$W$13*(2+N3)+$X$13*N13</f>
        <v>0.56450645391263887</v>
      </c>
      <c r="P5" s="6">
        <f>$T$13*O9+$U$13*(1+O5)+$V$13*(1+O6)+$W$13*(2+O3)+$X$13*O13</f>
        <v>0.56451033471463707</v>
      </c>
      <c r="Q5" s="6">
        <f>$T$13*P9+$U$13*(1+P5)+$V$13*(1+P6)+$W$13*(2+P3)+$X$13*P13</f>
        <v>0.56451138344973462</v>
      </c>
      <c r="R5" s="7">
        <f>$T$13*Q9+$U$13*(1+Q5)+$V$13*(1+Q6)+$W$13*(2+Q3)+$X$13*Q13</f>
        <v>0.56451166341512282</v>
      </c>
      <c r="S5" s="3"/>
    </row>
    <row r="6" spans="1:25" x14ac:dyDescent="0.35">
      <c r="A6" s="5"/>
      <c r="B6" s="4" t="s">
        <v>11</v>
      </c>
      <c r="C6" s="4">
        <v>0</v>
      </c>
      <c r="D6" s="6">
        <f>$T$13*(1+C4)+$U$13*(1+C5)+$V$13*(1+C6)+$W$13*(2+C3)+$X$13*C14</f>
        <v>0.25662999999999997</v>
      </c>
      <c r="E6" s="6">
        <f>$T$13*(1+D4)+$U$13*(1+D5)+$V$13*(1+D6)+$W$13*(2+D3)+$X$13*D14</f>
        <v>0.47002572740000004</v>
      </c>
      <c r="F6" s="6">
        <f>$T$13*(1+E4)+$U$13*(1+E5)+$V$13*(1+E6)+$W$13*(2+E3)+$X$13*E14</f>
        <v>0.65507469284854203</v>
      </c>
      <c r="G6" s="6">
        <f>$T$13*(1+F4)+$U$13*(1+F5)+$V$13*(1+F6)+$W$13*(2+F3)+$X$13*F14</f>
        <v>0.70562058475813227</v>
      </c>
      <c r="H6" s="6">
        <f>$T$13*(1+G4)+$U$13*(1+G5)+$V$13*(1+G6)+$W$13*(2+G3)+$X$13*G14</f>
        <v>0.74533225866870989</v>
      </c>
      <c r="I6" s="6">
        <f>$T$13*(1+H4)+$U$13*(1+H5)+$V$13*(1+H6)+$W$13*(2+H3)+$X$13*H14</f>
        <v>0.76445722253276016</v>
      </c>
      <c r="J6" s="6">
        <f>$T$13*(1+I4)+$U$13*(1+I5)+$V$13*(1+I6)+$W$13*(2+I3)+$X$13*I14</f>
        <v>0.77085990613645416</v>
      </c>
      <c r="K6" s="6">
        <f>$T$13*(1+J4)+$U$13*(1+J5)+$V$13*(1+J6)+$W$13*(2+J3)+$X$13*J14</f>
        <v>0.77287931891064621</v>
      </c>
      <c r="L6" s="6">
        <f>$T$13*(1+K4)+$U$13*(1+K5)+$V$13*(1+K6)+$W$13*(2+K3)+$X$13*K14</f>
        <v>0.77348922081727856</v>
      </c>
      <c r="M6" s="6">
        <f>$T$13*(1+L4)+$U$13*(1+L5)+$V$13*(1+L6)+$W$13*(2+L3)+$X$13*L14</f>
        <v>0.77366745532235126</v>
      </c>
      <c r="N6" s="6">
        <f>$T$13*(1+M4)+$U$13*(1+M5)+$V$13*(1+M6)+$W$13*(2+M3)+$X$13*M14</f>
        <v>0.77371821166039856</v>
      </c>
      <c r="O6" s="6">
        <f>$T$13*(1+N4)+$U$13*(1+N5)+$V$13*(1+N6)+$W$13*(2+N3)+$X$13*N14</f>
        <v>0.77373236742321572</v>
      </c>
      <c r="P6" s="6">
        <f>$T$13*(1+O4)+$U$13*(1+O5)+$V$13*(1+O6)+$W$13*(2+O3)+$X$13*O14</f>
        <v>0.77373624822521392</v>
      </c>
      <c r="Q6" s="6">
        <f>$T$13*(1+P4)+$U$13*(1+P5)+$V$13*(1+P6)+$W$13*(2+P3)+$X$13*P14</f>
        <v>0.77373729696031157</v>
      </c>
      <c r="R6" s="7">
        <f>$T$13*(1+Q4)+$U$13*(1+Q5)+$V$13*(1+Q6)+$W$13*(2+Q3)+$X$13*Q14</f>
        <v>0.77373757692569978</v>
      </c>
      <c r="S6" s="3"/>
    </row>
    <row r="7" spans="1:25" x14ac:dyDescent="0.35">
      <c r="A7" s="5"/>
      <c r="B7" s="4" t="s">
        <v>7</v>
      </c>
      <c r="C7" s="4">
        <v>0</v>
      </c>
      <c r="D7" s="6">
        <f>$T$13*C8+$U$13*(1+C10)+$V$13*(2+C6)+$W$13*(3+C3)+$X$13*C15</f>
        <v>0.13605</v>
      </c>
      <c r="E7" s="6">
        <f>$T$13*D8+$U$13*(1+D10)+$V$13*(2+D6)+$W$13*(3+D3)+$X$13*D15</f>
        <v>0.31373460749999998</v>
      </c>
      <c r="F7" s="6">
        <f>$T$13*E8+$U$13*(1+E10)+$V$13*(2+E6)+$W$13*(3+E3)+$X$13*E15</f>
        <v>0.52066309985645798</v>
      </c>
      <c r="G7" s="6">
        <f>$T$13*F8+$U$13*(1+F10)+$V$13*(2+F6)+$W$13*(3+F3)+$X$13*F15</f>
        <v>0.68534157161092513</v>
      </c>
      <c r="H7" s="6">
        <f>$T$13*G8+$U$13*(1+G10)+$V$13*(2+G6)+$W$13*(3+G3)+$X$13*G15</f>
        <v>0.74409117136779379</v>
      </c>
      <c r="I7" s="6">
        <f>$T$13*H8+$U$13*(1+H10)+$V$13*(2+H6)+$W$13*(3+H3)+$X$13*H15</f>
        <v>0.76321613523184428</v>
      </c>
      <c r="J7" s="6">
        <f>$T$13*I8+$U$13*(1+I10)+$V$13*(2+I6)+$W$13*(3+I3)+$X$13*I15</f>
        <v>0.76961881883553818</v>
      </c>
      <c r="K7" s="6">
        <f>$T$13*J8+$U$13*(1+J10)+$V$13*(2+J6)+$W$13*(3+J3)+$X$13*J15</f>
        <v>0.77163823160973022</v>
      </c>
      <c r="L7" s="6">
        <f>$T$13*K8+$U$13*(1+K10)+$V$13*(2+K6)+$W$13*(3+K3)+$X$13*K15</f>
        <v>0.77224813351636257</v>
      </c>
      <c r="M7" s="6">
        <f>$T$13*L8+$U$13*(1+L10)+$V$13*(2+L6)+$W$13*(3+L3)+$X$13*L15</f>
        <v>0.77242636802143538</v>
      </c>
      <c r="N7" s="6">
        <f>$T$13*M8+$U$13*(1+M10)+$V$13*(2+M6)+$W$13*(3+M3)+$X$13*M15</f>
        <v>0.77247712435948257</v>
      </c>
      <c r="O7" s="6">
        <f>$T$13*N8+$U$13*(1+N10)+$V$13*(2+N6)+$W$13*(3+N3)+$X$13*N15</f>
        <v>0.77249128012229962</v>
      </c>
      <c r="P7" s="6">
        <f>$T$13*O8+$U$13*(1+O10)+$V$13*(2+O6)+$W$13*(3+O3)+$X$13*O15</f>
        <v>0.77249516092429782</v>
      </c>
      <c r="Q7" s="6">
        <f>$T$13*P8+$U$13*(1+P10)+$V$13*(2+P6)+$W$13*(3+P3)+$X$13*P15</f>
        <v>0.77249620965939547</v>
      </c>
      <c r="R7" s="7">
        <f>$T$13*Q8+$U$13*(1+Q10)+$V$13*(2+Q6)+$W$13*(3+Q3)+$X$13*Q15</f>
        <v>0.77249648962478368</v>
      </c>
      <c r="S7" s="3"/>
    </row>
    <row r="8" spans="1:25" x14ac:dyDescent="0.35">
      <c r="A8" s="5"/>
      <c r="B8" s="4" t="s">
        <v>8</v>
      </c>
      <c r="C8" s="4">
        <v>0</v>
      </c>
      <c r="D8" s="6">
        <f>$T$13*(1+C8)+$U$13*(2+C10)+$V$13*(3+C6)+$W$13*(4+C3)+$X$13*C16</f>
        <v>0.36573999999999995</v>
      </c>
      <c r="E8" s="6">
        <f>$T$13*(1+D8)+$U$13*(2+D10)+$V$13*(3+D6)+$W$13*(4+D3)+$X$13*D16</f>
        <v>0.72035711140000003</v>
      </c>
      <c r="F8" s="6">
        <f>$T$13*(1+E8)+$U$13*(2+E10)+$V$13*(3+E6)+$W$13*(4+E3)+$X$13*E16</f>
        <v>1.063578480835667</v>
      </c>
      <c r="G8" s="6">
        <f>$T$13*(1+F8)+$U$13*(2+F10)+$V$13*(3+F6)+$W$13*(4+F3)+$X$13*F16</f>
        <v>1.2282569525901341</v>
      </c>
      <c r="H8" s="6">
        <f>$T$13*(1+G8)+$U$13*(2+G10)+$V$13*(3+G6)+$W$13*(4+G3)+$X$13*G16</f>
        <v>1.2870065523470027</v>
      </c>
      <c r="I8" s="6">
        <f>$T$13*(1+H8)+$U$13*(2+H10)+$V$13*(3+H6)+$W$13*(4+H3)+$X$13*H16</f>
        <v>1.3061315162110534</v>
      </c>
      <c r="J8" s="6">
        <f>$T$13*(1+I8)+$U$13*(2+I10)+$V$13*(3+I6)+$W$13*(4+I3)+$X$13*I16</f>
        <v>1.3125341998147473</v>
      </c>
      <c r="K8" s="6">
        <f>$T$13*(1+J8)+$U$13*(2+J10)+$V$13*(3+J6)+$W$13*(4+J3)+$X$13*J16</f>
        <v>1.3145536125889392</v>
      </c>
      <c r="L8" s="6">
        <f>$T$13*(1+K8)+$U$13*(2+K10)+$V$13*(3+K6)+$W$13*(4+K3)+$X$13*K16</f>
        <v>1.3151635144955716</v>
      </c>
      <c r="M8" s="6">
        <f>$T$13*(1+L8)+$U$13*(2+L10)+$V$13*(3+L6)+$W$13*(4+L3)+$X$13*L16</f>
        <v>1.3153417490006443</v>
      </c>
      <c r="N8" s="6">
        <f>$T$13*(1+M8)+$U$13*(2+M10)+$V$13*(3+M6)+$W$13*(4+M3)+$X$13*M16</f>
        <v>1.3153925053386915</v>
      </c>
      <c r="O8" s="6">
        <f>$T$13*(1+N8)+$U$13*(2+N10)+$V$13*(3+N6)+$W$13*(4+N3)+$X$13*N16</f>
        <v>1.3154066611015085</v>
      </c>
      <c r="P8" s="6">
        <f>$T$13*(1+O8)+$U$13*(2+O10)+$V$13*(3+O6)+$W$13*(4+O3)+$X$13*O16</f>
        <v>1.3154105419035069</v>
      </c>
      <c r="Q8" s="6">
        <f>$T$13*(1+P8)+$U$13*(2+P10)+$V$13*(3+P6)+$W$13*(4+P3)+$X$13*P16</f>
        <v>1.3154115906386046</v>
      </c>
      <c r="R8" s="7">
        <f>$T$13*(1+Q8)+$U$13*(2+Q10)+$V$13*(3+Q6)+$W$13*(4+Q3)+$X$13*Q16</f>
        <v>1.3154118706039926</v>
      </c>
      <c r="S8" s="3" t="s">
        <v>33</v>
      </c>
      <c r="T8" s="2" t="s">
        <v>35</v>
      </c>
      <c r="U8" s="2"/>
      <c r="V8" s="2"/>
      <c r="W8" s="2"/>
    </row>
    <row r="9" spans="1:25" x14ac:dyDescent="0.35">
      <c r="A9" s="5"/>
      <c r="B9" s="4" t="s">
        <v>9</v>
      </c>
      <c r="C9" s="4">
        <v>0</v>
      </c>
      <c r="D9" s="6">
        <f>$T$13*(1+C7)+$U$13*(1+C10)+$V$13*(2+C6)+$W$13*(3+C3)+$X$13*C17</f>
        <v>0.28862999999999994</v>
      </c>
      <c r="E9" s="6">
        <f>$T$13*(1+D7)+$U$13*(1+D10)+$V$13*(2+D6)+$W$13*(3+D3)+$X$13*D17</f>
        <v>0.54880240709999994</v>
      </c>
      <c r="F9" s="6">
        <f>$T$13*(1+E7)+$U$13*(1+E10)+$V$13*(2+E6)+$W$13*(3+E3)+$X$13*E17</f>
        <v>0.79227571492127202</v>
      </c>
      <c r="G9" s="6">
        <f>$T$13*(1+F7)+$U$13*(1+F10)+$V$13*(2+F6)+$W$13*(3+F3)+$X$13*F17</f>
        <v>0.89456748512150197</v>
      </c>
      <c r="H9" s="6">
        <f>$T$13*(1+G7)+$U$13*(1+G10)+$V$13*(2+G6)+$W$13*(3+G3)+$X$13*G17</f>
        <v>0.95331708487837064</v>
      </c>
      <c r="I9" s="6">
        <f>$T$13*(1+H7)+$U$13*(1+H10)+$V$13*(2+H6)+$W$13*(3+H3)+$X$13*H17</f>
        <v>0.97244204874242102</v>
      </c>
      <c r="J9" s="6">
        <f>$T$13*(1+I7)+$U$13*(1+I10)+$V$13*(2+I6)+$W$13*(3+I3)+$X$13*I17</f>
        <v>0.97884473234611491</v>
      </c>
      <c r="K9" s="6">
        <f>$T$13*(1+J7)+$U$13*(1+J10)+$V$13*(2+J6)+$W$13*(3+J3)+$X$13*J17</f>
        <v>0.98086414512030706</v>
      </c>
      <c r="L9" s="6">
        <f>$T$13*(1+K7)+$U$13*(1+K10)+$V$13*(2+K6)+$W$13*(3+K3)+$X$13*K17</f>
        <v>0.98147404702693941</v>
      </c>
      <c r="M9" s="6">
        <f>$T$13*(1+L7)+$U$13*(1+L10)+$V$13*(2+L6)+$W$13*(3+L3)+$X$13*L17</f>
        <v>0.98165228153201212</v>
      </c>
      <c r="N9" s="6">
        <f>$T$13*(1+M7)+$U$13*(1+M10)+$V$13*(2+M6)+$W$13*(3+M3)+$X$13*M17</f>
        <v>0.98170303787005941</v>
      </c>
      <c r="O9" s="6">
        <f>$T$13*(1+N7)+$U$13*(1+N10)+$V$13*(2+N6)+$W$13*(3+N3)+$X$13*N17</f>
        <v>0.98171719363287657</v>
      </c>
      <c r="P9" s="6">
        <f>$T$13*(1+O7)+$U$13*(1+O10)+$V$13*(2+O6)+$W$13*(3+O3)+$X$13*O17</f>
        <v>0.98172107443487477</v>
      </c>
      <c r="Q9" s="6">
        <f>$T$13*(1+P7)+$U$13*(1+P10)+$V$13*(2+P6)+$W$13*(3+P3)+$X$13*P17</f>
        <v>0.98172212316997243</v>
      </c>
      <c r="R9" s="7">
        <f>$T$13*(1+Q7)+$U$13*(1+Q10)+$V$13*(2+Q6)+$W$13*(3+Q3)+$X$13*Q17</f>
        <v>0.98172240313536063</v>
      </c>
      <c r="S9" s="3"/>
    </row>
    <row r="10" spans="1:25" x14ac:dyDescent="0.35">
      <c r="A10" s="5"/>
      <c r="B10" s="4" t="s">
        <v>10</v>
      </c>
      <c r="C10" s="4">
        <v>0</v>
      </c>
      <c r="D10" s="6">
        <f>$T$13*(1+C9)+$U$13*(2+C5)+$V$13*(2+C6)+$W$13*(3+C3)+$X$13*C18</f>
        <v>0.33373999999999998</v>
      </c>
      <c r="E10" s="6">
        <f>$T$13*(1+D9)+$U$13*(2+D5)+$V$13*(2+D6)+$W$13*(3+D3)+$X$13*D18</f>
        <v>0.64158043170000001</v>
      </c>
      <c r="F10" s="6">
        <f>$T$13*(1+E9)+$U$13*(2+E5)+$V$13*(2+E6)+$W$13*(3+E3)+$X$13*E18</f>
        <v>0.92637745876293698</v>
      </c>
      <c r="G10" s="6">
        <f>$T$13*(1+F9)+$U$13*(2+F5)+$V$13*(2+F6)+$W$13*(3+F3)+$X$13*F18</f>
        <v>1.0393100522267642</v>
      </c>
      <c r="H10" s="6">
        <f>$T$13*(1+G9)+$U$13*(2+G5)+$V$13*(2+G6)+$W$13*(3+G3)+$X$13*G18</f>
        <v>1.079021726137342</v>
      </c>
      <c r="I10" s="6">
        <f>$T$13*(1+H9)+$U$13*(2+H5)+$V$13*(2+H6)+$W$13*(3+H3)+$X$13*H18</f>
        <v>1.0981466900013923</v>
      </c>
      <c r="J10" s="6">
        <f>$T$13*(1+I9)+$U$13*(2+I5)+$V$13*(2+I6)+$W$13*(3+I3)+$X$13*I18</f>
        <v>1.1045493736050864</v>
      </c>
      <c r="K10" s="6">
        <f>$T$13*(1+J9)+$U$13*(2+J5)+$V$13*(2+J6)+$W$13*(3+J3)+$X$13*J18</f>
        <v>1.1065687863792784</v>
      </c>
      <c r="L10" s="6">
        <f>$T$13*(1+K9)+$U$13*(2+K5)+$V$13*(2+K6)+$W$13*(3+K3)+$X$13*K18</f>
        <v>1.1071786882859107</v>
      </c>
      <c r="M10" s="6">
        <f>$T$13*(1+L9)+$U$13*(2+L5)+$V$13*(2+L6)+$W$13*(3+L3)+$X$13*L18</f>
        <v>1.1073569227909834</v>
      </c>
      <c r="N10" s="6">
        <f>$T$13*(1+M9)+$U$13*(2+M5)+$V$13*(2+M6)+$W$13*(3+M3)+$X$13*M18</f>
        <v>1.1074076791290306</v>
      </c>
      <c r="O10" s="6">
        <f>$T$13*(1+N9)+$U$13*(2+N5)+$V$13*(2+N6)+$W$13*(3+N3)+$X$13*N18</f>
        <v>1.1074218348918479</v>
      </c>
      <c r="P10" s="6">
        <f>$T$13*(1+O9)+$U$13*(2+O5)+$V$13*(2+O6)+$W$13*(3+O3)+$X$13*O18</f>
        <v>1.1074257156938461</v>
      </c>
      <c r="Q10" s="6">
        <f>$T$13*(1+P9)+$U$13*(2+P5)+$V$13*(2+P6)+$W$13*(3+P3)+$X$13*P18</f>
        <v>1.1074267644289435</v>
      </c>
      <c r="R10" s="7">
        <f>$T$13*(1+Q9)+$U$13*(2+Q5)+$V$13*(2+Q6)+$W$13*(3+Q3)+$X$13*Q18</f>
        <v>1.1074270443943317</v>
      </c>
      <c r="S10" s="3"/>
    </row>
    <row r="11" spans="1:25" x14ac:dyDescent="0.35">
      <c r="A11" s="5"/>
      <c r="B11" s="4" t="s">
        <v>12</v>
      </c>
      <c r="C11" s="4">
        <v>0</v>
      </c>
      <c r="D11" s="6">
        <f>$T$13*C12+$U$13*C13+$V$13*C14+$W$13*(1+C11)+$X$13*C19</f>
        <v>2.6939999999999999E-2</v>
      </c>
      <c r="E11" s="6">
        <f>$T$13*D12+$U$13*D13+$V$13*D14+$W$13*(1+D11)+$X$13*D19</f>
        <v>6.3403223499999994E-2</v>
      </c>
      <c r="F11" s="6">
        <f>$T$13*E12+$U$13*E13+$V$13*E14+$W$13*(1+E11)+$X$13*E19</f>
        <v>9.617372212439898E-2</v>
      </c>
      <c r="G11" s="6">
        <f>$T$13*F12+$U$13*F13+$V$13*F14+$W$13*(1+F11)+$X$13*F19</f>
        <v>0.11875182416275547</v>
      </c>
      <c r="H11" s="6">
        <f>$T$13*G12+$U$13*G13+$V$13*G14+$W$13*(1+G11)+$X$13*G19</f>
        <v>0.12796731241800699</v>
      </c>
      <c r="I11" s="6">
        <f>$T$13*H12+$U$13*H13+$V$13*H14+$W$13*(1+H11)+$X$13*H19</f>
        <v>0.13057648360072588</v>
      </c>
      <c r="J11" s="6">
        <f>$T$13*I12+$U$13*I13+$V$13*I14+$W$13*(1+I11)+$X$13*I19</f>
        <v>0.13128889857295728</v>
      </c>
      <c r="K11" s="6">
        <f>$T$13*J12+$U$13*J13+$V$13*J14+$W$13*(1+J11)+$X$13*J19</f>
        <v>0.13147851442440439</v>
      </c>
      <c r="L11" s="6">
        <f>$T$13*K12+$U$13*K13+$V$13*K14+$W$13*(1+K11)+$X$13*K19</f>
        <v>0.13152803492412313</v>
      </c>
      <c r="M11" s="6">
        <f>$T$13*L12+$U$13*L13+$V$13*L14+$W$13*(1+L11)+$X$13*L19</f>
        <v>0.13154077999374067</v>
      </c>
      <c r="N11" s="6">
        <f>$T$13*M12+$U$13*M13+$V$13*M14+$W$13*(1+M11)+$X$13*M19</f>
        <v>0.13154402224625081</v>
      </c>
      <c r="O11" s="6">
        <f>$T$13*N12+$U$13*N13+$V$13*N14+$W$13*(1+N11)+$X$13*N19</f>
        <v>0.13154483927424826</v>
      </c>
      <c r="P11" s="6">
        <f>$T$13*O12+$U$13*O13+$V$13*O14+$W$13*(1+O11)+$X$13*O19</f>
        <v>0.13154504354744559</v>
      </c>
      <c r="Q11" s="6">
        <f>$T$13*P12+$U$13*P13+$V$13*P14+$W$13*(1+P11)+$X$13*P19</f>
        <v>0.13154509428211558</v>
      </c>
      <c r="R11" s="7">
        <f>$T$13*Q12+$U$13*Q13+$V$13*Q14+$W$13*(1+Q11)+$X$13*Q19</f>
        <v>0.13154510681166587</v>
      </c>
      <c r="S11" s="3"/>
      <c r="T11" s="8" t="s">
        <v>37</v>
      </c>
      <c r="U11" s="8"/>
      <c r="V11" s="8"/>
      <c r="W11" s="8"/>
      <c r="X11" s="8"/>
      <c r="Y11" s="8"/>
    </row>
    <row r="12" spans="1:25" x14ac:dyDescent="0.35">
      <c r="A12" s="5"/>
      <c r="B12" s="4" t="s">
        <v>14</v>
      </c>
      <c r="C12" s="4">
        <v>0</v>
      </c>
      <c r="D12" s="6">
        <f>$T$13*C15+$U$13*C18+$V$13*(1+C14)+$W$13*(2+C11)+$X$13*C20</f>
        <v>5.8939999999999999E-2</v>
      </c>
      <c r="E12" s="6">
        <f>$T$13*D15+$U$13*D18+$V$13*(1+D14)+$W$13*(2+D11)+$X$13*D20</f>
        <v>0.14217990320000001</v>
      </c>
      <c r="F12" s="6">
        <f>$T$13*E15+$U$13*E18+$V$13*(1+E14)+$W$13*(2+E11)+$X$13*E20</f>
        <v>0.21438666432192899</v>
      </c>
      <c r="G12" s="6">
        <f>$T$13*F15+$U$13*F18+$V$13*(1+F14)+$W$13*(2+F11)+$X$13*F20</f>
        <v>0.24932208084814816</v>
      </c>
      <c r="H12" s="6">
        <f>$T$13*G15+$U$13*G18+$V$13*(1+G14)+$W$13*(2+G11)+$X$13*G20</f>
        <v>0.25853756910339964</v>
      </c>
      <c r="I12" s="6">
        <f>$T$13*H15+$U$13*H18+$V$13*(1+H14)+$W$13*(2+H11)+$X$13*H20</f>
        <v>0.26114674028611856</v>
      </c>
      <c r="J12" s="6">
        <f>$T$13*I15+$U$13*I18+$V$13*(1+I14)+$W$13*(2+I11)+$X$13*I20</f>
        <v>0.26185915525834996</v>
      </c>
      <c r="K12" s="6">
        <f>$T$13*J15+$U$13*J18+$V$13*(1+J14)+$W$13*(2+J11)+$X$13*J20</f>
        <v>0.26204877110979707</v>
      </c>
      <c r="L12" s="6">
        <f>$T$13*K15+$U$13*K18+$V$13*(1+K14)+$W$13*(2+K11)+$X$13*K20</f>
        <v>0.26209829160951575</v>
      </c>
      <c r="M12" s="6">
        <f>$T$13*L15+$U$13*L18+$V$13*(1+L14)+$W$13*(2+L11)+$X$13*L20</f>
        <v>0.26211103667913332</v>
      </c>
      <c r="N12" s="6">
        <f>$T$13*M15+$U$13*M18+$V$13*(1+M14)+$W$13*(2+M11)+$X$13*M20</f>
        <v>0.26211427893164346</v>
      </c>
      <c r="O12" s="6">
        <f>$T$13*N15+$U$13*N18+$V$13*(1+N14)+$W$13*(2+N11)+$X$13*N20</f>
        <v>0.262115095959641</v>
      </c>
      <c r="P12" s="6">
        <f>$T$13*O15+$U$13*O18+$V$13*(1+O14)+$W$13*(2+O11)+$X$13*O20</f>
        <v>0.26211530023283824</v>
      </c>
      <c r="Q12" s="6">
        <f>$T$13*P15+$U$13*P18+$V$13*(1+P14)+$W$13*(2+P11)+$X$13*P20</f>
        <v>0.26211535096750826</v>
      </c>
      <c r="R12" s="7">
        <f>$T$13*Q15+$U$13*Q18+$V$13*(1+Q14)+$W$13*(2+Q11)+$X$13*Q20</f>
        <v>0.26211536349705855</v>
      </c>
      <c r="S12" s="3"/>
      <c r="T12" s="4" t="s">
        <v>0</v>
      </c>
      <c r="U12" s="4" t="s">
        <v>1</v>
      </c>
      <c r="V12" s="4" t="s">
        <v>29</v>
      </c>
      <c r="W12" s="4" t="s">
        <v>2</v>
      </c>
      <c r="X12" s="4" t="s">
        <v>38</v>
      </c>
      <c r="Y12" s="4" t="s">
        <v>31</v>
      </c>
    </row>
    <row r="13" spans="1:25" x14ac:dyDescent="0.35">
      <c r="A13" s="5"/>
      <c r="B13" s="4" t="s">
        <v>15</v>
      </c>
      <c r="C13" s="4">
        <v>0</v>
      </c>
      <c r="D13" s="6">
        <f>$T$13*C17+$U$13*(1+C13)+$V$13*(1+C14)+$W$13*(2+C11)+$X$13*C21</f>
        <v>0.10405</v>
      </c>
      <c r="E13" s="6">
        <f>$T$13*D17+$U$13*(1+D13)+$V$13*(1+D14)+$W$13*(2+D11)+$X$13*D21</f>
        <v>0.23495792779999999</v>
      </c>
      <c r="F13" s="6">
        <f>$T$13*E17+$U$13*(1+E13)+$V$13*(1+E14)+$W$13*(2+E11)+$X$13*E21</f>
        <v>0.321721149314523</v>
      </c>
      <c r="G13" s="6">
        <f>$T$13*F17+$U$13*(1+F13)+$V$13*(1+F14)+$W$13*(2+F11)+$X$13*F21</f>
        <v>0.34429925135287942</v>
      </c>
      <c r="H13" s="6">
        <f>$T$13*G17+$U$13*(1+G13)+$V$13*(1+G14)+$W$13*(2+G11)+$X$13*G21</f>
        <v>0.35351473960813096</v>
      </c>
      <c r="I13" s="6">
        <f>$T$13*H17+$U$13*(1+H13)+$V$13*(1+H14)+$W$13*(2+H11)+$X$13*H21</f>
        <v>0.35612391079084993</v>
      </c>
      <c r="J13" s="6">
        <f>$T$13*I17+$U$13*(1+I13)+$V$13*(1+I14)+$W$13*(2+I11)+$X$13*I21</f>
        <v>0.35683632576308122</v>
      </c>
      <c r="K13" s="6">
        <f>$T$13*J17+$U$13*(1+J13)+$V$13*(1+J14)+$W$13*(2+J11)+$X$13*J21</f>
        <v>0.35702594161452839</v>
      </c>
      <c r="L13" s="6">
        <f>$T$13*K17+$U$13*(1+K13)+$V$13*(1+K14)+$W$13*(2+K11)+$X$13*K21</f>
        <v>0.35707546211424712</v>
      </c>
      <c r="M13" s="6">
        <f>$T$13*L17+$U$13*(1+L13)+$V$13*(1+L14)+$W$13*(2+L11)+$X$13*L21</f>
        <v>0.35708820718386469</v>
      </c>
      <c r="N13" s="6">
        <f>$T$13*M17+$U$13*(1+M13)+$V$13*(1+M14)+$W$13*(2+M11)+$X$13*M21</f>
        <v>0.35709144943637477</v>
      </c>
      <c r="O13" s="6">
        <f>$T$13*N17+$U$13*(1+N13)+$V$13*(1+N14)+$W$13*(2+N11)+$X$13*N21</f>
        <v>0.35709226646437225</v>
      </c>
      <c r="P13" s="6">
        <f>$T$13*O17+$U$13*(1+O13)+$V$13*(1+O14)+$W$13*(2+O11)+$X$13*O21</f>
        <v>0.35709247073756961</v>
      </c>
      <c r="Q13" s="6">
        <f>$T$13*P17+$U$13*(1+P13)+$V$13*(1+P14)+$W$13*(2+P11)+$X$13*P21</f>
        <v>0.35709252147223958</v>
      </c>
      <c r="R13" s="7">
        <f>$T$13*Q17+$U$13*(1+Q13)+$V$13*(1+Q14)+$W$13*(2+Q11)+$X$13*Q21</f>
        <v>0.35709253400178986</v>
      </c>
      <c r="S13" s="3"/>
      <c r="T13" s="4">
        <v>0.15257999999999999</v>
      </c>
      <c r="U13" s="4">
        <v>4.5109999999999997E-2</v>
      </c>
      <c r="V13" s="4">
        <v>5.0600000000000003E-3</v>
      </c>
      <c r="W13" s="4">
        <v>2.6939999999999999E-2</v>
      </c>
      <c r="X13" s="4">
        <f>1-SUM(T13:W13)</f>
        <v>0.77031000000000005</v>
      </c>
      <c r="Y13" s="4">
        <f>T13+U13+V13+W13+X13</f>
        <v>1</v>
      </c>
    </row>
    <row r="14" spans="1:25" x14ac:dyDescent="0.35">
      <c r="A14" s="5"/>
      <c r="B14" s="4" t="s">
        <v>16</v>
      </c>
      <c r="C14" s="4">
        <v>0</v>
      </c>
      <c r="D14" s="6">
        <f>$T$13*(1+C12)+$U$13*(1+C13)+$V$13*(1+C14)+$W$13*(2+C11)+$X$13*C22</f>
        <v>0.25662999999999997</v>
      </c>
      <c r="E14" s="6">
        <f>$T$13*(1+D12)+$U$13*(1+D13)+$V$13*(1+D14)+$W$13*(2+D11)+$X$13*D22</f>
        <v>0.47002572740000004</v>
      </c>
      <c r="F14" s="6">
        <f>$T$13*(1+E12)+$U$13*(1+E13)+$V$13*(1+E14)+$W$13*(2+E11)+$X$13*E22</f>
        <v>0.502796226024399</v>
      </c>
      <c r="G14" s="6">
        <f>$T$13*(1+F12)+$U$13*(1+F13)+$V$13*(1+F14)+$W$13*(2+F11)+$X$13*F22</f>
        <v>0.52537432806275552</v>
      </c>
      <c r="H14" s="6">
        <f>$T$13*(1+G12)+$U$13*(1+G13)+$V$13*(1+G14)+$W$13*(2+G11)+$X$13*G22</f>
        <v>0.53458981631800695</v>
      </c>
      <c r="I14" s="6">
        <f>$T$13*(1+H12)+$U$13*(1+H13)+$V$13*(1+H14)+$W$13*(2+H11)+$X$13*H22</f>
        <v>0.53719898750072581</v>
      </c>
      <c r="J14" s="6">
        <f>$T$13*(1+I12)+$U$13*(1+I13)+$V$13*(1+I14)+$W$13*(2+I11)+$X$13*I22</f>
        <v>0.53791140247295721</v>
      </c>
      <c r="K14" s="6">
        <f>$T$13*(1+J12)+$U$13*(1+J13)+$V$13*(1+J14)+$W$13*(2+J11)+$X$13*J22</f>
        <v>0.53810101832440438</v>
      </c>
      <c r="L14" s="6">
        <f>$T$13*(1+K12)+$U$13*(1+K13)+$V$13*(1+K14)+$W$13*(2+K11)+$X$13*K22</f>
        <v>0.53815053882412311</v>
      </c>
      <c r="M14" s="6">
        <f>$T$13*(1+L12)+$U$13*(1+L13)+$V$13*(1+L14)+$W$13*(2+L11)+$X$13*L22</f>
        <v>0.53816328389374068</v>
      </c>
      <c r="N14" s="6">
        <f>$T$13*(1+M12)+$U$13*(1+M13)+$V$13*(1+M14)+$W$13*(2+M11)+$X$13*M22</f>
        <v>0.53816652614625071</v>
      </c>
      <c r="O14" s="6">
        <f>$T$13*(1+N12)+$U$13*(1+N13)+$V$13*(1+N14)+$W$13*(2+N11)+$X$13*N22</f>
        <v>0.5381673431742483</v>
      </c>
      <c r="P14" s="6">
        <f>$T$13*(1+O12)+$U$13*(1+O13)+$V$13*(1+O14)+$W$13*(2+O11)+$X$13*O22</f>
        <v>0.53816754744744555</v>
      </c>
      <c r="Q14" s="6">
        <f>$T$13*(1+P12)+$U$13*(1+P13)+$V$13*(1+P14)+$W$13*(2+P11)+$X$13*P22</f>
        <v>0.53816759818211568</v>
      </c>
      <c r="R14" s="7">
        <f>$T$13*(1+Q12)+$U$13*(1+Q13)+$V$13*(1+Q14)+$W$13*(2+Q11)+$X$13*Q22</f>
        <v>0.53816761071166574</v>
      </c>
      <c r="S14" s="3"/>
    </row>
    <row r="15" spans="1:25" x14ac:dyDescent="0.35">
      <c r="A15" s="5"/>
      <c r="B15" s="4" t="s">
        <v>17</v>
      </c>
      <c r="C15" s="4">
        <v>0</v>
      </c>
      <c r="D15" s="6">
        <f>$T$13*C16+$U$13*(1+C18)+$V$13*(2+C14)+$W$13*(3+C11)+$X$13*C23</f>
        <v>0.13605</v>
      </c>
      <c r="E15" s="6">
        <f>$T$13*D16+$U$13*(1+D18)+$V$13*(2+D14)+$W$13*(3+D11)+$X$13*D23</f>
        <v>0.31373460749999998</v>
      </c>
      <c r="F15" s="6">
        <f>$T$13*E16+$U$13*(1+E18)+$V$13*(2+E14)+$W$13*(3+E11)+$X$13*E23</f>
        <v>0.43993409151205298</v>
      </c>
      <c r="G15" s="6">
        <f>$T$13*F16+$U$13*(1+F18)+$V$13*(2+F14)+$W$13*(3+F11)+$X$13*F23</f>
        <v>0.4748695080382721</v>
      </c>
      <c r="H15" s="6">
        <f>$T$13*G16+$U$13*(1+G18)+$V$13*(2+G14)+$W$13*(3+G11)+$X$13*G23</f>
        <v>0.48408499629352364</v>
      </c>
      <c r="I15" s="6">
        <f>$T$13*H16+$U$13*(1+H18)+$V$13*(2+H14)+$W$13*(3+H11)+$X$13*H23</f>
        <v>0.48669416747624261</v>
      </c>
      <c r="J15" s="6">
        <f>$T$13*I16+$U$13*(1+I18)+$V$13*(2+I14)+$W$13*(3+I11)+$X$13*I23</f>
        <v>0.4874065824484739</v>
      </c>
      <c r="K15" s="6">
        <f>$T$13*J16+$U$13*(1+J18)+$V$13*(2+J14)+$W$13*(3+J11)+$X$13*J23</f>
        <v>0.48759619829992107</v>
      </c>
      <c r="L15" s="6">
        <f>$T$13*K16+$U$13*(1+K18)+$V$13*(2+K14)+$W$13*(3+K11)+$X$13*K23</f>
        <v>0.4876457187996398</v>
      </c>
      <c r="M15" s="6">
        <f>$T$13*L16+$U$13*(1+L18)+$V$13*(2+L14)+$W$13*(3+L11)+$X$13*L23</f>
        <v>0.48765846386925732</v>
      </c>
      <c r="N15" s="6">
        <f>$T$13*M16+$U$13*(1+M18)+$V$13*(2+M14)+$W$13*(3+M11)+$X$13*M23</f>
        <v>0.48766170612176746</v>
      </c>
      <c r="O15" s="6">
        <f>$T$13*N16+$U$13*(1+N18)+$V$13*(2+N14)+$W$13*(3+N11)+$X$13*N23</f>
        <v>0.48766252314976488</v>
      </c>
      <c r="P15" s="6">
        <f>$T$13*O16+$U$13*(1+O18)+$V$13*(2+O14)+$W$13*(3+O11)+$X$13*O23</f>
        <v>0.48766272742296224</v>
      </c>
      <c r="Q15" s="6">
        <f>$T$13*P16+$U$13*(1+P18)+$V$13*(2+P14)+$W$13*(3+P11)+$X$13*P23</f>
        <v>0.48766277815763226</v>
      </c>
      <c r="R15" s="7">
        <f>$T$13*Q16+$U$13*(1+Q18)+$V$13*(2+Q14)+$W$13*(3+Q11)+$X$13*Q23</f>
        <v>0.48766279068718255</v>
      </c>
      <c r="S15" s="3"/>
    </row>
    <row r="16" spans="1:25" x14ac:dyDescent="0.35">
      <c r="A16" s="5"/>
      <c r="B16" s="4" t="s">
        <v>18</v>
      </c>
      <c r="C16" s="4">
        <v>0</v>
      </c>
      <c r="D16" s="6">
        <f>$T$13*(1+C16)+$U$13*(2+C18)+$V$13*(3+C14)+$W$13*(4+C11)+$X$13*C24</f>
        <v>0.36573999999999995</v>
      </c>
      <c r="E16" s="6">
        <f>$T$13*(1+D16)+$U$13*(2+D18)+$V$13*(3+D14)+$W$13*(4+D11)+$X$13*D24</f>
        <v>0.72035711140000003</v>
      </c>
      <c r="F16" s="6">
        <f>$T$13*(1+E16)+$U$13*(2+E18)+$V$13*(3+E14)+$W$13*(4+E11)+$X$13*E24</f>
        <v>0.84655659541205297</v>
      </c>
      <c r="G16" s="6">
        <f>$T$13*(1+F16)+$U$13*(2+F18)+$V$13*(3+F14)+$W$13*(4+F11)+$X$13*F24</f>
        <v>0.88149201193827209</v>
      </c>
      <c r="H16" s="6">
        <f>$T$13*(1+G16)+$U$13*(2+G18)+$V$13*(3+G14)+$W$13*(4+G11)+$X$13*G24</f>
        <v>0.89070750019352374</v>
      </c>
      <c r="I16" s="6">
        <f>$T$13*(1+H16)+$U$13*(2+H18)+$V$13*(3+H14)+$W$13*(4+H11)+$X$13*H24</f>
        <v>0.89331667137624249</v>
      </c>
      <c r="J16" s="6">
        <f>$T$13*(1+I16)+$U$13*(2+I18)+$V$13*(3+I14)+$W$13*(4+I11)+$X$13*I24</f>
        <v>0.894029086348474</v>
      </c>
      <c r="K16" s="6">
        <f>$T$13*(1+J16)+$U$13*(2+J18)+$V$13*(3+J14)+$W$13*(4+J11)+$X$13*J24</f>
        <v>0.89421870219992106</v>
      </c>
      <c r="L16" s="6">
        <f>$T$13*(1+K16)+$U$13*(2+K18)+$V$13*(3+K14)+$W$13*(4+K11)+$X$13*K24</f>
        <v>0.89426822269963968</v>
      </c>
      <c r="M16" s="6">
        <f>$T$13*(1+L16)+$U$13*(2+L18)+$V$13*(3+L14)+$W$13*(4+L11)+$X$13*L24</f>
        <v>0.89428096776925736</v>
      </c>
      <c r="N16" s="6">
        <f>$T$13*(1+M16)+$U$13*(2+M18)+$V$13*(3+M14)+$W$13*(4+M11)+$X$13*M24</f>
        <v>0.89428421002176739</v>
      </c>
      <c r="O16" s="6">
        <f>$T$13*(1+N16)+$U$13*(2+N18)+$V$13*(3+N14)+$W$13*(4+N11)+$X$13*N24</f>
        <v>0.89428502704976487</v>
      </c>
      <c r="P16" s="6">
        <f>$T$13*(1+O16)+$U$13*(2+O18)+$V$13*(3+O14)+$W$13*(4+O11)+$X$13*O24</f>
        <v>0.89428523132296234</v>
      </c>
      <c r="Q16" s="6">
        <f>$T$13*(1+P16)+$U$13*(2+P18)+$V$13*(3+P14)+$W$13*(4+P11)+$X$13*P24</f>
        <v>0.89428528205763214</v>
      </c>
      <c r="R16" s="7">
        <f>$T$13*(1+Q16)+$U$13*(2+Q18)+$V$13*(3+Q14)+$W$13*(4+Q11)+$X$13*Q24</f>
        <v>0.89428529458718242</v>
      </c>
      <c r="S16" s="3"/>
    </row>
    <row r="17" spans="1:23" x14ac:dyDescent="0.35">
      <c r="A17" s="5"/>
      <c r="B17" s="4" t="s">
        <v>19</v>
      </c>
      <c r="C17" s="4">
        <v>0</v>
      </c>
      <c r="D17" s="6">
        <f>$T$13*(1+C15)+$U$13*(1+C18)+$V$13*(2+C14)+$W$13*(3+C11)+$X$13*C25</f>
        <v>0.28862999999999994</v>
      </c>
      <c r="E17" s="6">
        <f>$T$13*(1+D15)+$U$13*(1+D18)+$V$13*(2+D14)+$W$13*(3+D11)+$X$13*D25</f>
        <v>0.54880240709999994</v>
      </c>
      <c r="F17" s="6">
        <f>$T$13*(1+E15)+$U$13*(1+E18)+$V$13*(2+E14)+$W$13*(3+E11)+$X$13*E25</f>
        <v>0.62100916822192898</v>
      </c>
      <c r="G17" s="6">
        <f>$T$13*(1+F15)+$U$13*(1+F18)+$V$13*(2+F14)+$W$13*(3+F11)+$X$13*F25</f>
        <v>0.6559445847481481</v>
      </c>
      <c r="H17" s="6">
        <f>$T$13*(1+G15)+$U$13*(1+G18)+$V$13*(2+G14)+$W$13*(3+G11)+$X$13*G25</f>
        <v>0.66516007300339963</v>
      </c>
      <c r="I17" s="6">
        <f>$T$13*(1+H15)+$U$13*(1+H18)+$V$13*(2+H14)+$W$13*(3+H11)+$X$13*H25</f>
        <v>0.66776924418611849</v>
      </c>
      <c r="J17" s="6">
        <f>$T$13*(1+I15)+$U$13*(1+I18)+$V$13*(2+I14)+$W$13*(3+I11)+$X$13*I25</f>
        <v>0.66848165915835001</v>
      </c>
      <c r="K17" s="6">
        <f>$T$13*(1+J15)+$U$13*(1+J18)+$V$13*(2+J14)+$W$13*(3+J11)+$X$13*J25</f>
        <v>0.66867127500979706</v>
      </c>
      <c r="L17" s="6">
        <f>$T$13*(1+K15)+$U$13*(1+K18)+$V$13*(2+K14)+$W$13*(3+K11)+$X$13*K25</f>
        <v>0.6687207955095158</v>
      </c>
      <c r="M17" s="6">
        <f>$T$13*(1+L15)+$U$13*(1+L18)+$V$13*(2+L14)+$W$13*(3+L11)+$X$13*L25</f>
        <v>0.66873354057913326</v>
      </c>
      <c r="N17" s="6">
        <f>$T$13*(1+M15)+$U$13*(1+M18)+$V$13*(2+M14)+$W$13*(3+M11)+$X$13*M25</f>
        <v>0.66873678283164351</v>
      </c>
      <c r="O17" s="6">
        <f>$T$13*(1+N15)+$U$13*(1+N18)+$V$13*(2+N14)+$W$13*(3+N11)+$X$13*N25</f>
        <v>0.66873759985964099</v>
      </c>
      <c r="P17" s="6">
        <f>$T$13*(1+O15)+$U$13*(1+O18)+$V$13*(2+O14)+$W$13*(3+O11)+$X$13*O25</f>
        <v>0.66873780413283823</v>
      </c>
      <c r="Q17" s="6">
        <f>$T$13*(1+P15)+$U$13*(1+P18)+$V$13*(2+P14)+$W$13*(3+P11)+$X$13*P25</f>
        <v>0.66873785486750825</v>
      </c>
      <c r="R17" s="7">
        <f>$T$13*(1+Q15)+$U$13*(1+Q18)+$V$13*(2+Q14)+$W$13*(3+Q11)+$X$13*Q25</f>
        <v>0.66873786739705854</v>
      </c>
      <c r="S17" s="3"/>
    </row>
    <row r="18" spans="1:23" x14ac:dyDescent="0.35">
      <c r="A18" s="5"/>
      <c r="B18" s="4" t="s">
        <v>20</v>
      </c>
      <c r="C18" s="4">
        <v>0</v>
      </c>
      <c r="D18" s="6">
        <f>$T$13*(1+C17)+$U$13*(2+C13)+$V$13*(2+C14)+$W$13*(3+C11)+$X$13*C26</f>
        <v>0.33373999999999998</v>
      </c>
      <c r="E18" s="6">
        <f>$T$13*(1+D17)+$U$13*(2+D13)+$V$13*(2+D14)+$W$13*(3+D11)+$X$13*D26</f>
        <v>0.64158043170000001</v>
      </c>
      <c r="F18" s="6">
        <f>$T$13*(1+E17)+$U$13*(2+E13)+$V$13*(2+E14)+$W$13*(3+E11)+$X$13*E26</f>
        <v>0.72834365321452288</v>
      </c>
      <c r="G18" s="6">
        <f>$T$13*(1+F17)+$U$13*(2+F13)+$V$13*(2+F14)+$W$13*(3+F11)+$X$13*F26</f>
        <v>0.75092175525287952</v>
      </c>
      <c r="H18" s="6">
        <f>$T$13*(1+G17)+$U$13*(2+G13)+$V$13*(2+G14)+$W$13*(3+G11)+$X$13*G26</f>
        <v>0.76013724350813094</v>
      </c>
      <c r="I18" s="6">
        <f>$T$13*(1+H17)+$U$13*(2+H13)+$V$13*(2+H14)+$W$13*(3+H11)+$X$13*H26</f>
        <v>0.76274641469084981</v>
      </c>
      <c r="J18" s="6">
        <f>$T$13*(1+I17)+$U$13*(2+I13)+$V$13*(2+I14)+$W$13*(3+I11)+$X$13*I26</f>
        <v>0.76345882966308121</v>
      </c>
      <c r="K18" s="6">
        <f>$T$13*(1+J17)+$U$13*(2+J13)+$V$13*(2+J14)+$W$13*(3+J11)+$X$13*J26</f>
        <v>0.76364844551452826</v>
      </c>
      <c r="L18" s="6">
        <f>$T$13*(1+K17)+$U$13*(2+K13)+$V$13*(2+K14)+$W$13*(3+K11)+$X$13*K26</f>
        <v>0.76369796601424711</v>
      </c>
      <c r="M18" s="6">
        <f>$T$13*(1+L17)+$U$13*(2+L13)+$V$13*(2+L14)+$W$13*(3+L11)+$X$13*L26</f>
        <v>0.76371071108386468</v>
      </c>
      <c r="N18" s="6">
        <f>$T$13*(1+M17)+$U$13*(2+M13)+$V$13*(2+M14)+$W$13*(3+M11)+$X$13*M26</f>
        <v>0.76371395333637482</v>
      </c>
      <c r="O18" s="6">
        <f>$T$13*(1+N17)+$U$13*(2+N13)+$V$13*(2+N14)+$W$13*(3+N11)+$X$13*N26</f>
        <v>0.7637147703643723</v>
      </c>
      <c r="P18" s="6">
        <f>$T$13*(1+O17)+$U$13*(2+O13)+$V$13*(2+O14)+$W$13*(3+O11)+$X$13*O26</f>
        <v>0.76371497463756954</v>
      </c>
      <c r="Q18" s="6">
        <f>$T$13*(1+P17)+$U$13*(2+P13)+$V$13*(2+P14)+$W$13*(3+P11)+$X$13*P26</f>
        <v>0.76371502537223956</v>
      </c>
      <c r="R18" s="7">
        <f>$T$13*(1+Q17)+$U$13*(2+Q13)+$V$13*(2+Q14)+$W$13*(3+Q11)+$X$13*Q26</f>
        <v>0.76371503790178974</v>
      </c>
      <c r="S18" s="3"/>
    </row>
    <row r="19" spans="1:23" x14ac:dyDescent="0.35">
      <c r="A19" s="5"/>
      <c r="B19" s="4" t="s">
        <v>13</v>
      </c>
      <c r="C19" s="4">
        <v>0</v>
      </c>
      <c r="D19" s="6">
        <f>$T$13*C20+$U$13*C21+$V$13*C22+$W$13*(1+C19)</f>
        <v>2.6939999999999999E-2</v>
      </c>
      <c r="E19" s="6">
        <f>$T$13*D20+$U$13*D21+$V$13*D22+$W$13*(1+D19)</f>
        <v>4.2651072099999993E-2</v>
      </c>
      <c r="F19" s="6">
        <f>$T$13*E20+$U$13*E21+$V$13*E22+$W$13*(1+E19)</f>
        <v>5.1216778825696994E-2</v>
      </c>
      <c r="G19" s="6">
        <f>$T$13*F20+$U$13*F21+$V$13*F22+$W$13*(1+F19)</f>
        <v>5.4000132220438514E-2</v>
      </c>
      <c r="H19" s="6">
        <f>$T$13*G20+$U$13*G21+$V$13*G22+$W$13*(1+G19)</f>
        <v>5.4639440661676683E-2</v>
      </c>
      <c r="I19" s="6">
        <f>$T$13*H20+$U$13*H21+$V$13*H22+$W$13*(1+H19)</f>
        <v>5.4786283417544684E-2</v>
      </c>
      <c r="J19" s="6">
        <f>$T$13*I20+$U$13*I21+$V$13*I22+$W$13*(1+I19)</f>
        <v>5.4820011730140006E-2</v>
      </c>
      <c r="K19" s="6">
        <f>$T$13*J20+$U$13*J21+$V$13*J22+$W$13*(1+J19)</f>
        <v>5.4827758786260027E-2</v>
      </c>
      <c r="L19" s="6">
        <f>$T$13*K20+$U$13*K21+$V$13*K22+$W$13*(1+K19)</f>
        <v>5.4829538207580228E-2</v>
      </c>
      <c r="M19" s="6">
        <f>$T$13*L20+$U$13*L21+$V$13*L22+$W$13*(1+L19)</f>
        <v>5.4829946922863276E-2</v>
      </c>
      <c r="N19" s="6">
        <f>$T$13*M20+$U$13*M21+$V$13*M22+$W$13*(1+M19)</f>
        <v>5.4830040800676633E-2</v>
      </c>
      <c r="O19" s="6">
        <f>$T$13*N20+$U$13*N21+$V$13*N22+$W$13*(1+N19)</f>
        <v>5.4830062363471585E-2</v>
      </c>
      <c r="P19" s="6">
        <f>$T$13*O20+$U$13*O21+$V$13*O22+$W$13*(1+O19)</f>
        <v>5.4830067316229955E-2</v>
      </c>
      <c r="Q19" s="6">
        <f>$T$13*P20+$U$13*P21+$V$13*P22+$W$13*(1+P19)</f>
        <v>5.4830068453829026E-2</v>
      </c>
      <c r="R19" s="7">
        <f>$T$13*Q20+$U$13*Q21+$V$13*Q22+$W$13*(1+Q19)</f>
        <v>5.4830068715124157E-2</v>
      </c>
      <c r="S19" s="3" t="s">
        <v>34</v>
      </c>
      <c r="T19" s="2" t="s">
        <v>36</v>
      </c>
      <c r="U19" s="2"/>
      <c r="V19" s="2"/>
      <c r="W19" s="2"/>
    </row>
    <row r="20" spans="1:23" x14ac:dyDescent="0.35">
      <c r="A20" s="5"/>
      <c r="B20" s="4" t="s">
        <v>21</v>
      </c>
      <c r="C20" s="4">
        <v>0</v>
      </c>
      <c r="D20" s="6">
        <f>$T$13*C23+$U$13*C26+$V$13*(1+C22)+$W$13*(2+C19)</f>
        <v>5.8939999999999999E-2</v>
      </c>
      <c r="E20" s="6">
        <f>$T$13*D23+$U$13*D26+$V$13*(1+D22)+$W$13*(2+D19)</f>
        <v>9.6777831800000005E-2</v>
      </c>
      <c r="F20" s="6">
        <f>$T$13*E23+$U$13*E26+$V$13*(1+E22)+$W$13*(2+E19)</f>
        <v>0.110690872494213</v>
      </c>
      <c r="G20" s="6">
        <f>$T$13*F23+$U$13*F26+$V$13*(1+F22)+$W$13*(2+F19)</f>
        <v>0.11347422588895451</v>
      </c>
      <c r="H20" s="6">
        <f>$T$13*G23+$U$13*G26+$V$13*(1+G22)+$W$13*(2+G19)</f>
        <v>0.11411353433019268</v>
      </c>
      <c r="I20" s="6">
        <f>$T$13*H23+$U$13*H26+$V$13*(1+H22)+$W$13*(2+H19)</f>
        <v>0.11426037708606068</v>
      </c>
      <c r="J20" s="6">
        <f>$T$13*I23+$U$13*I26+$V$13*(1+I22)+$W$13*(2+I19)</f>
        <v>0.114294105398656</v>
      </c>
      <c r="K20" s="6">
        <f>$T$13*J23+$U$13*J26+$V$13*(1+J22)+$W$13*(2+J19)</f>
        <v>0.114301852454776</v>
      </c>
      <c r="L20" s="6">
        <f>$T$13*K23+$U$13*K26+$V$13*(1+K22)+$W$13*(2+K19)</f>
        <v>0.11430363187609623</v>
      </c>
      <c r="M20" s="6">
        <f>$T$13*L23+$U$13*L26+$V$13*(1+L22)+$W$13*(2+L19)</f>
        <v>0.11430404059137926</v>
      </c>
      <c r="N20" s="6">
        <f>$T$13*M23+$U$13*M26+$V$13*(1+M22)+$W$13*(2+M19)</f>
        <v>0.11430413446919263</v>
      </c>
      <c r="O20" s="6">
        <f>$T$13*N23+$U$13*N26+$V$13*(1+N22)+$W$13*(2+N19)</f>
        <v>0.11430415603198758</v>
      </c>
      <c r="P20" s="6">
        <f>$T$13*O23+$U$13*O26+$V$13*(1+O22)+$W$13*(2+O19)</f>
        <v>0.11430416098474594</v>
      </c>
      <c r="Q20" s="6">
        <f>$T$13*P23+$U$13*P26+$V$13*(1+P22)+$W$13*(2+P19)</f>
        <v>0.11430416212234502</v>
      </c>
      <c r="R20" s="7">
        <f>$T$13*Q23+$U$13*Q26+$V$13*(1+Q22)+$W$13*(2+Q19)</f>
        <v>0.11430416238364015</v>
      </c>
      <c r="S20" s="3"/>
    </row>
    <row r="21" spans="1:23" x14ac:dyDescent="0.35">
      <c r="A21" s="5"/>
      <c r="B21" s="4" t="s">
        <v>22</v>
      </c>
      <c r="C21" s="4">
        <v>0</v>
      </c>
      <c r="D21" s="6">
        <f>$T$13*C25+$U$13*(1+C21)+$V$13*(1+C22)+$W$13*(2+C19)</f>
        <v>0.10405</v>
      </c>
      <c r="E21" s="6">
        <f>$T$13*D25+$U$13*(1+D21)+$V$13*(1+D22)+$W$13*(2+D19)</f>
        <v>0.15480717229999999</v>
      </c>
      <c r="F21" s="6">
        <f>$T$13*E25+$U$13*(1+E21)+$V$13*(1+E22)+$W$13*(2+E19)</f>
        <v>0.163372879025697</v>
      </c>
      <c r="G21" s="6">
        <f>$T$13*F25+$U$13*(1+F21)+$V$13*(1+F22)+$W$13*(2+F19)</f>
        <v>0.1661562324204385</v>
      </c>
      <c r="H21" s="6">
        <f>$T$13*G25+$U$13*(1+G21)+$V$13*(1+G22)+$W$13*(2+G19)</f>
        <v>0.16679554086167667</v>
      </c>
      <c r="I21" s="6">
        <f>$T$13*H25+$U$13*(1+H21)+$V$13*(1+H22)+$W$13*(2+H19)</f>
        <v>0.16694238361754465</v>
      </c>
      <c r="J21" s="6">
        <f>$T$13*I25+$U$13*(1+I21)+$V$13*(1+I22)+$W$13*(2+I19)</f>
        <v>0.16697611193013998</v>
      </c>
      <c r="K21" s="6">
        <f>$T$13*J25+$U$13*(1+J21)+$V$13*(1+J22)+$W$13*(2+J19)</f>
        <v>0.16698385898626</v>
      </c>
      <c r="L21" s="6">
        <f>$T$13*K25+$U$13*(1+K21)+$V$13*(1+K22)+$W$13*(2+K19)</f>
        <v>0.16698563840758024</v>
      </c>
      <c r="M21" s="6">
        <f>$T$13*L25+$U$13*(1+L21)+$V$13*(1+L22)+$W$13*(2+L19)</f>
        <v>0.16698604712286325</v>
      </c>
      <c r="N21" s="6">
        <f>$T$13*M25+$U$13*(1+M21)+$V$13*(1+M22)+$W$13*(2+M19)</f>
        <v>0.16698614100067663</v>
      </c>
      <c r="O21" s="6">
        <f>$T$13*N25+$U$13*(1+N21)+$V$13*(1+N22)+$W$13*(2+N19)</f>
        <v>0.1669861625634716</v>
      </c>
      <c r="P21" s="6">
        <f>$T$13*O25+$U$13*(1+O21)+$V$13*(1+O22)+$W$13*(2+O19)</f>
        <v>0.16698616751622994</v>
      </c>
      <c r="Q21" s="6">
        <f>$T$13*P25+$U$13*(1+P21)+$V$13*(1+P22)+$W$13*(2+P19)</f>
        <v>0.16698616865382901</v>
      </c>
      <c r="R21" s="7">
        <f>$T$13*Q25+$U$13*(1+Q21)+$V$13*(1+Q22)+$W$13*(2+Q19)</f>
        <v>0.16698616891512413</v>
      </c>
      <c r="S21" s="3"/>
      <c r="T21" s="10"/>
    </row>
    <row r="22" spans="1:23" x14ac:dyDescent="0.35">
      <c r="A22" s="5"/>
      <c r="B22" s="4" t="s">
        <v>23</v>
      </c>
      <c r="C22" s="4">
        <v>0</v>
      </c>
      <c r="D22" s="6">
        <f>$T$13*(1+C20)+$U$13*(1+C21)+$V$13*(1+C22)+$W$13*(2+C19)</f>
        <v>0.25662999999999997</v>
      </c>
      <c r="E22" s="6">
        <f>$T$13*(1+D20)+$U$13*(1+D21)+$V$13*(1+D22)+$W$13*(2+D19)</f>
        <v>0.27234107210000003</v>
      </c>
      <c r="F22" s="6">
        <f>$T$13*(1+E20)+$U$13*(1+E21)+$V$13*(1+E22)+$W$13*(2+E19)</f>
        <v>0.28090677882569703</v>
      </c>
      <c r="G22" s="6">
        <f>$T$13*(1+F20)+$U$13*(1+F21)+$V$13*(1+F22)+$W$13*(2+F19)</f>
        <v>0.28369013222043854</v>
      </c>
      <c r="H22" s="6">
        <f>$T$13*(1+G20)+$U$13*(1+G21)+$V$13*(1+G22)+$W$13*(2+G19)</f>
        <v>0.28432944066167665</v>
      </c>
      <c r="I22" s="6">
        <f>$T$13*(1+H20)+$U$13*(1+H21)+$V$13*(1+H22)+$W$13*(2+H19)</f>
        <v>0.28447628341754466</v>
      </c>
      <c r="J22" s="6">
        <f>$T$13*(1+I20)+$U$13*(1+I21)+$V$13*(1+I22)+$W$13*(2+I19)</f>
        <v>0.28451001173013996</v>
      </c>
      <c r="K22" s="6">
        <f>$T$13*(1+J20)+$U$13*(1+J21)+$V$13*(1+J22)+$W$13*(2+J19)</f>
        <v>0.28451775878626001</v>
      </c>
      <c r="L22" s="6">
        <f>$T$13*(1+K20)+$U$13*(1+K21)+$V$13*(1+K22)+$W$13*(2+K19)</f>
        <v>0.28451953820758025</v>
      </c>
      <c r="M22" s="6">
        <f>$T$13*(1+L20)+$U$13*(1+L21)+$V$13*(1+L22)+$W$13*(2+L19)</f>
        <v>0.28451994692286325</v>
      </c>
      <c r="N22" s="6">
        <f>$T$13*(1+M20)+$U$13*(1+M21)+$V$13*(1+M22)+$W$13*(2+M19)</f>
        <v>0.28452004080067661</v>
      </c>
      <c r="O22" s="6">
        <f>$T$13*(1+N20)+$U$13*(1+N21)+$V$13*(1+N22)+$W$13*(2+N19)</f>
        <v>0.28452006236347155</v>
      </c>
      <c r="P22" s="6">
        <f>$T$13*(1+O20)+$U$13*(1+O21)+$V$13*(1+O22)+$W$13*(2+O19)</f>
        <v>0.28452006731622997</v>
      </c>
      <c r="Q22" s="6">
        <f>$T$13*(1+P20)+$U$13*(1+P21)+$V$13*(1+P22)+$W$13*(2+P19)</f>
        <v>0.28452006845382899</v>
      </c>
      <c r="R22" s="7">
        <f>$T$13*(1+Q20)+$U$13*(1+Q21)+$V$13*(1+Q22)+$W$13*(2+Q19)</f>
        <v>0.28452006871512414</v>
      </c>
      <c r="S22" s="3"/>
    </row>
    <row r="23" spans="1:23" x14ac:dyDescent="0.35">
      <c r="A23" s="5"/>
      <c r="B23" s="4" t="s">
        <v>24</v>
      </c>
      <c r="C23" s="4">
        <v>0</v>
      </c>
      <c r="D23" s="6">
        <f>$T$13*C24+$U$13*(1+C26)+$V$13*(2+C22)+$W$13*(3+C19)</f>
        <v>0.13605</v>
      </c>
      <c r="E23" s="6">
        <f>$T$13*D24+$U$13*(1+D26)+$V$13*(2+D22)+$W$13*(3+D19)</f>
        <v>0.20893393199999999</v>
      </c>
      <c r="F23" s="6">
        <f>$T$13*E24+$U$13*(1+E26)+$V$13*(2+E22)+$W$13*(3+E19)</f>
        <v>0.222846972694213</v>
      </c>
      <c r="G23" s="6">
        <f>$T$13*F24+$U$13*(1+F26)+$V$13*(2+F22)+$W$13*(3+F19)</f>
        <v>0.2256303260889545</v>
      </c>
      <c r="H23" s="6">
        <f>$T$13*G24+$U$13*(1+G26)+$V$13*(2+G22)+$W$13*(3+G19)</f>
        <v>0.22626963453019272</v>
      </c>
      <c r="I23" s="6">
        <f>$T$13*H24+$U$13*(1+H26)+$V$13*(2+H22)+$W$13*(3+H19)</f>
        <v>0.22641647728606068</v>
      </c>
      <c r="J23" s="6">
        <f>$T$13*I24+$U$13*(1+I26)+$V$13*(2+I22)+$W$13*(3+I19)</f>
        <v>0.226450205598656</v>
      </c>
      <c r="K23" s="6">
        <f>$T$13*J24+$U$13*(1+J26)+$V$13*(2+J22)+$W$13*(3+J19)</f>
        <v>0.22645795265477603</v>
      </c>
      <c r="L23" s="6">
        <f>$T$13*K24+$U$13*(1+K26)+$V$13*(2+K22)+$W$13*(3+K19)</f>
        <v>0.22645973207609621</v>
      </c>
      <c r="M23" s="6">
        <f>$T$13*L24+$U$13*(1+L26)+$V$13*(2+L22)+$W$13*(3+L19)</f>
        <v>0.22646014079137924</v>
      </c>
      <c r="N23" s="6">
        <f>$T$13*M24+$U$13*(1+M26)+$V$13*(2+M22)+$W$13*(3+M19)</f>
        <v>0.22646023466919263</v>
      </c>
      <c r="O23" s="6">
        <f>$T$13*N24+$U$13*(1+N26)+$V$13*(2+N22)+$W$13*(3+N19)</f>
        <v>0.22646025623198757</v>
      </c>
      <c r="P23" s="6">
        <f>$T$13*O24+$U$13*(1+O26)+$V$13*(2+O22)+$W$13*(3+O19)</f>
        <v>0.22646026118474594</v>
      </c>
      <c r="Q23" s="6">
        <f>$T$13*P24+$U$13*(1+P26)+$V$13*(2+P22)+$W$13*(3+P19)</f>
        <v>0.22646026232234501</v>
      </c>
      <c r="R23" s="7">
        <f>$T$13*Q24+$U$13*(1+Q26)+$V$13*(2+Q22)+$W$13*(3+Q19)</f>
        <v>0.22646026258364013</v>
      </c>
      <c r="S23" s="3"/>
    </row>
    <row r="24" spans="1:23" x14ac:dyDescent="0.35">
      <c r="A24" s="5"/>
      <c r="B24" s="4" t="s">
        <v>25</v>
      </c>
      <c r="C24" s="4">
        <v>0</v>
      </c>
      <c r="D24" s="6">
        <f>$T$13*(1+C24)+$U$13*(2+C26)+$V$13*(3+C22)+$W$13*(4+C19)</f>
        <v>0.36573999999999995</v>
      </c>
      <c r="E24" s="6">
        <f>$T$13*(1+D24)+$U$13*(2+D26)+$V$13*(3+D22)+$W$13*(4+D19)</f>
        <v>0.43862393199999999</v>
      </c>
      <c r="F24" s="6">
        <f>$T$13*(1+E24)+$U$13*(2+E26)+$V$13*(3+E22)+$W$13*(4+E19)</f>
        <v>0.452536972694213</v>
      </c>
      <c r="G24" s="6">
        <f>$T$13*(1+F24)+$U$13*(2+F26)+$V$13*(3+F22)+$W$13*(4+F19)</f>
        <v>0.45532032608895451</v>
      </c>
      <c r="H24" s="6">
        <f>$T$13*(1+G24)+$U$13*(2+G26)+$V$13*(3+G22)+$W$13*(4+G19)</f>
        <v>0.45595963453019261</v>
      </c>
      <c r="I24" s="6">
        <f>$T$13*(1+H24)+$U$13*(2+H26)+$V$13*(3+H22)+$W$13*(4+H19)</f>
        <v>0.45610647728606069</v>
      </c>
      <c r="J24" s="6">
        <f>$T$13*(1+I24)+$U$13*(2+I26)+$V$13*(3+I22)+$W$13*(4+I19)</f>
        <v>0.45614020559865598</v>
      </c>
      <c r="K24" s="6">
        <f>$T$13*(1+J24)+$U$13*(2+J26)+$V$13*(3+J22)+$W$13*(4+J19)</f>
        <v>0.45614795265477598</v>
      </c>
      <c r="L24" s="6">
        <f>$T$13*(1+K24)+$U$13*(2+K26)+$V$13*(3+K22)+$W$13*(4+K19)</f>
        <v>0.45614973207609621</v>
      </c>
      <c r="M24" s="6">
        <f>$T$13*(1+L24)+$U$13*(2+L26)+$V$13*(3+L22)+$W$13*(4+L19)</f>
        <v>0.45615014079137922</v>
      </c>
      <c r="N24" s="6">
        <f>$T$13*(1+M24)+$U$13*(2+M26)+$V$13*(3+M22)+$W$13*(4+M19)</f>
        <v>0.45615023466919263</v>
      </c>
      <c r="O24" s="6">
        <f>$T$13*(1+N24)+$U$13*(2+N26)+$V$13*(3+N22)+$W$13*(4+N19)</f>
        <v>0.45615025623198757</v>
      </c>
      <c r="P24" s="6">
        <f>$T$13*(1+O24)+$U$13*(2+O26)+$V$13*(3+O22)+$W$13*(4+O19)</f>
        <v>0.45615026118474589</v>
      </c>
      <c r="Q24" s="6">
        <f>$T$13*(1+P24)+$U$13*(2+P26)+$V$13*(3+P22)+$W$13*(4+P19)</f>
        <v>0.45615026232234496</v>
      </c>
      <c r="R24" s="7">
        <f>$T$13*(1+Q24)+$U$13*(2+Q26)+$V$13*(3+Q22)+$W$13*(4+Q19)</f>
        <v>0.45615026258364016</v>
      </c>
      <c r="S24" s="3"/>
    </row>
    <row r="25" spans="1:23" x14ac:dyDescent="0.35">
      <c r="A25" s="5"/>
      <c r="B25" s="4" t="s">
        <v>26</v>
      </c>
      <c r="C25" s="4">
        <v>0</v>
      </c>
      <c r="D25" s="6">
        <f>$T$13*(1+C23)+$U$13*(1+C26)+$V$13*(2+C22)+$W$13*(3+C19)</f>
        <v>0.28862999999999994</v>
      </c>
      <c r="E25" s="6">
        <f>$T$13*(1+D23)+$U$13*(1+D26)+$V$13*(2+D22)+$W$13*(3+D19)</f>
        <v>0.3264678318</v>
      </c>
      <c r="F25" s="6">
        <f>$T$13*(1+E23)+$U$13*(1+E26)+$V$13*(2+E22)+$W$13*(3+E19)</f>
        <v>0.34038087249421295</v>
      </c>
      <c r="G25" s="6">
        <f>$T$13*(1+F23)+$U$13*(1+F26)+$V$13*(2+F22)+$W$13*(3+F19)</f>
        <v>0.34316422588895446</v>
      </c>
      <c r="H25" s="6">
        <f>$T$13*(1+G23)+$U$13*(1+G26)+$V$13*(2+G22)+$W$13*(3+G19)</f>
        <v>0.34380353433019267</v>
      </c>
      <c r="I25" s="6">
        <f>$T$13*(1+H23)+$U$13*(1+H26)+$V$13*(2+H22)+$W$13*(3+H19)</f>
        <v>0.34395037708606063</v>
      </c>
      <c r="J25" s="6">
        <f>$T$13*(1+I23)+$U$13*(1+I26)+$V$13*(2+I22)+$W$13*(3+I19)</f>
        <v>0.34398410539865598</v>
      </c>
      <c r="K25" s="6">
        <f>$T$13*(1+J23)+$U$13*(1+J26)+$V$13*(2+J22)+$W$13*(3+J19)</f>
        <v>0.34399185245477604</v>
      </c>
      <c r="L25" s="6">
        <f>$T$13*(1+K23)+$U$13*(1+K26)+$V$13*(2+K22)+$W$13*(3+K19)</f>
        <v>0.34399363187609616</v>
      </c>
      <c r="M25" s="6">
        <f>$T$13*(1+L23)+$U$13*(1+L26)+$V$13*(2+L22)+$W$13*(3+L19)</f>
        <v>0.34399404059137928</v>
      </c>
      <c r="N25" s="6">
        <f>$T$13*(1+M23)+$U$13*(1+M26)+$V$13*(2+M22)+$W$13*(3+M19)</f>
        <v>0.34399413446919264</v>
      </c>
      <c r="O25" s="6">
        <f>$T$13*(1+N23)+$U$13*(1+N26)+$V$13*(2+N22)+$W$13*(3+N19)</f>
        <v>0.34399415603198757</v>
      </c>
      <c r="P25" s="6">
        <f>$T$13*(1+O23)+$U$13*(1+O26)+$V$13*(2+O22)+$W$13*(3+O19)</f>
        <v>0.34399416098474594</v>
      </c>
      <c r="Q25" s="6">
        <f>$T$13*(1+P23)+$U$13*(1+P26)+$V$13*(2+P22)+$W$13*(3+P19)</f>
        <v>0.34399416212234502</v>
      </c>
      <c r="R25" s="7">
        <f>$T$13*(1+Q23)+$U$13*(1+Q26)+$V$13*(2+Q22)+$W$13*(3+Q19)</f>
        <v>0.34399416238364011</v>
      </c>
      <c r="S25" s="3"/>
    </row>
    <row r="26" spans="1:23" x14ac:dyDescent="0.35">
      <c r="A26" s="5"/>
      <c r="B26" s="4" t="s">
        <v>27</v>
      </c>
      <c r="C26" s="4">
        <v>0</v>
      </c>
      <c r="D26" s="6">
        <f>$T$13*(1+C25)+$U$13*(2+C21)+$V$13*(2+C22)+$W$13*(3+C19)</f>
        <v>0.33373999999999998</v>
      </c>
      <c r="E26" s="6">
        <f>$T$13*(1+D25)+$U$13*(2+D21)+$V$13*(2+D22)+$W$13*(3+D19)</f>
        <v>0.38449717229999997</v>
      </c>
      <c r="F26" s="6">
        <f>$T$13*(1+E25)+$U$13*(2+E21)+$V$13*(2+E22)+$W$13*(3+E19)</f>
        <v>0.39306287902569698</v>
      </c>
      <c r="G26" s="6">
        <f>$T$13*(1+F25)+$U$13*(2+F21)+$V$13*(2+F22)+$W$13*(3+F19)</f>
        <v>0.39584623242043848</v>
      </c>
      <c r="H26" s="6">
        <f>$T$13*(1+G25)+$U$13*(2+G21)+$V$13*(2+G22)+$W$13*(3+G19)</f>
        <v>0.39648554086167664</v>
      </c>
      <c r="I26" s="6">
        <f>$T$13*(1+H25)+$U$13*(2+H21)+$V$13*(2+H22)+$W$13*(3+H19)</f>
        <v>0.39663238361754466</v>
      </c>
      <c r="J26" s="6">
        <f>$T$13*(1+I25)+$U$13*(2+I21)+$V$13*(2+I22)+$W$13*(3+I19)</f>
        <v>0.3966661119301399</v>
      </c>
      <c r="K26" s="6">
        <f>$T$13*(1+J25)+$U$13*(2+J21)+$V$13*(2+J22)+$W$13*(3+J19)</f>
        <v>0.39667385898626001</v>
      </c>
      <c r="L26" s="6">
        <f>$T$13*(1+K25)+$U$13*(2+K21)+$V$13*(2+K22)+$W$13*(3+K19)</f>
        <v>0.39667563840758019</v>
      </c>
      <c r="M26" s="6">
        <f>$T$13*(1+L25)+$U$13*(2+L21)+$V$13*(2+L22)+$W$13*(3+L19)</f>
        <v>0.39667604712286325</v>
      </c>
      <c r="N26" s="6">
        <f>$T$13*(1+M25)+$U$13*(2+M21)+$V$13*(2+M22)+$W$13*(3+M19)</f>
        <v>0.39667614100067661</v>
      </c>
      <c r="O26" s="6">
        <f>$T$13*(1+N25)+$U$13*(2+N21)+$V$13*(2+N22)+$W$13*(3+N19)</f>
        <v>0.39667616256347155</v>
      </c>
      <c r="P26" s="6">
        <f>$T$13*(1+O25)+$U$13*(2+O21)+$V$13*(2+O22)+$W$13*(3+O19)</f>
        <v>0.39667616751622997</v>
      </c>
      <c r="Q26" s="6">
        <f>$T$13*(1+P25)+$U$13*(2+P21)+$V$13*(2+P22)+$W$13*(3+P19)</f>
        <v>0.39667616865382893</v>
      </c>
      <c r="R26" s="7">
        <f>$T$13*(1+Q25)+$U$13*(2+Q21)+$V$13*(2+Q22)+$W$13*(3+Q19)</f>
        <v>0.39667616891512414</v>
      </c>
      <c r="S26" s="3"/>
    </row>
    <row r="29" spans="1:23" x14ac:dyDescent="0.35">
      <c r="A29" s="2" t="s">
        <v>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3" x14ac:dyDescent="0.35">
      <c r="A30" s="2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3" x14ac:dyDescent="0.35">
      <c r="M31" s="1"/>
      <c r="N31" s="1"/>
      <c r="O31" s="1"/>
      <c r="P31" s="1"/>
      <c r="Q31" s="1"/>
    </row>
  </sheetData>
  <mergeCells count="8">
    <mergeCell ref="A29:U29"/>
    <mergeCell ref="A30:U30"/>
    <mergeCell ref="C1:R1"/>
    <mergeCell ref="T8:W8"/>
    <mergeCell ref="T19:W19"/>
    <mergeCell ref="T2:W2"/>
    <mergeCell ref="A3:A26"/>
    <mergeCell ref="T11:Y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Nagaprasad Rudrapatna</cp:lastModifiedBy>
  <dcterms:created xsi:type="dcterms:W3CDTF">2021-09-09T20:37:12Z</dcterms:created>
  <dcterms:modified xsi:type="dcterms:W3CDTF">2021-09-20T00:55:59Z</dcterms:modified>
</cp:coreProperties>
</file>