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\Desktop\"/>
    </mc:Choice>
  </mc:AlternateContent>
  <xr:revisionPtr revIDLastSave="0" documentId="13_ncr:1_{AC80A600-3800-4D99-9D1C-84E2B4CC3B5E}" xr6:coauthVersionLast="45" xr6:coauthVersionMax="45" xr10:uidLastSave="{00000000-0000-0000-0000-000000000000}"/>
  <bookViews>
    <workbookView xWindow="-120" yWindow="-120" windowWidth="21840" windowHeight="13140" xr2:uid="{69B504BA-98BE-4D1F-8247-A0D3EABC3AA4}"/>
  </bookViews>
  <sheets>
    <sheet name="Lab 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'Lab 1'!#REF!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7" i="1" l="1"/>
  <c r="J7" i="1"/>
  <c r="S51" i="1" l="1"/>
  <c r="R51" i="1"/>
  <c r="P51" i="1"/>
  <c r="O51" i="1"/>
  <c r="R50" i="1"/>
  <c r="Q49" i="1"/>
  <c r="N49" i="1"/>
  <c r="P48" i="1"/>
  <c r="O48" i="1"/>
  <c r="O47" i="1"/>
  <c r="N47" i="1"/>
  <c r="N46" i="1"/>
  <c r="Q35" i="1"/>
  <c r="Q51" i="1" s="1"/>
  <c r="P35" i="1"/>
  <c r="O35" i="1"/>
  <c r="N35" i="1"/>
  <c r="N51" i="1" s="1"/>
  <c r="Q34" i="1"/>
  <c r="Q50" i="1" s="1"/>
  <c r="P34" i="1"/>
  <c r="P50" i="1" s="1"/>
  <c r="O34" i="1"/>
  <c r="O50" i="1" s="1"/>
  <c r="N34" i="1"/>
  <c r="N50" i="1" s="1"/>
  <c r="P33" i="1"/>
  <c r="P49" i="1" s="1"/>
  <c r="O33" i="1"/>
  <c r="O49" i="1" s="1"/>
  <c r="N33" i="1"/>
  <c r="O32" i="1"/>
  <c r="N32" i="1"/>
  <c r="N48" i="1" s="1"/>
  <c r="N31" i="1"/>
  <c r="S27" i="1"/>
  <c r="R26" i="1"/>
  <c r="Q25" i="1"/>
  <c r="K27" i="1"/>
  <c r="I27" i="1"/>
  <c r="H27" i="1"/>
  <c r="G27" i="1"/>
  <c r="E27" i="1"/>
  <c r="D27" i="1"/>
  <c r="C27" i="1"/>
  <c r="A27" i="1"/>
  <c r="K26" i="1"/>
  <c r="J26" i="1"/>
  <c r="H26" i="1"/>
  <c r="G26" i="1"/>
  <c r="F26" i="1"/>
  <c r="D26" i="1"/>
  <c r="C26" i="1"/>
  <c r="B26" i="1"/>
  <c r="K25" i="1"/>
  <c r="J25" i="1"/>
  <c r="I25" i="1"/>
  <c r="G25" i="1"/>
  <c r="F25" i="1"/>
  <c r="E25" i="1"/>
  <c r="C25" i="1"/>
  <c r="B25" i="1"/>
  <c r="A25" i="1"/>
  <c r="A25" i="1" a="1"/>
  <c r="J27" i="1" s="1"/>
  <c r="P24" i="1"/>
  <c r="O23" i="1"/>
  <c r="N22" i="1"/>
  <c r="J19" i="1"/>
  <c r="I19" i="1"/>
  <c r="K19" i="1" s="1"/>
  <c r="H19" i="1"/>
  <c r="J18" i="1"/>
  <c r="I18" i="1"/>
  <c r="K18" i="1" s="1"/>
  <c r="H18" i="1"/>
  <c r="J17" i="1"/>
  <c r="I17" i="1"/>
  <c r="K17" i="1" s="1"/>
  <c r="H17" i="1"/>
  <c r="J16" i="1"/>
  <c r="I16" i="1"/>
  <c r="K16" i="1" s="1"/>
  <c r="H16" i="1"/>
  <c r="J15" i="1"/>
  <c r="I15" i="1"/>
  <c r="K15" i="1" s="1"/>
  <c r="H15" i="1"/>
  <c r="J14" i="1"/>
  <c r="I14" i="1"/>
  <c r="K14" i="1" s="1"/>
  <c r="H14" i="1"/>
  <c r="J13" i="1"/>
  <c r="I13" i="1"/>
  <c r="K13" i="1" s="1"/>
  <c r="H13" i="1"/>
  <c r="J12" i="1"/>
  <c r="I12" i="1"/>
  <c r="K12" i="1" s="1"/>
  <c r="H12" i="1"/>
  <c r="J11" i="1"/>
  <c r="I11" i="1"/>
  <c r="K11" i="1" s="1"/>
  <c r="H11" i="1"/>
  <c r="J10" i="1"/>
  <c r="I10" i="1"/>
  <c r="K10" i="1" s="1"/>
  <c r="H10" i="1"/>
  <c r="J9" i="1"/>
  <c r="I9" i="1"/>
  <c r="K9" i="1" s="1"/>
  <c r="H9" i="1"/>
  <c r="D25" i="1" l="1"/>
  <c r="A32" i="1" s="1" a="1"/>
  <c r="H25" i="1"/>
  <c r="A26" i="1"/>
  <c r="E26" i="1"/>
  <c r="I26" i="1"/>
  <c r="B27" i="1"/>
  <c r="F27" i="1"/>
  <c r="A34" i="1" l="1"/>
  <c r="C32" i="1"/>
  <c r="B34" i="1"/>
  <c r="A33" i="1"/>
  <c r="C33" i="1"/>
  <c r="B32" i="1"/>
  <c r="C34" i="1"/>
  <c r="B33" i="1"/>
  <c r="A32" i="1"/>
  <c r="E32" i="1" l="1" a="1"/>
  <c r="G34" i="1" l="1"/>
  <c r="F33" i="1"/>
  <c r="E32" i="1"/>
  <c r="G33" i="1"/>
  <c r="F32" i="1"/>
  <c r="F34" i="1"/>
  <c r="E33" i="1"/>
  <c r="E34" i="1"/>
  <c r="G32" i="1"/>
  <c r="A36" i="1" l="1" a="1"/>
  <c r="H38" i="1" l="1"/>
  <c r="D38" i="1"/>
  <c r="K37" i="1"/>
  <c r="G37" i="1"/>
  <c r="C37" i="1"/>
  <c r="J36" i="1"/>
  <c r="F36" i="1"/>
  <c r="B36" i="1"/>
  <c r="I38" i="1"/>
  <c r="A38" i="1"/>
  <c r="H37" i="1"/>
  <c r="D37" i="1"/>
  <c r="G36" i="1"/>
  <c r="C36" i="1"/>
  <c r="K38" i="1"/>
  <c r="G38" i="1"/>
  <c r="C38" i="1"/>
  <c r="J37" i="1"/>
  <c r="F37" i="1"/>
  <c r="B37" i="1"/>
  <c r="I36" i="1"/>
  <c r="E36" i="1"/>
  <c r="A36" i="1"/>
  <c r="J38" i="1"/>
  <c r="F38" i="1"/>
  <c r="B38" i="1"/>
  <c r="I37" i="1"/>
  <c r="E37" i="1"/>
  <c r="A37" i="1"/>
  <c r="H36" i="1"/>
  <c r="D36" i="1"/>
  <c r="E38" i="1"/>
  <c r="K36" i="1"/>
  <c r="J31" i="1" l="1" a="1"/>
  <c r="J33" i="1" l="1"/>
  <c r="J32" i="1"/>
  <c r="J31" i="1"/>
</calcChain>
</file>

<file path=xl/sharedStrings.xml><?xml version="1.0" encoding="utf-8"?>
<sst xmlns="http://schemas.openxmlformats.org/spreadsheetml/2006/main" count="136" uniqueCount="71">
  <si>
    <t>l=inv(X'X)X</t>
  </si>
  <si>
    <t>inv(X'X)</t>
  </si>
  <si>
    <t>X'X</t>
  </si>
  <si>
    <t>X'</t>
  </si>
  <si>
    <t>Residuals</t>
  </si>
  <si>
    <t>Predicted Yv</t>
  </si>
  <si>
    <t>Observation</t>
  </si>
  <si>
    <t>RESIDUAL OUTPUT</t>
  </si>
  <si>
    <t>t_</t>
  </si>
  <si>
    <t>e</t>
  </si>
  <si>
    <t>r</t>
  </si>
  <si>
    <t>Intercept</t>
  </si>
  <si>
    <t>Upper 99,0%</t>
  </si>
  <si>
    <t>Lower 99,0%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</si>
  <si>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</si>
  <si>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</si>
  <si>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</si>
  <si>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</si>
  <si>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</si>
  <si>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</si>
  <si>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</si>
  <si>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</si>
  <si>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</si>
  <si>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</si>
  <si>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</si>
  <si>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</si>
  <si>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</si>
  <si>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</si>
  <si>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</si>
  <si>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</si>
  <si>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</si>
  <si>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</si>
  <si>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</si>
  <si>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</si>
  <si>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</si>
  <si>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Yv</t>
  </si>
  <si>
    <t>ey</t>
  </si>
  <si>
    <t>Y</t>
  </si>
  <si>
    <t>Difference</t>
  </si>
  <si>
    <t>Correlation</t>
  </si>
  <si>
    <t>Manual correlation</t>
  </si>
  <si>
    <t>Yvprog1</t>
  </si>
  <si>
    <t>Covariance</t>
  </si>
  <si>
    <t>Confidence Level(99,0%)</t>
  </si>
  <si>
    <t>Smallest(1)</t>
  </si>
  <si>
    <t>Largest(1)</t>
  </si>
  <si>
    <t>Count</t>
  </si>
  <si>
    <t>Sum</t>
  </si>
  <si>
    <t>Maximum</t>
  </si>
  <si>
    <t>Minimum</t>
  </si>
  <si>
    <t>Range</t>
  </si>
  <si>
    <t>Skewness</t>
  </si>
  <si>
    <t>Kurtosis</t>
  </si>
  <si>
    <t>Sample Variance</t>
  </si>
  <si>
    <t>Standard Deviation</t>
  </si>
  <si>
    <t>Yvprog2</t>
  </si>
  <si>
    <t>Mode</t>
  </si>
  <si>
    <t>Median</t>
  </si>
  <si>
    <t>Mean</t>
  </si>
  <si>
    <t>N</t>
  </si>
  <si>
    <t>Data analysis package</t>
  </si>
  <si>
    <t>Analytical coeffs</t>
  </si>
  <si>
    <t>Data analysis coeffs</t>
  </si>
  <si>
    <t>Coeffs</t>
  </si>
  <si>
    <t>E1</t>
  </si>
  <si>
    <t>E2</t>
  </si>
  <si>
    <t>Output</t>
  </si>
  <si>
    <t>The analytical solution</t>
  </si>
  <si>
    <t>SSE1</t>
  </si>
  <si>
    <t>SSE2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</si>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</sst>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right" vertic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Continuous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0" fillId="4" borderId="0" xfId="0" applyFill="1"/>
    <xf numFmtId="0" fontId="7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8" fillId="8" borderId="0" xfId="0" applyFont="1" applyFill="1" applyAlignment="1">
      <alignment horizontal="right" vertical="center"/>
    </xf>
    <xf numFmtId="0" fontId="0" fillId="8" borderId="0" xfId="0" applyFill="1"/>
    <xf numFmtId="0" fontId="9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right" vertical="center"/>
    </xf>
    <xf numFmtId="0" fontId="2" fillId="9" borderId="0" xfId="0" applyFont="1" applyFill="1" applyAlignment="1">
      <alignment horizontal="right" vertical="center"/>
    </xf>
    <xf numFmtId="0" fontId="0" fillId="9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'Lab 1'!$G$8</c:f>
              <c:strCache>
                <c:ptCount val="1"/>
                <c:pt idx="0">
                  <c:v>Yv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612280022374265E-2"/>
                  <c:y val="0.793532652477846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'Lab 1'!$B$9:$B$19</c:f>
              <c:numCache>
                <c:formatCode>General</c:formatCode>
                <c:ptCount val="11"/>
                <c:pt idx="0">
                  <c:v>1.42</c:v>
                </c:pt>
                <c:pt idx="1">
                  <c:v>1.21</c:v>
                </c:pt>
                <c:pt idx="2">
                  <c:v>0.88</c:v>
                </c:pt>
                <c:pt idx="3">
                  <c:v>0.5</c:v>
                </c:pt>
                <c:pt idx="4">
                  <c:v>0.12</c:v>
                </c:pt>
                <c:pt idx="5">
                  <c:v>-0.21</c:v>
                </c:pt>
                <c:pt idx="6">
                  <c:v>-0.42</c:v>
                </c:pt>
                <c:pt idx="7">
                  <c:v>-0.5</c:v>
                </c:pt>
                <c:pt idx="8">
                  <c:v>-0.42</c:v>
                </c:pt>
                <c:pt idx="9">
                  <c:v>-0.21</c:v>
                </c:pt>
                <c:pt idx="10">
                  <c:v>0.12</c:v>
                </c:pt>
              </c:numCache>
            </c:numRef>
          </c:xVal>
          <c:yVal>
            <c:numRef>
              <c:f>'Lab 1'!$G$9:$G$19</c:f>
              <c:numCache>
                <c:formatCode>General</c:formatCode>
                <c:ptCount val="11"/>
                <c:pt idx="0">
                  <c:v>0.85</c:v>
                </c:pt>
                <c:pt idx="1">
                  <c:v>0.85</c:v>
                </c:pt>
                <c:pt idx="2">
                  <c:v>1.1100000000000001</c:v>
                </c:pt>
                <c:pt idx="3">
                  <c:v>-0.21</c:v>
                </c:pt>
                <c:pt idx="4">
                  <c:v>-1.29</c:v>
                </c:pt>
                <c:pt idx="5">
                  <c:v>-1.86</c:v>
                </c:pt>
                <c:pt idx="6">
                  <c:v>-2.93</c:v>
                </c:pt>
                <c:pt idx="7">
                  <c:v>-3.23</c:v>
                </c:pt>
                <c:pt idx="8">
                  <c:v>-2.57</c:v>
                </c:pt>
                <c:pt idx="9">
                  <c:v>-1.23</c:v>
                </c:pt>
                <c:pt idx="10">
                  <c:v>-0.48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C8-4ED6-BC1A-C8E417951F41}"/>
            </c:ext>
          </c:extLst>
        </c:ser>
        <c:ser>
          <c:idx val="1"/>
          <c:order val="1"/>
          <c:tx>
            <c:strRef>
              <c:f>'Lab 1'!$G$8</c:f>
              <c:strCache>
                <c:ptCount val="1"/>
                <c:pt idx="0">
                  <c:v>Yv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'Lab 1'!$C$9:$C$19</c:f>
              <c:numCache>
                <c:formatCode>General</c:formatCode>
                <c:ptCount val="11"/>
                <c:pt idx="0">
                  <c:v>14.75</c:v>
                </c:pt>
                <c:pt idx="1">
                  <c:v>11.8</c:v>
                </c:pt>
                <c:pt idx="2">
                  <c:v>9.44</c:v>
                </c:pt>
                <c:pt idx="3">
                  <c:v>7.55</c:v>
                </c:pt>
                <c:pt idx="4">
                  <c:v>6.04</c:v>
                </c:pt>
                <c:pt idx="5">
                  <c:v>4.83</c:v>
                </c:pt>
                <c:pt idx="6">
                  <c:v>3.87</c:v>
                </c:pt>
                <c:pt idx="7">
                  <c:v>3.09</c:v>
                </c:pt>
                <c:pt idx="8">
                  <c:v>2.4700000000000002</c:v>
                </c:pt>
                <c:pt idx="9">
                  <c:v>1.98</c:v>
                </c:pt>
                <c:pt idx="10">
                  <c:v>1.58</c:v>
                </c:pt>
              </c:numCache>
            </c:numRef>
          </c:xVal>
          <c:yVal>
            <c:numRef>
              <c:f>'Lab 1'!$G$9:$G$19</c:f>
              <c:numCache>
                <c:formatCode>General</c:formatCode>
                <c:ptCount val="11"/>
                <c:pt idx="0">
                  <c:v>0.85</c:v>
                </c:pt>
                <c:pt idx="1">
                  <c:v>0.85</c:v>
                </c:pt>
                <c:pt idx="2">
                  <c:v>1.1100000000000001</c:v>
                </c:pt>
                <c:pt idx="3">
                  <c:v>-0.21</c:v>
                </c:pt>
                <c:pt idx="4">
                  <c:v>-1.29</c:v>
                </c:pt>
                <c:pt idx="5">
                  <c:v>-1.86</c:v>
                </c:pt>
                <c:pt idx="6">
                  <c:v>-2.93</c:v>
                </c:pt>
                <c:pt idx="7">
                  <c:v>-3.23</c:v>
                </c:pt>
                <c:pt idx="8">
                  <c:v>-2.57</c:v>
                </c:pt>
                <c:pt idx="9">
                  <c:v>-1.23</c:v>
                </c:pt>
                <c:pt idx="10">
                  <c:v>-0.48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C8-4ED6-BC1A-C8E417951F41}"/>
            </c:ext>
          </c:extLst>
        </c:ser>
        <c:ser>
          <c:idx val="2"/>
          <c:order val="2"/>
          <c:tx>
            <c:strRef>
              <c:f>'Lab 1'!$G$8</c:f>
              <c:strCache>
                <c:ptCount val="1"/>
                <c:pt idx="0">
                  <c:v>Yv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793052507780791"/>
                  <c:y val="0.169498973519399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'Lab 1'!$D$9:$D$19</c:f>
              <c:numCache>
                <c:formatCode>General</c:formatCode>
                <c:ptCount val="11"/>
                <c:pt idx="0">
                  <c:v>1.42</c:v>
                </c:pt>
                <c:pt idx="1">
                  <c:v>1.21</c:v>
                </c:pt>
                <c:pt idx="2">
                  <c:v>0.88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</c:numCache>
            </c:numRef>
          </c:xVal>
          <c:yVal>
            <c:numRef>
              <c:f>'Lab 1'!$G$9:$G$19</c:f>
              <c:numCache>
                <c:formatCode>General</c:formatCode>
                <c:ptCount val="11"/>
                <c:pt idx="0">
                  <c:v>0.85</c:v>
                </c:pt>
                <c:pt idx="1">
                  <c:v>0.85</c:v>
                </c:pt>
                <c:pt idx="2">
                  <c:v>1.1100000000000001</c:v>
                </c:pt>
                <c:pt idx="3">
                  <c:v>-0.21</c:v>
                </c:pt>
                <c:pt idx="4">
                  <c:v>-1.29</c:v>
                </c:pt>
                <c:pt idx="5">
                  <c:v>-1.86</c:v>
                </c:pt>
                <c:pt idx="6">
                  <c:v>-2.93</c:v>
                </c:pt>
                <c:pt idx="7">
                  <c:v>-3.23</c:v>
                </c:pt>
                <c:pt idx="8">
                  <c:v>-2.57</c:v>
                </c:pt>
                <c:pt idx="9">
                  <c:v>-1.23</c:v>
                </c:pt>
                <c:pt idx="10">
                  <c:v>-0.48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EC8-4ED6-BC1A-C8E417951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14880"/>
        <c:axId val="85116416"/>
      </c:scatterChart>
      <c:valAx>
        <c:axId val="8511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116416"/>
        <c:crosses val="autoZero"/>
        <c:crossBetween val="midCat"/>
      </c:valAx>
      <c:valAx>
        <c:axId val="8511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11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'Lab 1'!$G$8</c:f>
              <c:strCache>
                <c:ptCount val="1"/>
                <c:pt idx="0">
                  <c:v>Yv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612280022374265E-2"/>
                  <c:y val="0.793532652477846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'Lab 1'!$B$9:$B$19</c:f>
              <c:numCache>
                <c:formatCode>General</c:formatCode>
                <c:ptCount val="11"/>
                <c:pt idx="0">
                  <c:v>1.42</c:v>
                </c:pt>
                <c:pt idx="1">
                  <c:v>1.21</c:v>
                </c:pt>
                <c:pt idx="2">
                  <c:v>0.88</c:v>
                </c:pt>
                <c:pt idx="3">
                  <c:v>0.5</c:v>
                </c:pt>
                <c:pt idx="4">
                  <c:v>0.12</c:v>
                </c:pt>
                <c:pt idx="5">
                  <c:v>-0.21</c:v>
                </c:pt>
                <c:pt idx="6">
                  <c:v>-0.42</c:v>
                </c:pt>
                <c:pt idx="7">
                  <c:v>-0.5</c:v>
                </c:pt>
                <c:pt idx="8">
                  <c:v>-0.42</c:v>
                </c:pt>
                <c:pt idx="9">
                  <c:v>-0.21</c:v>
                </c:pt>
                <c:pt idx="10">
                  <c:v>0.12</c:v>
                </c:pt>
              </c:numCache>
            </c:numRef>
          </c:xVal>
          <c:yVal>
            <c:numRef>
              <c:f>'Lab 1'!$G$9:$G$19</c:f>
              <c:numCache>
                <c:formatCode>General</c:formatCode>
                <c:ptCount val="11"/>
                <c:pt idx="0">
                  <c:v>0.85</c:v>
                </c:pt>
                <c:pt idx="1">
                  <c:v>0.85</c:v>
                </c:pt>
                <c:pt idx="2">
                  <c:v>1.1100000000000001</c:v>
                </c:pt>
                <c:pt idx="3">
                  <c:v>-0.21</c:v>
                </c:pt>
                <c:pt idx="4">
                  <c:v>-1.29</c:v>
                </c:pt>
                <c:pt idx="5">
                  <c:v>-1.86</c:v>
                </c:pt>
                <c:pt idx="6">
                  <c:v>-2.93</c:v>
                </c:pt>
                <c:pt idx="7">
                  <c:v>-3.23</c:v>
                </c:pt>
                <c:pt idx="8">
                  <c:v>-2.57</c:v>
                </c:pt>
                <c:pt idx="9">
                  <c:v>-1.23</c:v>
                </c:pt>
                <c:pt idx="10">
                  <c:v>-0.48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DA-4CDC-B3EB-26ECDB941CED}"/>
            </c:ext>
          </c:extLst>
        </c:ser>
        <c:ser>
          <c:idx val="1"/>
          <c:order val="1"/>
          <c:tx>
            <c:strRef>
              <c:f>'Lab 1'!$G$8</c:f>
              <c:strCache>
                <c:ptCount val="1"/>
                <c:pt idx="0">
                  <c:v>Yv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'Lab 1'!$C$9:$C$19</c:f>
              <c:numCache>
                <c:formatCode>General</c:formatCode>
                <c:ptCount val="11"/>
                <c:pt idx="0">
                  <c:v>14.75</c:v>
                </c:pt>
                <c:pt idx="1">
                  <c:v>11.8</c:v>
                </c:pt>
                <c:pt idx="2">
                  <c:v>9.44</c:v>
                </c:pt>
                <c:pt idx="3">
                  <c:v>7.55</c:v>
                </c:pt>
                <c:pt idx="4">
                  <c:v>6.04</c:v>
                </c:pt>
                <c:pt idx="5">
                  <c:v>4.83</c:v>
                </c:pt>
                <c:pt idx="6">
                  <c:v>3.87</c:v>
                </c:pt>
                <c:pt idx="7">
                  <c:v>3.09</c:v>
                </c:pt>
                <c:pt idx="8">
                  <c:v>2.4700000000000002</c:v>
                </c:pt>
                <c:pt idx="9">
                  <c:v>1.98</c:v>
                </c:pt>
                <c:pt idx="10">
                  <c:v>1.58</c:v>
                </c:pt>
              </c:numCache>
            </c:numRef>
          </c:xVal>
          <c:yVal>
            <c:numRef>
              <c:f>'Lab 1'!$G$9:$G$19</c:f>
              <c:numCache>
                <c:formatCode>General</c:formatCode>
                <c:ptCount val="11"/>
                <c:pt idx="0">
                  <c:v>0.85</c:v>
                </c:pt>
                <c:pt idx="1">
                  <c:v>0.85</c:v>
                </c:pt>
                <c:pt idx="2">
                  <c:v>1.1100000000000001</c:v>
                </c:pt>
                <c:pt idx="3">
                  <c:v>-0.21</c:v>
                </c:pt>
                <c:pt idx="4">
                  <c:v>-1.29</c:v>
                </c:pt>
                <c:pt idx="5">
                  <c:v>-1.86</c:v>
                </c:pt>
                <c:pt idx="6">
                  <c:v>-2.93</c:v>
                </c:pt>
                <c:pt idx="7">
                  <c:v>-3.23</c:v>
                </c:pt>
                <c:pt idx="8">
                  <c:v>-2.57</c:v>
                </c:pt>
                <c:pt idx="9">
                  <c:v>-1.23</c:v>
                </c:pt>
                <c:pt idx="10">
                  <c:v>-0.48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DA-4CDC-B3EB-26ECDB941CED}"/>
            </c:ext>
          </c:extLst>
        </c:ser>
        <c:ser>
          <c:idx val="2"/>
          <c:order val="2"/>
          <c:tx>
            <c:strRef>
              <c:f>'Lab 1'!$G$8</c:f>
              <c:strCache>
                <c:ptCount val="1"/>
                <c:pt idx="0">
                  <c:v>Yv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793052507780791"/>
                  <c:y val="0.169498973519399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'Lab 1'!$D$9:$D$19</c:f>
              <c:numCache>
                <c:formatCode>General</c:formatCode>
                <c:ptCount val="11"/>
                <c:pt idx="0">
                  <c:v>1.42</c:v>
                </c:pt>
                <c:pt idx="1">
                  <c:v>1.21</c:v>
                </c:pt>
                <c:pt idx="2">
                  <c:v>0.88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</c:numCache>
            </c:numRef>
          </c:xVal>
          <c:yVal>
            <c:numRef>
              <c:f>'Lab 1'!$G$9:$G$19</c:f>
              <c:numCache>
                <c:formatCode>General</c:formatCode>
                <c:ptCount val="11"/>
                <c:pt idx="0">
                  <c:v>0.85</c:v>
                </c:pt>
                <c:pt idx="1">
                  <c:v>0.85</c:v>
                </c:pt>
                <c:pt idx="2">
                  <c:v>1.1100000000000001</c:v>
                </c:pt>
                <c:pt idx="3">
                  <c:v>-0.21</c:v>
                </c:pt>
                <c:pt idx="4">
                  <c:v>-1.29</c:v>
                </c:pt>
                <c:pt idx="5">
                  <c:v>-1.86</c:v>
                </c:pt>
                <c:pt idx="6">
                  <c:v>-2.93</c:v>
                </c:pt>
                <c:pt idx="7">
                  <c:v>-3.23</c:v>
                </c:pt>
                <c:pt idx="8">
                  <c:v>-2.57</c:v>
                </c:pt>
                <c:pt idx="9">
                  <c:v>-1.23</c:v>
                </c:pt>
                <c:pt idx="10">
                  <c:v>-0.48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0DA-4CDC-B3EB-26ECDB941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14880"/>
        <c:axId val="85116416"/>
      </c:scatterChart>
      <c:valAx>
        <c:axId val="8511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116416"/>
        <c:crosses val="autoZero"/>
        <c:crossBetween val="midCat"/>
      </c:valAx>
      <c:valAx>
        <c:axId val="8511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11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631371</xdr:colOff>
      <xdr:row>38</xdr:row>
      <xdr:rowOff>122463</xdr:rowOff>
    </xdr:from>
    <xdr:to>
      <xdr:col>9</xdr:col>
      <xdr:colOff>1540328</xdr:colOff>
      <xdr:row>58</xdr:row>
      <xdr:rowOff>130627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7C1B0-E45A-4651-B99D-A42E7D0981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631371</xdr:colOff>
      <xdr:row>38</xdr:row>
      <xdr:rowOff>122463</xdr:rowOff>
    </xdr:from>
    <xdr:to>
      <xdr:col>9</xdr:col>
      <xdr:colOff>1540328</xdr:colOff>
      <xdr:row>58</xdr:row>
      <xdr:rowOff>130627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D0D3BE-18C5-475C-9A35-64A7F6FAE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5C3A-7488-40B8-9F4F-C081A3691DDB}">
  <dimension ref="A1:U116"/>
  <sheetViews>
    <sheetView tabSelected="1" topLeftCell="B1" zoomScale="85" zoomScaleNormal="85" workbookViewId="0">
      <selection activeCell="K4" sqref="K4"/>
    </sheetView>
  </sheetViews>
  <sheetFormatPr defaultRowHeight="15" x14ac:dyDescent="0.25"/>
  <cols>
    <col min="1" max="1" width="22.85546875" bestFit="1" customWidth="1"/>
    <col min="2" max="2" width="12" bestFit="1" customWidth="1"/>
    <col min="3" max="3" width="12.140625" bestFit="1" customWidth="1"/>
    <col min="4" max="4" width="12" bestFit="1" customWidth="1"/>
    <col min="5" max="6" width="12.7109375" bestFit="1" customWidth="1"/>
    <col min="7" max="7" width="19.5703125" bestFit="1" customWidth="1"/>
    <col min="8" max="8" width="15.42578125" bestFit="1" customWidth="1"/>
    <col min="9" max="9" width="18.42578125" bestFit="1" customWidth="1"/>
    <col min="10" max="10" width="23.28515625" bestFit="1" customWidth="1"/>
    <col min="11" max="11" width="12.7109375" customWidth="1"/>
    <col min="12" max="12" width="12.7109375" bestFit="1" customWidth="1"/>
    <col min="13" max="13" width="24.140625" bestFit="1" customWidth="1"/>
    <col min="14" max="14" width="14.140625" bestFit="1" customWidth="1"/>
    <col min="15" max="15" width="15.140625" bestFit="1" customWidth="1"/>
    <col min="16" max="16" width="14.140625" bestFit="1" customWidth="1"/>
    <col min="17" max="17" width="18.7109375" bestFit="1" customWidth="1"/>
    <col min="18" max="18" width="14.140625" bestFit="1" customWidth="1"/>
    <col min="19" max="19" width="14.140625" customWidth="1"/>
    <col min="20" max="20" width="14.140625" bestFit="1" customWidth="1"/>
    <col min="21" max="21" width="13.42578125" bestFit="1" customWidth="1"/>
  </cols>
  <sheetData>
    <row r="1" spans="1:20" x14ac:dyDescent="0.25">
      <c r="G1" t="s">
        <v>66</v>
      </c>
      <c r="M1" s="21" t="s">
        <v>60</v>
      </c>
      <c r="N1" s="6"/>
    </row>
    <row r="2" spans="1:20" x14ac:dyDescent="0.25">
      <c r="A2" s="19" t="s">
        <v>59</v>
      </c>
      <c r="B2" s="18" t="s">
        <v>10</v>
      </c>
      <c r="C2" s="18" t="s">
        <v>9</v>
      </c>
      <c r="D2" s="18" t="s">
        <v>8</v>
      </c>
      <c r="E2" s="17" t="s">
        <v>37</v>
      </c>
      <c r="F2" s="8" t="s">
        <v>36</v>
      </c>
      <c r="G2" s="17" t="s">
        <v>35</v>
      </c>
      <c r="H2" s="8"/>
      <c r="I2" s="8"/>
      <c r="N2" s="18" t="s">
        <v>10</v>
      </c>
      <c r="O2" s="18" t="s">
        <v>9</v>
      </c>
      <c r="P2" s="18" t="s">
        <v>8</v>
      </c>
      <c r="Q2" s="17" t="s">
        <v>37</v>
      </c>
      <c r="R2" s="8" t="s">
        <v>36</v>
      </c>
      <c r="S2" s="17" t="s">
        <v>35</v>
      </c>
      <c r="T2" s="4"/>
    </row>
    <row r="3" spans="1:20" x14ac:dyDescent="0.25">
      <c r="A3" s="14">
        <v>0</v>
      </c>
      <c r="B3" s="1">
        <v>0.5</v>
      </c>
      <c r="C3" s="1">
        <v>45</v>
      </c>
      <c r="D3" s="1">
        <v>0.3</v>
      </c>
      <c r="E3" s="1">
        <v>-11.5</v>
      </c>
      <c r="F3" s="1">
        <v>0.4</v>
      </c>
      <c r="G3" s="1">
        <v>-11.1</v>
      </c>
      <c r="H3" s="1"/>
      <c r="I3" s="1"/>
    </row>
    <row r="4" spans="1:20" x14ac:dyDescent="0.25">
      <c r="A4" s="14">
        <v>1</v>
      </c>
      <c r="B4" s="1">
        <v>0.88</v>
      </c>
      <c r="C4" s="1">
        <v>36</v>
      </c>
      <c r="D4" s="1">
        <v>0.88</v>
      </c>
      <c r="E4" s="1">
        <v>-7.27</v>
      </c>
      <c r="F4" s="1">
        <v>0</v>
      </c>
      <c r="G4" s="1">
        <v>-7.27</v>
      </c>
      <c r="H4" s="1"/>
      <c r="I4" s="1"/>
      <c r="M4" t="s">
        <v>58</v>
      </c>
      <c r="N4">
        <v>0.22636363636363638</v>
      </c>
      <c r="O4">
        <v>6.1272727272727261</v>
      </c>
      <c r="P4">
        <v>0.53727272727272712</v>
      </c>
      <c r="Q4">
        <v>-0.93454545454545446</v>
      </c>
      <c r="R4">
        <v>-6.4545454545454545E-2</v>
      </c>
      <c r="S4">
        <v>-0.99909090909090925</v>
      </c>
    </row>
    <row r="5" spans="1:20" x14ac:dyDescent="0.25">
      <c r="A5" s="14">
        <v>2</v>
      </c>
      <c r="B5" s="1">
        <v>1.21</v>
      </c>
      <c r="C5" s="1">
        <v>28.8</v>
      </c>
      <c r="D5" s="1">
        <v>1.21</v>
      </c>
      <c r="E5" s="1">
        <v>-3.81</v>
      </c>
      <c r="F5" s="1">
        <v>-0.06</v>
      </c>
      <c r="G5" s="1">
        <v>-3.87</v>
      </c>
      <c r="H5" s="1"/>
      <c r="I5" s="1"/>
      <c r="J5" t="s">
        <v>70</v>
      </c>
      <c r="M5" t="s">
        <v>18</v>
      </c>
      <c r="N5">
        <v>0.20584757258830105</v>
      </c>
      <c r="O5">
        <v>1.3031207931933608</v>
      </c>
      <c r="P5">
        <v>0.12790686177549745</v>
      </c>
      <c r="Q5">
        <v>0.48576156447444585</v>
      </c>
      <c r="R5">
        <v>9.8094237031759277E-2</v>
      </c>
      <c r="S5">
        <v>0.46934084250817226</v>
      </c>
    </row>
    <row r="6" spans="1:20" x14ac:dyDescent="0.25">
      <c r="A6" s="14">
        <v>3</v>
      </c>
      <c r="B6" s="1">
        <v>1.42</v>
      </c>
      <c r="C6" s="1">
        <v>23.04</v>
      </c>
      <c r="D6" s="1">
        <v>1.42</v>
      </c>
      <c r="E6" s="1">
        <v>-1.22</v>
      </c>
      <c r="F6" s="1">
        <v>-0.23</v>
      </c>
      <c r="G6" s="1">
        <v>-1.45</v>
      </c>
      <c r="H6" s="1"/>
      <c r="I6" s="1"/>
      <c r="J6" s="20" t="s">
        <v>68</v>
      </c>
      <c r="K6" s="20" t="s">
        <v>69</v>
      </c>
      <c r="M6" t="s">
        <v>57</v>
      </c>
      <c r="N6">
        <v>0.12</v>
      </c>
      <c r="O6">
        <v>4.83</v>
      </c>
      <c r="P6">
        <v>0.3</v>
      </c>
      <c r="Q6">
        <v>-1.34</v>
      </c>
      <c r="R6">
        <v>-0.08</v>
      </c>
      <c r="S6">
        <v>-1.23</v>
      </c>
    </row>
    <row r="7" spans="1:20" x14ac:dyDescent="0.25">
      <c r="A7" s="14">
        <v>4</v>
      </c>
      <c r="B7" s="1">
        <v>1.5</v>
      </c>
      <c r="C7" s="1">
        <v>18.43</v>
      </c>
      <c r="D7" s="1">
        <v>1.5</v>
      </c>
      <c r="E7" s="1">
        <v>0.47</v>
      </c>
      <c r="F7" s="1">
        <v>0.24</v>
      </c>
      <c r="G7" s="1">
        <v>0.71</v>
      </c>
      <c r="H7" s="1"/>
      <c r="I7" s="1"/>
      <c r="J7" s="20">
        <f>SUMSQ(J9:J19)</f>
        <v>0.84025285115079129</v>
      </c>
      <c r="K7" s="20">
        <f>SUMSQ(K9:K19)</f>
        <v>0.8744486366413069</v>
      </c>
      <c r="M7" t="s">
        <v>56</v>
      </c>
      <c r="N7">
        <v>0.12</v>
      </c>
      <c r="O7" t="e">
        <v>#N/A</v>
      </c>
      <c r="P7">
        <v>0.3</v>
      </c>
      <c r="Q7" t="e">
        <v>#N/A</v>
      </c>
      <c r="R7" t="e">
        <v>#N/A</v>
      </c>
      <c r="S7">
        <v>0.85</v>
      </c>
    </row>
    <row r="8" spans="1:20" ht="15.75" x14ac:dyDescent="0.25">
      <c r="A8" s="14"/>
      <c r="B8" s="18" t="s">
        <v>10</v>
      </c>
      <c r="C8" s="18" t="s">
        <v>9</v>
      </c>
      <c r="D8" s="18" t="s">
        <v>8</v>
      </c>
      <c r="E8" s="17" t="s">
        <v>37</v>
      </c>
      <c r="F8" s="8" t="s">
        <v>36</v>
      </c>
      <c r="G8" s="16" t="s">
        <v>35</v>
      </c>
      <c r="H8" s="24" t="s">
        <v>41</v>
      </c>
      <c r="I8" s="24" t="s">
        <v>55</v>
      </c>
      <c r="J8" s="27" t="s">
        <v>64</v>
      </c>
      <c r="K8" s="27" t="s">
        <v>65</v>
      </c>
      <c r="M8" s="15" t="s">
        <v>54</v>
      </c>
      <c r="N8" s="15">
        <v>0.68271916228084195</v>
      </c>
      <c r="O8" s="15">
        <v>4.3219627275326928</v>
      </c>
      <c r="P8" s="15">
        <v>0.42421906862117631</v>
      </c>
      <c r="Q8" s="15">
        <v>1.61108884693777</v>
      </c>
      <c r="R8" s="15">
        <v>0.32534177833053152</v>
      </c>
      <c r="S8" s="15">
        <v>1.5566274733888936</v>
      </c>
    </row>
    <row r="9" spans="1:20" x14ac:dyDescent="0.25">
      <c r="A9" s="14">
        <v>5</v>
      </c>
      <c r="B9" s="1">
        <v>1.42</v>
      </c>
      <c r="C9" s="1">
        <v>14.75</v>
      </c>
      <c r="D9" s="1">
        <v>1.42</v>
      </c>
      <c r="E9" s="1">
        <v>1.27</v>
      </c>
      <c r="F9" s="1">
        <v>-0.42</v>
      </c>
      <c r="G9" s="13">
        <v>0.85</v>
      </c>
      <c r="H9" s="25">
        <f t="shared" ref="H9:H19" si="0">B9*$I$21+C9*$I$22+D9*$I$23</f>
        <v>0.98858822250205169</v>
      </c>
      <c r="I9" s="26">
        <f t="shared" ref="I9:I19" si="1">B9*$H$21+C9*$H$22+D9*$H$23</f>
        <v>1.0653550625482666</v>
      </c>
      <c r="J9" s="27">
        <f>H9-G9</f>
        <v>0.13858822250205172</v>
      </c>
      <c r="K9" s="27">
        <f>I9-G9</f>
        <v>0.21535506254826664</v>
      </c>
      <c r="M9" t="s">
        <v>53</v>
      </c>
      <c r="N9">
        <v>0.46610545454545466</v>
      </c>
      <c r="O9">
        <v>18.679361818181832</v>
      </c>
      <c r="P9">
        <v>0.17996181818181828</v>
      </c>
      <c r="Q9">
        <v>2.5956072727272734</v>
      </c>
      <c r="R9">
        <v>0.10584727272727272</v>
      </c>
      <c r="S9">
        <v>2.423089090909091</v>
      </c>
    </row>
    <row r="10" spans="1:20" x14ac:dyDescent="0.25">
      <c r="A10" s="14">
        <v>6</v>
      </c>
      <c r="B10" s="1">
        <v>1.21</v>
      </c>
      <c r="C10" s="1">
        <v>11.8</v>
      </c>
      <c r="D10" s="1">
        <v>1.21</v>
      </c>
      <c r="E10" s="1">
        <v>1.29</v>
      </c>
      <c r="F10" s="1">
        <v>-0.44</v>
      </c>
      <c r="G10" s="13">
        <v>0.85</v>
      </c>
      <c r="H10" s="25">
        <f t="shared" si="0"/>
        <v>1.0230409808847307</v>
      </c>
      <c r="I10" s="26">
        <f t="shared" si="1"/>
        <v>1.0821372444541391</v>
      </c>
      <c r="J10" s="27">
        <f t="shared" ref="J10:J19" si="2">H10-G10</f>
        <v>0.17304098088473074</v>
      </c>
      <c r="K10" s="27">
        <f t="shared" ref="K10:K19" si="3">I10-G10</f>
        <v>0.23213724445413908</v>
      </c>
      <c r="M10" t="s">
        <v>52</v>
      </c>
      <c r="N10">
        <v>-0.91401748119553128</v>
      </c>
      <c r="O10">
        <v>-0.11851460138190806</v>
      </c>
      <c r="P10">
        <v>0.6514415755316163</v>
      </c>
      <c r="Q10">
        <v>-1.6010982929868862</v>
      </c>
      <c r="R10">
        <v>-1.2234053270687748</v>
      </c>
      <c r="S10">
        <v>-1.3892438419039999</v>
      </c>
    </row>
    <row r="11" spans="1:20" x14ac:dyDescent="0.25">
      <c r="A11" s="14">
        <v>7</v>
      </c>
      <c r="B11" s="1">
        <v>0.88</v>
      </c>
      <c r="C11" s="1">
        <v>9.44</v>
      </c>
      <c r="D11" s="1">
        <v>0.88</v>
      </c>
      <c r="E11" s="1">
        <v>0.7</v>
      </c>
      <c r="F11" s="1">
        <v>0.41</v>
      </c>
      <c r="G11" s="13">
        <v>1.1100000000000001</v>
      </c>
      <c r="H11" s="25">
        <f t="shared" si="0"/>
        <v>0.54233825154951598</v>
      </c>
      <c r="I11" s="26">
        <f t="shared" si="1"/>
        <v>0.59237086166376773</v>
      </c>
      <c r="J11" s="27">
        <f t="shared" si="2"/>
        <v>-0.56766174845048412</v>
      </c>
      <c r="K11" s="27">
        <f t="shared" si="3"/>
        <v>-0.51762913833623236</v>
      </c>
      <c r="M11" t="s">
        <v>51</v>
      </c>
      <c r="N11">
        <v>0.71447323649985561</v>
      </c>
      <c r="O11">
        <v>0.91882428846095676</v>
      </c>
      <c r="P11">
        <v>1.4819598917264629</v>
      </c>
      <c r="Q11">
        <v>0.17753487710131099</v>
      </c>
      <c r="R11">
        <v>0.21186515959219887</v>
      </c>
      <c r="S11">
        <v>-6.3636308975462226E-3</v>
      </c>
    </row>
    <row r="12" spans="1:20" x14ac:dyDescent="0.25">
      <c r="A12" s="14">
        <v>8</v>
      </c>
      <c r="B12" s="1">
        <v>0.5</v>
      </c>
      <c r="C12" s="1">
        <v>7.55</v>
      </c>
      <c r="D12" s="1">
        <v>0.3</v>
      </c>
      <c r="E12" s="1">
        <v>-0.26</v>
      </c>
      <c r="F12" s="1">
        <v>0.06</v>
      </c>
      <c r="G12" s="13">
        <v>-0.21</v>
      </c>
      <c r="H12" s="25">
        <f t="shared" si="0"/>
        <v>-3.5723031311305553E-2</v>
      </c>
      <c r="I12" s="26">
        <f t="shared" si="1"/>
        <v>4.2219983842668452E-3</v>
      </c>
      <c r="J12" s="27">
        <f t="shared" si="2"/>
        <v>0.17427696868869444</v>
      </c>
      <c r="K12" s="27">
        <f t="shared" si="3"/>
        <v>0.21422199838426684</v>
      </c>
      <c r="M12" t="s">
        <v>50</v>
      </c>
      <c r="N12">
        <v>1.92</v>
      </c>
      <c r="O12">
        <v>13.17</v>
      </c>
      <c r="P12">
        <v>1.1199999999999999</v>
      </c>
      <c r="Q12">
        <v>4.2200000000000006</v>
      </c>
      <c r="R12">
        <v>0.89999999999999991</v>
      </c>
      <c r="S12">
        <v>4.34</v>
      </c>
    </row>
    <row r="13" spans="1:20" x14ac:dyDescent="0.25">
      <c r="A13" s="14">
        <v>9</v>
      </c>
      <c r="B13" s="1">
        <v>0.12</v>
      </c>
      <c r="C13" s="1">
        <v>6.04</v>
      </c>
      <c r="D13" s="1">
        <v>0.3</v>
      </c>
      <c r="E13" s="1">
        <v>-1.34</v>
      </c>
      <c r="F13" s="1">
        <v>0.05</v>
      </c>
      <c r="G13" s="13">
        <v>-1.29</v>
      </c>
      <c r="H13" s="25">
        <f t="shared" si="0"/>
        <v>-1.1960162363058797</v>
      </c>
      <c r="I13" s="26">
        <f t="shared" si="1"/>
        <v>-1.1443229763312679</v>
      </c>
      <c r="J13" s="27">
        <f t="shared" si="2"/>
        <v>9.3983763694120315E-2</v>
      </c>
      <c r="K13" s="27">
        <f t="shared" si="3"/>
        <v>0.14567702366873214</v>
      </c>
      <c r="M13" t="s">
        <v>49</v>
      </c>
      <c r="N13">
        <v>-0.5</v>
      </c>
      <c r="O13">
        <v>1.58</v>
      </c>
      <c r="P13">
        <v>0.3</v>
      </c>
      <c r="Q13">
        <v>-2.93</v>
      </c>
      <c r="R13">
        <v>-0.48</v>
      </c>
      <c r="S13">
        <v>-3.23</v>
      </c>
    </row>
    <row r="14" spans="1:20" x14ac:dyDescent="0.25">
      <c r="A14" s="14">
        <v>10</v>
      </c>
      <c r="B14" s="1">
        <v>-0.21</v>
      </c>
      <c r="C14" s="1">
        <v>4.83</v>
      </c>
      <c r="D14" s="1">
        <v>0.3</v>
      </c>
      <c r="E14" s="1">
        <v>-2.2799999999999998</v>
      </c>
      <c r="F14" s="1">
        <v>0.42</v>
      </c>
      <c r="G14" s="13">
        <v>-1.86</v>
      </c>
      <c r="H14" s="25">
        <f t="shared" si="0"/>
        <v>-2.2274507157830139</v>
      </c>
      <c r="I14" s="26">
        <f t="shared" si="1"/>
        <v>-2.1647223174918118</v>
      </c>
      <c r="J14" s="27">
        <f t="shared" si="2"/>
        <v>-0.3674507157830138</v>
      </c>
      <c r="K14" s="27">
        <f t="shared" si="3"/>
        <v>-0.30472231749181167</v>
      </c>
      <c r="M14" t="s">
        <v>48</v>
      </c>
      <c r="N14">
        <v>1.42</v>
      </c>
      <c r="O14">
        <v>14.75</v>
      </c>
      <c r="P14">
        <v>1.42</v>
      </c>
      <c r="Q14">
        <v>1.29</v>
      </c>
      <c r="R14">
        <v>0.42</v>
      </c>
      <c r="S14">
        <v>1.1100000000000001</v>
      </c>
    </row>
    <row r="15" spans="1:20" x14ac:dyDescent="0.25">
      <c r="A15" s="14">
        <v>11</v>
      </c>
      <c r="B15" s="1">
        <v>-0.42</v>
      </c>
      <c r="C15" s="1">
        <v>3.87</v>
      </c>
      <c r="D15" s="1">
        <v>0.3</v>
      </c>
      <c r="E15" s="1">
        <v>-2.86</v>
      </c>
      <c r="F15" s="1">
        <v>-0.08</v>
      </c>
      <c r="G15" s="13">
        <v>-2.93</v>
      </c>
      <c r="H15" s="25">
        <f t="shared" si="0"/>
        <v>-2.8391639438895209</v>
      </c>
      <c r="I15" s="26">
        <f t="shared" si="1"/>
        <v>-2.7709748198633983</v>
      </c>
      <c r="J15" s="27">
        <f t="shared" si="2"/>
        <v>9.0836056110479291E-2</v>
      </c>
      <c r="K15" s="27">
        <f t="shared" si="3"/>
        <v>0.15902518013660183</v>
      </c>
      <c r="M15" t="s">
        <v>47</v>
      </c>
      <c r="N15">
        <v>2.4900000000000002</v>
      </c>
      <c r="O15">
        <v>67.399999999999991</v>
      </c>
      <c r="P15">
        <v>5.9099999999999984</v>
      </c>
      <c r="Q15">
        <v>-10.28</v>
      </c>
      <c r="R15">
        <v>-0.71</v>
      </c>
      <c r="S15">
        <v>-10.990000000000002</v>
      </c>
    </row>
    <row r="16" spans="1:20" x14ac:dyDescent="0.25">
      <c r="A16" s="14">
        <v>12</v>
      </c>
      <c r="B16" s="1">
        <v>-0.5</v>
      </c>
      <c r="C16" s="1">
        <v>3.09</v>
      </c>
      <c r="D16" s="1">
        <v>0.3</v>
      </c>
      <c r="E16" s="1">
        <v>-2.93</v>
      </c>
      <c r="F16" s="1">
        <v>-0.3</v>
      </c>
      <c r="G16" s="13">
        <v>-3.23</v>
      </c>
      <c r="H16" s="25">
        <f t="shared" si="0"/>
        <v>-2.9748313237841675</v>
      </c>
      <c r="I16" s="26">
        <f t="shared" si="1"/>
        <v>-2.907966992110758</v>
      </c>
      <c r="J16" s="27">
        <f t="shared" si="2"/>
        <v>0.2551686762158325</v>
      </c>
      <c r="K16" s="27">
        <f t="shared" si="3"/>
        <v>0.32203300788924194</v>
      </c>
      <c r="M16" t="s">
        <v>46</v>
      </c>
      <c r="N16">
        <v>11</v>
      </c>
      <c r="O16">
        <v>11</v>
      </c>
      <c r="P16">
        <v>11</v>
      </c>
      <c r="Q16">
        <v>11</v>
      </c>
      <c r="R16">
        <v>11</v>
      </c>
      <c r="S16">
        <v>11</v>
      </c>
    </row>
    <row r="17" spans="1:19" x14ac:dyDescent="0.25">
      <c r="A17" s="14">
        <v>13</v>
      </c>
      <c r="B17" s="1">
        <v>-0.42</v>
      </c>
      <c r="C17" s="1">
        <v>2.4700000000000002</v>
      </c>
      <c r="D17" s="1">
        <v>0.3</v>
      </c>
      <c r="E17" s="1">
        <v>-2.44</v>
      </c>
      <c r="F17" s="1">
        <v>-0.13</v>
      </c>
      <c r="G17" s="13">
        <v>-2.57</v>
      </c>
      <c r="H17" s="25">
        <f t="shared" si="0"/>
        <v>-2.510133232867652</v>
      </c>
      <c r="I17" s="26">
        <f t="shared" si="1"/>
        <v>-2.4534508931404808</v>
      </c>
      <c r="J17" s="27">
        <f t="shared" si="2"/>
        <v>5.9866767132347842E-2</v>
      </c>
      <c r="K17" s="27">
        <f t="shared" si="3"/>
        <v>0.11654910685951902</v>
      </c>
      <c r="M17" t="s">
        <v>45</v>
      </c>
      <c r="N17">
        <v>1.42</v>
      </c>
      <c r="O17">
        <v>14.75</v>
      </c>
      <c r="P17">
        <v>1.42</v>
      </c>
      <c r="Q17">
        <v>1.29</v>
      </c>
      <c r="R17">
        <v>0.42</v>
      </c>
      <c r="S17">
        <v>1.1100000000000001</v>
      </c>
    </row>
    <row r="18" spans="1:19" x14ac:dyDescent="0.25">
      <c r="A18" s="14">
        <v>14</v>
      </c>
      <c r="B18" s="1">
        <v>-0.21</v>
      </c>
      <c r="C18" s="1">
        <v>1.98</v>
      </c>
      <c r="D18" s="1">
        <v>0.3</v>
      </c>
      <c r="E18" s="1">
        <v>-1.42</v>
      </c>
      <c r="F18" s="1">
        <v>0.2</v>
      </c>
      <c r="G18" s="13">
        <v>-1.23</v>
      </c>
      <c r="H18" s="25">
        <f t="shared" si="0"/>
        <v>-1.5576381969170658</v>
      </c>
      <c r="I18" s="26">
        <f t="shared" si="1"/>
        <v>-1.5183343238058726</v>
      </c>
      <c r="J18" s="27">
        <f t="shared" si="2"/>
        <v>-0.32763819691706586</v>
      </c>
      <c r="K18" s="27">
        <f t="shared" si="3"/>
        <v>-0.28833432380587265</v>
      </c>
      <c r="M18" t="s">
        <v>44</v>
      </c>
      <c r="N18">
        <v>-0.5</v>
      </c>
      <c r="O18">
        <v>1.58</v>
      </c>
      <c r="P18">
        <v>0.3</v>
      </c>
      <c r="Q18">
        <v>-2.93</v>
      </c>
      <c r="R18">
        <v>-0.48</v>
      </c>
      <c r="S18">
        <v>-3.23</v>
      </c>
    </row>
    <row r="19" spans="1:19" ht="15.75" thickBot="1" x14ac:dyDescent="0.3">
      <c r="A19" s="14">
        <v>15</v>
      </c>
      <c r="B19" s="1">
        <v>0.12</v>
      </c>
      <c r="C19" s="1">
        <v>1.58</v>
      </c>
      <c r="D19" s="1">
        <v>0.3</v>
      </c>
      <c r="E19" s="1">
        <v>-0.01</v>
      </c>
      <c r="F19" s="1">
        <v>-0.48</v>
      </c>
      <c r="G19" s="13">
        <v>-0.48</v>
      </c>
      <c r="H19" s="25">
        <f t="shared" si="0"/>
        <v>-0.14781839976478284</v>
      </c>
      <c r="I19" s="26">
        <f t="shared" si="1"/>
        <v>-0.13278246691397388</v>
      </c>
      <c r="J19" s="27">
        <f t="shared" si="2"/>
        <v>0.33218160023521714</v>
      </c>
      <c r="K19" s="27">
        <f t="shared" si="3"/>
        <v>0.3472175330860261</v>
      </c>
      <c r="M19" s="2" t="s">
        <v>43</v>
      </c>
      <c r="N19" s="2">
        <v>0.65238708652863664</v>
      </c>
      <c r="O19" s="2">
        <v>4.1299451189866438</v>
      </c>
      <c r="P19" s="2">
        <v>0.40537172166527774</v>
      </c>
      <c r="Q19" s="2">
        <v>1.5395108516965184</v>
      </c>
      <c r="R19" s="2">
        <v>0.31088738476596439</v>
      </c>
      <c r="S19" s="2">
        <v>1.4874691063041665</v>
      </c>
    </row>
    <row r="20" spans="1:19" ht="16.5" thickBot="1" x14ac:dyDescent="0.3">
      <c r="A20" s="1"/>
      <c r="B20" s="1"/>
      <c r="C20" s="1"/>
      <c r="D20" s="1"/>
      <c r="E20" s="1"/>
      <c r="F20" s="1"/>
      <c r="G20" s="1"/>
      <c r="H20" s="22" t="s">
        <v>61</v>
      </c>
      <c r="I20" s="22" t="s">
        <v>62</v>
      </c>
      <c r="M20" s="12" t="s">
        <v>42</v>
      </c>
    </row>
    <row r="21" spans="1:19" x14ac:dyDescent="0.25">
      <c r="H21" s="11">
        <v>3.9237294999123189</v>
      </c>
      <c r="I21" s="9">
        <v>3.9873061290139589</v>
      </c>
      <c r="M21" s="3"/>
      <c r="N21" s="3" t="s">
        <v>10</v>
      </c>
      <c r="O21" s="3" t="s">
        <v>9</v>
      </c>
      <c r="P21" s="3" t="s">
        <v>8</v>
      </c>
      <c r="Q21" s="3" t="s">
        <v>37</v>
      </c>
      <c r="R21" s="3" t="s">
        <v>36</v>
      </c>
      <c r="S21" s="3" t="s">
        <v>35</v>
      </c>
    </row>
    <row r="22" spans="1:19" x14ac:dyDescent="0.25">
      <c r="H22" s="11">
        <v>-0.22680280480208384</v>
      </c>
      <c r="I22" s="9">
        <v>-0.23502193644419214</v>
      </c>
      <c r="M22" t="s">
        <v>10</v>
      </c>
      <c r="N22">
        <f>VARP('Lab 1'!$B$9:$B$19)</f>
        <v>0.4237322314049588</v>
      </c>
    </row>
    <row r="23" spans="1:19" ht="15.75" thickBot="1" x14ac:dyDescent="0.3">
      <c r="A23" s="21" t="s">
        <v>67</v>
      </c>
      <c r="H23" s="10">
        <v>-0.81760525105386561</v>
      </c>
      <c r="I23" s="9">
        <v>-0.84986825221544748</v>
      </c>
      <c r="M23" t="s">
        <v>9</v>
      </c>
      <c r="N23">
        <v>2.484071900826446</v>
      </c>
      <c r="O23">
        <f>VARP('Lab 1'!$C$9:$C$19)</f>
        <v>16.981238016528934</v>
      </c>
    </row>
    <row r="24" spans="1:19" x14ac:dyDescent="0.25">
      <c r="A24" t="s">
        <v>3</v>
      </c>
      <c r="M24" t="s">
        <v>8</v>
      </c>
      <c r="N24">
        <v>0.2373719008264463</v>
      </c>
      <c r="O24">
        <v>1.5219107438016528</v>
      </c>
      <c r="P24">
        <f>VARP('Lab 1'!$D$9:$D$19)</f>
        <v>0.16360165289256204</v>
      </c>
    </row>
    <row r="25" spans="1:19" x14ac:dyDescent="0.25">
      <c r="A25">
        <f t="array" ref="A25:K27">TRANSPOSE(B9:D19)</f>
        <v>1.42</v>
      </c>
      <c r="B25">
        <v>1.21</v>
      </c>
      <c r="C25">
        <v>0.88</v>
      </c>
      <c r="D25">
        <v>0.5</v>
      </c>
      <c r="E25">
        <v>0.12</v>
      </c>
      <c r="F25">
        <v>-0.21</v>
      </c>
      <c r="G25">
        <v>-0.42</v>
      </c>
      <c r="H25">
        <v>-0.5</v>
      </c>
      <c r="I25">
        <v>-0.42</v>
      </c>
      <c r="J25">
        <v>-0.21</v>
      </c>
      <c r="K25">
        <v>0.12</v>
      </c>
      <c r="M25" t="s">
        <v>37</v>
      </c>
      <c r="N25">
        <v>0.95302892561983465</v>
      </c>
      <c r="O25">
        <v>4.864160330578513</v>
      </c>
      <c r="P25">
        <v>0.49467851239669414</v>
      </c>
      <c r="Q25">
        <f>VARP('Lab 1'!$E$9:$E$19)</f>
        <v>2.3596429752066115</v>
      </c>
    </row>
    <row r="26" spans="1:19" x14ac:dyDescent="0.25">
      <c r="A26">
        <v>14.75</v>
      </c>
      <c r="B26">
        <v>11.8</v>
      </c>
      <c r="C26">
        <v>9.44</v>
      </c>
      <c r="D26">
        <v>7.55</v>
      </c>
      <c r="E26">
        <v>6.04</v>
      </c>
      <c r="F26">
        <v>4.83</v>
      </c>
      <c r="G26">
        <v>3.87</v>
      </c>
      <c r="H26">
        <v>3.09</v>
      </c>
      <c r="I26">
        <v>2.4700000000000002</v>
      </c>
      <c r="J26">
        <v>1.98</v>
      </c>
      <c r="K26">
        <v>1.58</v>
      </c>
      <c r="M26" t="s">
        <v>36</v>
      </c>
      <c r="N26">
        <v>-4.7352892561983474E-2</v>
      </c>
      <c r="O26">
        <v>-0.20933966942148777</v>
      </c>
      <c r="P26">
        <v>-4.2230578512396692E-2</v>
      </c>
      <c r="Q26">
        <v>-0.12472066115702479</v>
      </c>
      <c r="R26">
        <f>VARP('Lab 1'!$F$9:$F$19)</f>
        <v>9.6224793388429763E-2</v>
      </c>
    </row>
    <row r="27" spans="1:19" ht="15.75" thickBot="1" x14ac:dyDescent="0.3">
      <c r="A27">
        <v>1.42</v>
      </c>
      <c r="B27">
        <v>1.21</v>
      </c>
      <c r="C27">
        <v>0.88</v>
      </c>
      <c r="D27">
        <v>0.3</v>
      </c>
      <c r="E27">
        <v>0.3</v>
      </c>
      <c r="F27">
        <v>0.3</v>
      </c>
      <c r="G27">
        <v>0.3</v>
      </c>
      <c r="H27">
        <v>0.3</v>
      </c>
      <c r="I27">
        <v>0.3</v>
      </c>
      <c r="J27">
        <v>0.3</v>
      </c>
      <c r="K27">
        <v>0.3</v>
      </c>
      <c r="M27" s="2" t="s">
        <v>35</v>
      </c>
      <c r="N27" s="2">
        <v>0.9051396694214876</v>
      </c>
      <c r="O27" s="2">
        <v>4.6511115702479335</v>
      </c>
      <c r="P27" s="2">
        <v>0.4524479338842976</v>
      </c>
      <c r="Q27" s="2">
        <v>2.233840495867768</v>
      </c>
      <c r="R27" s="2">
        <v>-2.9241322314049578E-2</v>
      </c>
      <c r="S27" s="2">
        <f>VARP('Lab 1'!$G$9:$G$19)</f>
        <v>2.2028082644628095</v>
      </c>
    </row>
    <row r="28" spans="1:19" ht="15.75" thickBot="1" x14ac:dyDescent="0.3">
      <c r="M28" s="6" t="s">
        <v>40</v>
      </c>
    </row>
    <row r="29" spans="1:19" x14ac:dyDescent="0.25">
      <c r="M29" s="3"/>
      <c r="N29" s="3" t="s">
        <v>10</v>
      </c>
      <c r="O29" s="3" t="s">
        <v>9</v>
      </c>
      <c r="P29" s="3" t="s">
        <v>8</v>
      </c>
      <c r="Q29" s="3" t="s">
        <v>37</v>
      </c>
      <c r="R29" s="3" t="s">
        <v>36</v>
      </c>
      <c r="S29" s="3" t="s">
        <v>35</v>
      </c>
    </row>
    <row r="30" spans="1:19" x14ac:dyDescent="0.25">
      <c r="J30" s="23" t="s">
        <v>63</v>
      </c>
      <c r="M30" t="s">
        <v>10</v>
      </c>
      <c r="N30" s="4">
        <v>1</v>
      </c>
      <c r="O30" s="4"/>
      <c r="P30" s="4"/>
    </row>
    <row r="31" spans="1:19" x14ac:dyDescent="0.25">
      <c r="A31" t="s">
        <v>2</v>
      </c>
      <c r="E31" t="s">
        <v>1</v>
      </c>
      <c r="J31" s="23">
        <f t="array" ref="J31:J33">MMULT(A36:K38,G9:G19)</f>
        <v>3.9873061290139589</v>
      </c>
      <c r="M31" t="s">
        <v>9</v>
      </c>
      <c r="N31">
        <f>N23/(N8*O8)</f>
        <v>0.84186228228867699</v>
      </c>
      <c r="O31" s="7">
        <v>1</v>
      </c>
      <c r="P31" s="4"/>
      <c r="Q31" s="4"/>
    </row>
    <row r="32" spans="1:19" x14ac:dyDescent="0.25">
      <c r="A32">
        <f t="array" ref="A32:C34">MMULT(A25:K27,B9:D19)</f>
        <v>5.2247000000000012</v>
      </c>
      <c r="B32">
        <v>42.581700000000005</v>
      </c>
      <c r="C32">
        <v>3.9488999999999996</v>
      </c>
      <c r="E32">
        <f t="array" ref="E32:G34">MINVERSE(A32:C34)</f>
        <v>0.48034161314069596</v>
      </c>
      <c r="F32">
        <v>-7.3022750286241105E-3</v>
      </c>
      <c r="G32">
        <v>-0.30355226559037468</v>
      </c>
      <c r="J32" s="23">
        <v>-0.23502193644419214</v>
      </c>
      <c r="M32" t="s">
        <v>8</v>
      </c>
      <c r="N32">
        <f>N24/(N8*$P$8)</f>
        <v>0.81959071327693478</v>
      </c>
      <c r="O32">
        <f>O24/(O8*$P$8)</f>
        <v>0.83007623372176065</v>
      </c>
      <c r="P32" s="4">
        <v>1</v>
      </c>
    </row>
    <row r="33" spans="1:19" x14ac:dyDescent="0.25">
      <c r="A33">
        <v>42.581700000000005</v>
      </c>
      <c r="B33">
        <v>599.77179999999998</v>
      </c>
      <c r="C33">
        <v>52.953199999999995</v>
      </c>
      <c r="E33">
        <v>-7.3022750286241981E-3</v>
      </c>
      <c r="F33">
        <v>2.7785730849029348E-2</v>
      </c>
      <c r="G33">
        <v>-0.28995706625947998</v>
      </c>
      <c r="J33" s="23">
        <v>-0.84986825221544748</v>
      </c>
      <c r="M33" t="s">
        <v>37</v>
      </c>
      <c r="N33">
        <f>N25/(N8*$Q$8)</f>
        <v>0.86645197984181621</v>
      </c>
      <c r="O33">
        <f>O25/(O8*$Q$8)</f>
        <v>0.69856588569701028</v>
      </c>
      <c r="P33">
        <f>P25/(P8*$Q$8)</f>
        <v>0.72379131704774113</v>
      </c>
      <c r="Q33" s="7">
        <v>1</v>
      </c>
    </row>
    <row r="34" spans="1:19" x14ac:dyDescent="0.25">
      <c r="A34">
        <v>3.9488999999999996</v>
      </c>
      <c r="B34">
        <v>52.953199999999995</v>
      </c>
      <c r="C34">
        <v>4.974899999999999</v>
      </c>
      <c r="E34">
        <v>-0.30355226559037396</v>
      </c>
      <c r="F34">
        <v>-0.28995706625948003</v>
      </c>
      <c r="G34">
        <v>3.5282823901267011</v>
      </c>
      <c r="M34" t="s">
        <v>36</v>
      </c>
      <c r="N34">
        <f>N26/(N8*$R$8)</f>
        <v>-0.21318889781266051</v>
      </c>
      <c r="O34">
        <f>O26/(O8*$R$8)</f>
        <v>-0.14887805301693893</v>
      </c>
      <c r="P34">
        <f>P26/(P8*$R$8)</f>
        <v>-0.30598279578018273</v>
      </c>
      <c r="Q34">
        <f>Q26/(Q8*$R$8)</f>
        <v>-0.23794636630214616</v>
      </c>
      <c r="R34" s="7">
        <v>1</v>
      </c>
    </row>
    <row r="35" spans="1:19" ht="15.75" thickBot="1" x14ac:dyDescent="0.3">
      <c r="A35" t="s">
        <v>0</v>
      </c>
      <c r="M35" s="2" t="s">
        <v>35</v>
      </c>
      <c r="N35">
        <f>N27/(N8*$S$8)</f>
        <v>0.8517042517577913</v>
      </c>
      <c r="O35">
        <f>O27/(O8*$S$8)</f>
        <v>0.6913389871513721</v>
      </c>
      <c r="P35">
        <f>P27/(P8*$S$8)</f>
        <v>0.68516273143143192</v>
      </c>
      <c r="Q35">
        <f>Q27/(Q8*$S$8)</f>
        <v>0.89073389208318698</v>
      </c>
      <c r="S35" s="7">
        <v>1</v>
      </c>
    </row>
    <row r="36" spans="1:19" ht="15.75" thickBot="1" x14ac:dyDescent="0.3">
      <c r="A36">
        <f t="array" ref="A36:K38">MMULT(E32:G34,A25:K27)</f>
        <v>0.14333231684925057</v>
      </c>
      <c r="B36">
        <v>0.12774826519812416</v>
      </c>
      <c r="C36">
        <v>8.6641149574071097E-2</v>
      </c>
      <c r="D36">
        <v>9.3972950427123531E-2</v>
      </c>
      <c r="E36">
        <v>-7.7530427273118513E-2</v>
      </c>
      <c r="F36">
        <v>-0.227207406824913</v>
      </c>
      <c r="G36">
        <v>-0.32106896155698</v>
      </c>
      <c r="H36">
        <v>-0.3538005160859089</v>
      </c>
      <c r="I36">
        <v>-0.31084577651690626</v>
      </c>
      <c r="J36">
        <v>-0.20639592299333431</v>
      </c>
      <c r="K36">
        <v>-4.4962280645454988E-2</v>
      </c>
      <c r="M36" s="6" t="s">
        <v>39</v>
      </c>
    </row>
    <row r="37" spans="1:19" x14ac:dyDescent="0.25">
      <c r="A37">
        <v>-1.2268734605925036E-2</v>
      </c>
      <c r="B37">
        <v>-3.1812178940059721E-2</v>
      </c>
      <c r="C37">
        <v>7.0907888130533614E-4</v>
      </c>
      <c r="D37">
        <v>0.11914401051801549</v>
      </c>
      <c r="E37">
        <v>7.9962421446858362E-2</v>
      </c>
      <c r="F37">
        <v>4.8751437878978843E-2</v>
      </c>
      <c r="G37">
        <v>2.3610614019921747E-2</v>
      </c>
      <c r="H37">
        <v>2.5219259599687932E-3</v>
      </c>
      <c r="I37">
        <v>-1.5289409168719334E-2</v>
      </c>
      <c r="J37">
        <v>-3.0437895040754809E-2</v>
      </c>
      <c r="K37">
        <v>-4.3961938139812522E-2</v>
      </c>
      <c r="M37" s="3"/>
      <c r="N37" s="3" t="s">
        <v>10</v>
      </c>
      <c r="O37" s="3" t="s">
        <v>9</v>
      </c>
      <c r="P37" s="3" t="s">
        <v>8</v>
      </c>
      <c r="Q37" s="3" t="s">
        <v>37</v>
      </c>
      <c r="R37" s="3" t="s">
        <v>36</v>
      </c>
      <c r="S37" s="3" t="s">
        <v>35</v>
      </c>
    </row>
    <row r="38" spans="1:19" x14ac:dyDescent="0.25">
      <c r="A38">
        <v>0.30225004951425305</v>
      </c>
      <c r="B38">
        <v>0.48043006882709083</v>
      </c>
      <c r="C38">
        <v>0.10056780410247645</v>
      </c>
      <c r="D38">
        <v>-1.2824672660162513</v>
      </c>
      <c r="E38">
        <v>-0.72928223504009404</v>
      </c>
      <c r="F38">
        <v>-0.27826193722129977</v>
      </c>
      <c r="G38">
        <v>6.3842822161779722E-2</v>
      </c>
      <c r="H38">
        <v>0.31429351509140402</v>
      </c>
      <c r="I38">
        <v>0.46978271492505153</v>
      </c>
      <c r="J38">
        <v>0.54811570161821843</v>
      </c>
      <c r="K38">
        <v>0.56392628047718696</v>
      </c>
      <c r="M38" t="s">
        <v>10</v>
      </c>
      <c r="N38">
        <v>1</v>
      </c>
    </row>
    <row r="39" spans="1:19" x14ac:dyDescent="0.25">
      <c r="M39" t="s">
        <v>9</v>
      </c>
      <c r="N39">
        <v>0.92604851051754522</v>
      </c>
      <c r="O39">
        <v>1</v>
      </c>
    </row>
    <row r="40" spans="1:19" x14ac:dyDescent="0.25">
      <c r="M40" t="s">
        <v>8</v>
      </c>
      <c r="N40">
        <v>0.90154978460462909</v>
      </c>
      <c r="O40">
        <v>0.91308385709393769</v>
      </c>
      <c r="P40">
        <v>1</v>
      </c>
    </row>
    <row r="41" spans="1:19" x14ac:dyDescent="0.25">
      <c r="M41" t="s">
        <v>37</v>
      </c>
      <c r="N41">
        <v>0.95309717782599812</v>
      </c>
      <c r="O41">
        <v>0.76842247426671162</v>
      </c>
      <c r="P41">
        <v>0.79617044875251586</v>
      </c>
      <c r="Q41">
        <v>1</v>
      </c>
    </row>
    <row r="42" spans="1:19" x14ac:dyDescent="0.25">
      <c r="M42" t="s">
        <v>36</v>
      </c>
      <c r="N42">
        <v>-0.23450778759392657</v>
      </c>
      <c r="O42">
        <v>-0.16376585831863286</v>
      </c>
      <c r="P42">
        <v>-0.33658107535820109</v>
      </c>
      <c r="Q42">
        <v>-0.2617410029323608</v>
      </c>
      <c r="R42">
        <v>1</v>
      </c>
    </row>
    <row r="43" spans="1:19" ht="15.75" thickBot="1" x14ac:dyDescent="0.3">
      <c r="M43" s="2" t="s">
        <v>35</v>
      </c>
      <c r="N43" s="2">
        <v>0.93687467693357074</v>
      </c>
      <c r="O43" s="2">
        <v>0.76047288586650974</v>
      </c>
      <c r="P43" s="2">
        <v>0.7536790045745756</v>
      </c>
      <c r="Q43" s="2">
        <v>0.97980728129150607</v>
      </c>
      <c r="R43" s="2">
        <v>-6.3513371277556935E-2</v>
      </c>
      <c r="S43" s="2">
        <v>1</v>
      </c>
    </row>
    <row r="44" spans="1:19" ht="15.75" thickBot="1" x14ac:dyDescent="0.3">
      <c r="M44" s="6" t="s">
        <v>38</v>
      </c>
    </row>
    <row r="45" spans="1:19" x14ac:dyDescent="0.25">
      <c r="N45" s="3" t="s">
        <v>10</v>
      </c>
      <c r="O45" s="3" t="s">
        <v>9</v>
      </c>
      <c r="P45" s="3" t="s">
        <v>8</v>
      </c>
      <c r="Q45" s="3" t="s">
        <v>37</v>
      </c>
      <c r="R45" s="3" t="s">
        <v>36</v>
      </c>
      <c r="S45" s="3" t="s">
        <v>35</v>
      </c>
    </row>
    <row r="46" spans="1:19" x14ac:dyDescent="0.25">
      <c r="M46" t="s">
        <v>10</v>
      </c>
      <c r="N46">
        <f t="shared" ref="N46:N51" si="4">N38-N30</f>
        <v>0</v>
      </c>
      <c r="O46" s="4"/>
      <c r="P46" s="4"/>
    </row>
    <row r="47" spans="1:19" x14ac:dyDescent="0.25">
      <c r="M47" t="s">
        <v>9</v>
      </c>
      <c r="N47">
        <f t="shared" si="4"/>
        <v>8.4186228228868232E-2</v>
      </c>
      <c r="O47">
        <f>O39-O31</f>
        <v>0</v>
      </c>
    </row>
    <row r="48" spans="1:19" x14ac:dyDescent="0.25">
      <c r="M48" t="s">
        <v>8</v>
      </c>
      <c r="N48">
        <f t="shared" si="4"/>
        <v>8.1959071327694311E-2</v>
      </c>
      <c r="O48">
        <f>O40-O32</f>
        <v>8.3007623372177042E-2</v>
      </c>
      <c r="P48">
        <f>P40-P32</f>
        <v>0</v>
      </c>
    </row>
    <row r="49" spans="13:19" x14ac:dyDescent="0.25">
      <c r="M49" t="s">
        <v>37</v>
      </c>
      <c r="N49">
        <f t="shared" si="4"/>
        <v>8.664519798418191E-2</v>
      </c>
      <c r="O49">
        <f>O41-O33</f>
        <v>6.9856588569701339E-2</v>
      </c>
      <c r="P49">
        <f>P41-P33</f>
        <v>7.2379131704774724E-2</v>
      </c>
      <c r="Q49">
        <f>Q41-Q33</f>
        <v>0</v>
      </c>
    </row>
    <row r="50" spans="13:19" x14ac:dyDescent="0.25">
      <c r="M50" t="s">
        <v>36</v>
      </c>
      <c r="N50">
        <f t="shared" si="4"/>
        <v>-2.1318889781266059E-2</v>
      </c>
      <c r="O50">
        <f>O42-O34</f>
        <v>-1.4887805301693924E-2</v>
      </c>
      <c r="P50">
        <f>P42-P34</f>
        <v>-3.0598279578018361E-2</v>
      </c>
      <c r="Q50">
        <f>Q42-Q34</f>
        <v>-2.3794636630214638E-2</v>
      </c>
      <c r="R50">
        <f>R42-R34</f>
        <v>0</v>
      </c>
    </row>
    <row r="51" spans="13:19" ht="15.75" thickBot="1" x14ac:dyDescent="0.3">
      <c r="M51" s="2" t="s">
        <v>35</v>
      </c>
      <c r="N51">
        <f t="shared" si="4"/>
        <v>8.5170425175779441E-2</v>
      </c>
      <c r="O51">
        <f>O43-O35</f>
        <v>6.9133898715137643E-2</v>
      </c>
      <c r="P51">
        <f>P43-P35</f>
        <v>6.851627314314368E-2</v>
      </c>
      <c r="Q51">
        <f>Q43-Q35</f>
        <v>8.9073389208319087E-2</v>
      </c>
      <c r="R51">
        <f>R43-R35</f>
        <v>-6.3513371277556935E-2</v>
      </c>
      <c r="S51">
        <f>S43-S35</f>
        <v>0</v>
      </c>
    </row>
    <row r="53" spans="13:19" x14ac:dyDescent="0.25">
      <c r="M53" t="s">
        <v>34</v>
      </c>
    </row>
    <row r="54" spans="13:19" ht="15.75" thickBot="1" x14ac:dyDescent="0.3"/>
    <row r="55" spans="13:19" x14ac:dyDescent="0.25">
      <c r="M55" s="5" t="s">
        <v>33</v>
      </c>
      <c r="N55" s="5"/>
    </row>
    <row r="56" spans="13:19" x14ac:dyDescent="0.25">
      <c r="M56" t="s">
        <v>32</v>
      </c>
      <c r="N56">
        <v>0.98257616192528086</v>
      </c>
    </row>
    <row r="57" spans="13:19" x14ac:dyDescent="0.25">
      <c r="M57" s="20" t="s">
        <v>31</v>
      </c>
      <c r="N57" s="20">
        <v>0.96545591398381581</v>
      </c>
    </row>
    <row r="58" spans="13:19" x14ac:dyDescent="0.25">
      <c r="M58" t="s">
        <v>30</v>
      </c>
      <c r="N58">
        <v>0.9506513056911654</v>
      </c>
    </row>
    <row r="59" spans="13:19" x14ac:dyDescent="0.25">
      <c r="M59" t="s">
        <v>18</v>
      </c>
      <c r="N59">
        <v>0.34579803763229267</v>
      </c>
    </row>
    <row r="60" spans="13:19" ht="15.75" thickBot="1" x14ac:dyDescent="0.3">
      <c r="M60" s="2" t="s">
        <v>29</v>
      </c>
      <c r="N60" s="2">
        <v>11</v>
      </c>
    </row>
    <row r="62" spans="13:19" ht="15.75" thickBot="1" x14ac:dyDescent="0.3">
      <c r="M62" t="s">
        <v>28</v>
      </c>
    </row>
    <row r="63" spans="13:19" x14ac:dyDescent="0.25">
      <c r="M63" s="3"/>
      <c r="N63" s="3" t="s">
        <v>27</v>
      </c>
      <c r="O63" s="3" t="s">
        <v>26</v>
      </c>
      <c r="P63" s="3" t="s">
        <v>25</v>
      </c>
      <c r="Q63" s="3" t="s">
        <v>24</v>
      </c>
      <c r="R63" s="3" t="s">
        <v>23</v>
      </c>
    </row>
    <row r="64" spans="13:19" x14ac:dyDescent="0.25">
      <c r="M64" t="s">
        <v>22</v>
      </c>
      <c r="N64">
        <v>3</v>
      </c>
      <c r="O64">
        <v>23.393856929278495</v>
      </c>
      <c r="P64">
        <v>7.7979523097594985</v>
      </c>
      <c r="Q64">
        <v>65.213202193475752</v>
      </c>
      <c r="R64">
        <v>1.75959953528928E-5</v>
      </c>
    </row>
    <row r="65" spans="1:21" x14ac:dyDescent="0.25">
      <c r="M65" t="s">
        <v>21</v>
      </c>
      <c r="N65">
        <v>7</v>
      </c>
      <c r="O65">
        <v>0.83703397981241157</v>
      </c>
      <c r="P65">
        <v>0.11957628283034451</v>
      </c>
    </row>
    <row r="66" spans="1:21" ht="15.75" thickBot="1" x14ac:dyDescent="0.3">
      <c r="A66" s="4"/>
      <c r="B66" s="4"/>
      <c r="C66" s="4"/>
      <c r="M66" s="2" t="s">
        <v>20</v>
      </c>
      <c r="N66" s="2">
        <v>10</v>
      </c>
      <c r="O66" s="2">
        <v>24.230890909090906</v>
      </c>
      <c r="P66" s="2"/>
      <c r="Q66" s="2"/>
      <c r="R66" s="2"/>
    </row>
    <row r="67" spans="1:21" ht="15.75" thickBot="1" x14ac:dyDescent="0.3"/>
    <row r="68" spans="1:21" x14ac:dyDescent="0.25">
      <c r="M68" s="3"/>
      <c r="N68" s="3" t="s">
        <v>19</v>
      </c>
      <c r="O68" s="3" t="s">
        <v>18</v>
      </c>
      <c r="P68" s="3" t="s">
        <v>17</v>
      </c>
      <c r="Q68" s="3" t="s">
        <v>16</v>
      </c>
      <c r="R68" s="3" t="s">
        <v>15</v>
      </c>
      <c r="S68" s="3" t="s">
        <v>14</v>
      </c>
      <c r="T68" s="3" t="s">
        <v>13</v>
      </c>
      <c r="U68" s="3" t="s">
        <v>12</v>
      </c>
    </row>
    <row r="69" spans="1:21" x14ac:dyDescent="0.25">
      <c r="M69" t="s">
        <v>11</v>
      </c>
      <c r="N69">
        <v>-5.8320943399353065E-2</v>
      </c>
      <c r="O69">
        <v>0.35546369905482705</v>
      </c>
      <c r="P69">
        <v>-0.16407004021627983</v>
      </c>
      <c r="Q69">
        <v>0.87431291160477487</v>
      </c>
      <c r="R69">
        <v>-0.89885902674527651</v>
      </c>
      <c r="S69">
        <v>0.78221713994657027</v>
      </c>
      <c r="T69">
        <v>-1.3022602210561431</v>
      </c>
      <c r="U69">
        <v>1.1856183342574371</v>
      </c>
    </row>
    <row r="70" spans="1:21" x14ac:dyDescent="0.25">
      <c r="M70" s="20" t="s">
        <v>10</v>
      </c>
      <c r="N70" s="20">
        <v>3.9237294999123189</v>
      </c>
      <c r="O70">
        <v>0.45562188113009672</v>
      </c>
      <c r="P70">
        <v>8.6118109388867357</v>
      </c>
      <c r="Q70">
        <v>5.6772434153694181E-5</v>
      </c>
      <c r="R70">
        <v>2.8463549502357672</v>
      </c>
      <c r="S70">
        <v>5.0011040495888706</v>
      </c>
      <c r="T70">
        <v>2.3292883369901327</v>
      </c>
      <c r="U70">
        <v>5.5181706628345051</v>
      </c>
    </row>
    <row r="71" spans="1:21" x14ac:dyDescent="0.25">
      <c r="M71" s="20" t="s">
        <v>9</v>
      </c>
      <c r="N71" s="20">
        <v>-0.22680280480208384</v>
      </c>
      <c r="O71">
        <v>7.6367857637090461E-2</v>
      </c>
      <c r="P71">
        <v>-2.9698725592104327</v>
      </c>
      <c r="Q71">
        <v>2.0811506291590211E-2</v>
      </c>
      <c r="R71">
        <v>-0.40738409301293321</v>
      </c>
      <c r="S71">
        <v>-4.6221516591234468E-2</v>
      </c>
      <c r="T71">
        <v>-0.49405084705752234</v>
      </c>
      <c r="U71">
        <v>4.0445237453354627E-2</v>
      </c>
    </row>
    <row r="72" spans="1:21" ht="15.75" thickBot="1" x14ac:dyDescent="0.3">
      <c r="M72" s="28" t="s">
        <v>8</v>
      </c>
      <c r="N72" s="28">
        <v>-0.81760525105386561</v>
      </c>
      <c r="O72" s="2">
        <v>0.67865073939359366</v>
      </c>
      <c r="P72" s="2">
        <v>-1.2047511386850243</v>
      </c>
      <c r="Q72" s="2">
        <v>0.2674455934643758</v>
      </c>
      <c r="R72" s="2">
        <v>-2.422359247785332</v>
      </c>
      <c r="S72" s="2">
        <v>0.78714874567760096</v>
      </c>
      <c r="T72" s="2">
        <v>-3.1925321782963101</v>
      </c>
      <c r="U72" s="2">
        <v>1.5573216761885789</v>
      </c>
    </row>
    <row r="76" spans="1:21" x14ac:dyDescent="0.25">
      <c r="Q76" t="s">
        <v>7</v>
      </c>
    </row>
    <row r="77" spans="1:21" ht="15.75" thickBot="1" x14ac:dyDescent="0.3"/>
    <row r="78" spans="1:21" x14ac:dyDescent="0.25">
      <c r="Q78" s="3" t="s">
        <v>6</v>
      </c>
      <c r="R78" s="3" t="s">
        <v>5</v>
      </c>
      <c r="S78" s="3" t="s">
        <v>4</v>
      </c>
    </row>
    <row r="79" spans="1:21" x14ac:dyDescent="0.25">
      <c r="Q79">
        <v>1</v>
      </c>
      <c r="R79">
        <v>1.0070341191489132</v>
      </c>
      <c r="S79">
        <v>-0.15703411914891319</v>
      </c>
    </row>
    <row r="80" spans="1:21" x14ac:dyDescent="0.25">
      <c r="Q80">
        <v>2</v>
      </c>
      <c r="R80">
        <v>1.0238163010547856</v>
      </c>
      <c r="S80">
        <v>-0.17381630105478563</v>
      </c>
    </row>
    <row r="81" spans="17:19" x14ac:dyDescent="0.25">
      <c r="Q81">
        <v>3</v>
      </c>
      <c r="R81">
        <v>0.53404991826441472</v>
      </c>
      <c r="S81">
        <v>0.57595008173558537</v>
      </c>
    </row>
    <row r="82" spans="17:19" x14ac:dyDescent="0.25">
      <c r="Q82">
        <v>4</v>
      </c>
      <c r="R82">
        <v>-5.4098945015086164E-2</v>
      </c>
      <c r="S82">
        <v>-0.15590105498491383</v>
      </c>
    </row>
    <row r="83" spans="17:19" x14ac:dyDescent="0.25">
      <c r="Q83">
        <v>5</v>
      </c>
      <c r="R83">
        <v>-1.2026439197306209</v>
      </c>
      <c r="S83">
        <v>-8.7356080269379133E-2</v>
      </c>
    </row>
    <row r="84" spans="17:19" x14ac:dyDescent="0.25">
      <c r="Q84">
        <v>6</v>
      </c>
      <c r="R84">
        <v>-2.2230432608911648</v>
      </c>
      <c r="S84">
        <v>0.36304326089116468</v>
      </c>
    </row>
    <row r="85" spans="17:19" x14ac:dyDescent="0.25">
      <c r="Q85">
        <v>7</v>
      </c>
      <c r="R85">
        <v>-2.8292957632627509</v>
      </c>
      <c r="S85">
        <v>-0.10070423673724926</v>
      </c>
    </row>
    <row r="86" spans="17:19" x14ac:dyDescent="0.25">
      <c r="Q86">
        <v>8</v>
      </c>
      <c r="R86">
        <v>-2.9662879355101115</v>
      </c>
      <c r="S86">
        <v>-0.26371206448988849</v>
      </c>
    </row>
    <row r="87" spans="17:19" x14ac:dyDescent="0.25">
      <c r="Q87">
        <v>9</v>
      </c>
      <c r="R87">
        <v>-2.5117718365398334</v>
      </c>
      <c r="S87">
        <v>-5.822816346016646E-2</v>
      </c>
    </row>
    <row r="88" spans="17:19" x14ac:dyDescent="0.25">
      <c r="Q88">
        <v>10</v>
      </c>
      <c r="R88">
        <v>-1.5766552672052256</v>
      </c>
      <c r="S88">
        <v>0.34665526720522566</v>
      </c>
    </row>
    <row r="89" spans="17:19" ht="15.75" thickBot="1" x14ac:dyDescent="0.3">
      <c r="Q89" s="2">
        <v>11</v>
      </c>
      <c r="R89" s="2">
        <v>-0.19110341031332695</v>
      </c>
      <c r="S89" s="2">
        <v>-0.28889658968667303</v>
      </c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2020-09-28T19:32:32Z</dcterms:created>
  <dcterms:modified xsi:type="dcterms:W3CDTF">2020-09-28T19:50:12Z</dcterms:modified>
</cp:coreProperties>
</file>