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Balance" sheetId="5" r:id="rId1"/>
    <sheet name="Звіт про фінансовий результат" sheetId="6" r:id="rId2"/>
    <sheet name="Лабораторна робота 3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7" l="1"/>
  <c r="L13" i="7"/>
  <c r="D200" i="7" l="1"/>
  <c r="E200" i="7"/>
  <c r="F200" i="7"/>
  <c r="G200" i="7"/>
  <c r="H200" i="7"/>
  <c r="I200" i="7"/>
  <c r="C200" i="7"/>
  <c r="L156" i="7"/>
  <c r="M156" i="7"/>
  <c r="N156" i="7"/>
  <c r="O156" i="7"/>
  <c r="P156" i="7"/>
  <c r="Q156" i="7"/>
  <c r="R156" i="7"/>
  <c r="L157" i="7"/>
  <c r="M157" i="7"/>
  <c r="N157" i="7"/>
  <c r="O157" i="7"/>
  <c r="P157" i="7"/>
  <c r="Q157" i="7"/>
  <c r="R157" i="7"/>
  <c r="K157" i="7"/>
  <c r="K156" i="7"/>
  <c r="K154" i="7"/>
  <c r="L154" i="7"/>
  <c r="M154" i="7"/>
  <c r="N154" i="7"/>
  <c r="O154" i="7"/>
  <c r="P154" i="7"/>
  <c r="Q154" i="7"/>
  <c r="R154" i="7"/>
  <c r="K155" i="7"/>
  <c r="L155" i="7"/>
  <c r="M155" i="7"/>
  <c r="N155" i="7"/>
  <c r="O155" i="7"/>
  <c r="P155" i="7"/>
  <c r="Q155" i="7"/>
  <c r="R155" i="7"/>
  <c r="J155" i="7"/>
  <c r="J154" i="7"/>
  <c r="D154" i="7"/>
  <c r="E154" i="7"/>
  <c r="F154" i="7"/>
  <c r="G154" i="7"/>
  <c r="H154" i="7"/>
  <c r="I154" i="7"/>
  <c r="C154" i="7"/>
  <c r="L111" i="7"/>
  <c r="M111" i="7"/>
  <c r="N111" i="7"/>
  <c r="O111" i="7"/>
  <c r="P111" i="7"/>
  <c r="Q111" i="7"/>
  <c r="R111" i="7"/>
  <c r="L112" i="7"/>
  <c r="M112" i="7"/>
  <c r="N112" i="7"/>
  <c r="O112" i="7"/>
  <c r="P112" i="7"/>
  <c r="Q112" i="7"/>
  <c r="R112" i="7"/>
  <c r="L113" i="7"/>
  <c r="M113" i="7"/>
  <c r="N113" i="7"/>
  <c r="O113" i="7"/>
  <c r="P113" i="7"/>
  <c r="Q113" i="7"/>
  <c r="R113" i="7"/>
  <c r="K112" i="7"/>
  <c r="K113" i="7"/>
  <c r="K111" i="7"/>
  <c r="K108" i="7"/>
  <c r="L108" i="7"/>
  <c r="M108" i="7"/>
  <c r="N108" i="7"/>
  <c r="O108" i="7"/>
  <c r="P108" i="7"/>
  <c r="Q108" i="7"/>
  <c r="R108" i="7"/>
  <c r="K109" i="7"/>
  <c r="L109" i="7"/>
  <c r="M109" i="7"/>
  <c r="N109" i="7"/>
  <c r="O109" i="7"/>
  <c r="P109" i="7"/>
  <c r="Q109" i="7"/>
  <c r="R109" i="7"/>
  <c r="K110" i="7"/>
  <c r="L110" i="7"/>
  <c r="M110" i="7"/>
  <c r="N110" i="7"/>
  <c r="O110" i="7"/>
  <c r="P110" i="7"/>
  <c r="Q110" i="7"/>
  <c r="R110" i="7"/>
  <c r="J110" i="7"/>
  <c r="J109" i="7"/>
  <c r="J108" i="7"/>
  <c r="D108" i="7"/>
  <c r="E108" i="7"/>
  <c r="F108" i="7"/>
  <c r="G108" i="7"/>
  <c r="H108" i="7"/>
  <c r="I108" i="7"/>
  <c r="C108" i="7"/>
  <c r="L59" i="7"/>
  <c r="M59" i="7"/>
  <c r="N59" i="7"/>
  <c r="O59" i="7"/>
  <c r="P59" i="7"/>
  <c r="Q59" i="7"/>
  <c r="L60" i="7"/>
  <c r="M60" i="7"/>
  <c r="N60" i="7"/>
  <c r="O60" i="7"/>
  <c r="P60" i="7"/>
  <c r="Q60" i="7"/>
  <c r="K60" i="7"/>
  <c r="K59" i="7"/>
  <c r="K57" i="7"/>
  <c r="L57" i="7"/>
  <c r="M57" i="7"/>
  <c r="N57" i="7"/>
  <c r="O57" i="7"/>
  <c r="P57" i="7"/>
  <c r="Q57" i="7"/>
  <c r="R57" i="7"/>
  <c r="K58" i="7"/>
  <c r="L58" i="7"/>
  <c r="M58" i="7"/>
  <c r="N58" i="7"/>
  <c r="O58" i="7"/>
  <c r="P58" i="7"/>
  <c r="Q58" i="7"/>
  <c r="R58" i="7"/>
  <c r="J58" i="7"/>
  <c r="J57" i="7"/>
  <c r="D57" i="7"/>
  <c r="E57" i="7"/>
  <c r="F57" i="7"/>
  <c r="G57" i="7"/>
  <c r="H57" i="7"/>
  <c r="I57" i="7"/>
  <c r="L11" i="7"/>
  <c r="M11" i="7"/>
  <c r="N11" i="7"/>
  <c r="O11" i="7"/>
  <c r="P11" i="7"/>
  <c r="Q11" i="7"/>
  <c r="L12" i="7"/>
  <c r="M12" i="7"/>
  <c r="N12" i="7"/>
  <c r="O12" i="7"/>
  <c r="P12" i="7"/>
  <c r="Q12" i="7"/>
  <c r="K12" i="7"/>
  <c r="K11" i="7"/>
  <c r="K9" i="7"/>
  <c r="L9" i="7"/>
  <c r="M9" i="7"/>
  <c r="N9" i="7"/>
  <c r="O9" i="7"/>
  <c r="P9" i="7"/>
  <c r="Q9" i="7"/>
  <c r="K10" i="7"/>
  <c r="L10" i="7"/>
  <c r="M10" i="7"/>
  <c r="N10" i="7"/>
  <c r="O10" i="7"/>
  <c r="P10" i="7"/>
  <c r="Q10" i="7"/>
  <c r="J10" i="7"/>
  <c r="J9" i="7"/>
  <c r="D9" i="7"/>
  <c r="E9" i="7"/>
  <c r="F9" i="7"/>
  <c r="G9" i="7"/>
  <c r="H9" i="7"/>
  <c r="I9" i="7"/>
  <c r="C9" i="7"/>
  <c r="C57" i="5" l="1"/>
</calcChain>
</file>

<file path=xl/sharedStrings.xml><?xml version="1.0" encoding="utf-8"?>
<sst xmlns="http://schemas.openxmlformats.org/spreadsheetml/2006/main" count="232" uniqueCount="183">
  <si>
    <t>Публічне акціонерне товариство "Рівнегаз"</t>
  </si>
  <si>
    <t>Актив</t>
  </si>
  <si>
    <t>Код рядка</t>
  </si>
  <si>
    <t>1 квартал 2014</t>
  </si>
  <si>
    <t>2 квартал 2014</t>
  </si>
  <si>
    <t>3 квартал 2014</t>
  </si>
  <si>
    <t>4 квартал 2014</t>
  </si>
  <si>
    <t>1 квартал 2015</t>
  </si>
  <si>
    <t>2 квартал 2015</t>
  </si>
  <si>
    <t>3 кварртал 2015</t>
  </si>
  <si>
    <t>I. Необоротні активи</t>
  </si>
  <si>
    <t>Нематеріальні активи:</t>
  </si>
  <si>
    <t>первісна вартість</t>
  </si>
  <si>
    <t>накопичена амортизація</t>
  </si>
  <si>
    <t>Незавершені капітальні інвестиції</t>
  </si>
  <si>
    <t>Основні засоби:</t>
  </si>
  <si>
    <t>знос</t>
  </si>
  <si>
    <t>Інвестиційна нерухомість:</t>
  </si>
  <si>
    <t>Довгострокові біологічні активи:</t>
  </si>
  <si>
    <t>Довгострокові фінансові інвестиції:</t>
  </si>
  <si>
    <t>які обліковуються за методом участі в капіталі інших підприємств</t>
  </si>
  <si>
    <t>інші фінансові інвестиції</t>
  </si>
  <si>
    <t>Довгострокова дебіторська заборгованість</t>
  </si>
  <si>
    <t>Відстрочені податкові активи</t>
  </si>
  <si>
    <t>Гудвіл</t>
  </si>
  <si>
    <t>Відстрочені аквізиційні витрати</t>
  </si>
  <si>
    <t>Залишок коштів у централізованих страхових резервних фондах</t>
  </si>
  <si>
    <t>Інші необоротні активи</t>
  </si>
  <si>
    <t>Усього за розділом I</t>
  </si>
  <si>
    <t>II. Оборотні активи</t>
  </si>
  <si>
    <t>Запаси</t>
  </si>
  <si>
    <t>Виробничі запаси</t>
  </si>
  <si>
    <t>Незавершене виробництво</t>
  </si>
  <si>
    <t>Готова продукція</t>
  </si>
  <si>
    <t>Товари</t>
  </si>
  <si>
    <t>Поточні біологічні активи</t>
  </si>
  <si>
    <t>Депозити перестрахування</t>
  </si>
  <si>
    <t>Векселі одержані</t>
  </si>
  <si>
    <t>Дебіторська заборгованість за продукцію, товари, роботи, послуги</t>
  </si>
  <si>
    <t>Дебіторська заборгованість за розрахунками:</t>
  </si>
  <si>
    <t>за виданими авансами</t>
  </si>
  <si>
    <t>з бюджетом</t>
  </si>
  <si>
    <t>у тому числі з податку на прибуток</t>
  </si>
  <si>
    <t>з нарахованих доходів</t>
  </si>
  <si>
    <t>із внутрішніх розрахунків</t>
  </si>
  <si>
    <t>Інша поточна дебіторська заборгованість</t>
  </si>
  <si>
    <t>Поточні фінансові інвестиції</t>
  </si>
  <si>
    <t>Гроші та їх еквіваленти</t>
  </si>
  <si>
    <t>Готівка</t>
  </si>
  <si>
    <t>Рахунки в банках</t>
  </si>
  <si>
    <t>Витрати майбутніх періодів</t>
  </si>
  <si>
    <t>Частка перестраховика у страхових резервах</t>
  </si>
  <si>
    <t>у тому числі в:</t>
  </si>
  <si>
    <t>резервах довгострокових зобов’язань</t>
  </si>
  <si>
    <t>резервах збитків або резервах належних виплат</t>
  </si>
  <si>
    <t>резервах незароблених премій</t>
  </si>
  <si>
    <t>інших страхових резервах</t>
  </si>
  <si>
    <t>Інші оборотні активи</t>
  </si>
  <si>
    <t>Усього за розділом II</t>
  </si>
  <si>
    <t>III. Необоротні активи, утримувані для продажу, та групи вибуття</t>
  </si>
  <si>
    <t>Баланс</t>
  </si>
  <si>
    <t>Пасив</t>
  </si>
  <si>
    <t>I. Власний капітал</t>
  </si>
  <si>
    <t>Зареєстрований (пайовий) капітал</t>
  </si>
  <si>
    <t>Внески до незареєстрованого статутного капіталу</t>
  </si>
  <si>
    <t>Капітал у дооцінках</t>
  </si>
  <si>
    <t>Додатковий капітал</t>
  </si>
  <si>
    <t>Емісійний дохід</t>
  </si>
  <si>
    <t>Накопичені курсові різниці</t>
  </si>
  <si>
    <t>Резервний капітал</t>
  </si>
  <si>
    <t>Нерозподілений прибуток (непокритий збиток)</t>
  </si>
  <si>
    <t>Неоплачений капітал</t>
  </si>
  <si>
    <t>Вилучений капітал</t>
  </si>
  <si>
    <t>Інші резерви</t>
  </si>
  <si>
    <t>II. Довгострокові зобов’язання і забезпечення</t>
  </si>
  <si>
    <t>Відстрочені податкові зобов’язання</t>
  </si>
  <si>
    <t>Пенсійні зобов’язання</t>
  </si>
  <si>
    <t>Довгострокові кредити банків</t>
  </si>
  <si>
    <t>Інші довгострокові зобов’язання</t>
  </si>
  <si>
    <t>Довгострокові забезпечення</t>
  </si>
  <si>
    <t>Довгострокові забезпечення витрат персоналу</t>
  </si>
  <si>
    <t>Цільове фінансування</t>
  </si>
  <si>
    <t>Благодійна допомога</t>
  </si>
  <si>
    <t>Страхові резерви, у тому числі:</t>
  </si>
  <si>
    <t>резерв довгострокових зобов’язань; (на початок звітного періоду)</t>
  </si>
  <si>
    <t>резерв збитків або резерв належних виплат; (на початок звітного періоду)</t>
  </si>
  <si>
    <t>резерв незароблених премій; (на початок звітного періоду)</t>
  </si>
  <si>
    <t>інші страхові резерви; (на початок звітного періоду)</t>
  </si>
  <si>
    <t>Інвестиційні контракти;</t>
  </si>
  <si>
    <t>Призовий фонд</t>
  </si>
  <si>
    <t>Резерв на виплату джек-поту</t>
  </si>
  <si>
    <t>IІІ. Поточні зобов’язання і забезпечення</t>
  </si>
  <si>
    <t>Короткострокові кредити банків</t>
  </si>
  <si>
    <t>Векселі видані</t>
  </si>
  <si>
    <t>Поточна кредиторська заборгованість:</t>
  </si>
  <si>
    <t>за довгостроковими зобов’язаннями</t>
  </si>
  <si>
    <t>за товари, роботи, послуги</t>
  </si>
  <si>
    <t>за розрахунками з бюджетом</t>
  </si>
  <si>
    <t>за у тому числі з податку на прибуток</t>
  </si>
  <si>
    <t>за розрахунками зі страхування</t>
  </si>
  <si>
    <t>за розрахунками з оплати праці</t>
  </si>
  <si>
    <t>за одержаними авансами</t>
  </si>
  <si>
    <t>за розрахунками з учасниками</t>
  </si>
  <si>
    <t>за страховою діяльністю</t>
  </si>
  <si>
    <t>Поточні забезпечення</t>
  </si>
  <si>
    <t>Доходи майбутніх періодів</t>
  </si>
  <si>
    <t>Відстрочені комісійні доходи від перестраховиків</t>
  </si>
  <si>
    <t>Інші поточні зобов’язання</t>
  </si>
  <si>
    <t>Усього за розділом IІІ</t>
  </si>
  <si>
    <t>ІV. Зобов’язання, пов’язані з необоротними активами, утримуваними для продажу, та групами вибуття</t>
  </si>
  <si>
    <t>V. Чиста вартість активів недержавного пенсійного фонду</t>
  </si>
  <si>
    <t>Стаття</t>
  </si>
  <si>
    <t>За 1 квартал 2014</t>
  </si>
  <si>
    <t>За 2 квартал 2014</t>
  </si>
  <si>
    <t>За 3 квартал 2014</t>
  </si>
  <si>
    <t>За 4 квартал 2014</t>
  </si>
  <si>
    <t>За 1 квартал 2015</t>
  </si>
  <si>
    <t>За 2 квартал 2015</t>
  </si>
  <si>
    <t>За 3 квартал 2015</t>
  </si>
  <si>
    <t>Чистий дохід від реалізації продукції (товарів, робіт, послуг)</t>
  </si>
  <si>
    <t>Чисті зароблені страхові премії</t>
  </si>
  <si>
    <t>Премії підписані, валова сума</t>
  </si>
  <si>
    <t>Премії, передані у перестрахування</t>
  </si>
  <si>
    <t>Зміна резерву незароблених премій, валова сума</t>
  </si>
  <si>
    <t>Зміна частки перестраховиків у резерві незароблених премій</t>
  </si>
  <si>
    <t>Собівартість реалізованої продукції (товарів, робіт, послуг)</t>
  </si>
  <si>
    <t>Чисті понесені збитки за страховими виплатами</t>
  </si>
  <si>
    <t>Валовий: прибуток</t>
  </si>
  <si>
    <t>Валовий: збиток</t>
  </si>
  <si>
    <t>Дохід (витрати) від зміни у резервах довгострокових зобов’язань</t>
  </si>
  <si>
    <t>Дохід (витрати) від зміни інших страхових резервів</t>
  </si>
  <si>
    <t>Зміна інших страхових резервів, валова сума</t>
  </si>
  <si>
    <t>Зміна частки перестраховиків в інших страхових резервах</t>
  </si>
  <si>
    <t>Інші операційні доходи</t>
  </si>
  <si>
    <t>Дохід від зміни вартості активів, які оцінюються за справедливою вартістю</t>
  </si>
  <si>
    <t>Дохід від первісного визнання біологічних активів і сільськогосподарської продукції</t>
  </si>
  <si>
    <t>Дохід від використання коштів, вивільнених від оподаткування</t>
  </si>
  <si>
    <t>Адміністративні витрати</t>
  </si>
  <si>
    <t>Витрати на збут</t>
  </si>
  <si>
    <t>Інші операційні витрати</t>
  </si>
  <si>
    <t>Витрат від зміни вартості активів, які оцінюються за справедливою вартістю</t>
  </si>
  <si>
    <t>Витрат від первісного визнання біологічних активів і сільськогосподарської продукції</t>
  </si>
  <si>
    <t>Фінансовий результат від операційної діяльності: прибуток</t>
  </si>
  <si>
    <t>Фінансовий результат від операційної діяльності: збиток</t>
  </si>
  <si>
    <t>Дохід від участі в капіталі</t>
  </si>
  <si>
    <t>Інші фінансові доходи</t>
  </si>
  <si>
    <t>Інші доходи</t>
  </si>
  <si>
    <t>Дохід від благодійної допомоги</t>
  </si>
  <si>
    <t>Фінансові витрати</t>
  </si>
  <si>
    <t>Втрати від участі в капіталі</t>
  </si>
  <si>
    <t>Інші витрати</t>
  </si>
  <si>
    <t>Прибуток (збиток) від впливу інфляції на монетарні статті</t>
  </si>
  <si>
    <t>Фінансовий результат до оподаткування: прибуток</t>
  </si>
  <si>
    <t>Фінансовий результат до оподаткування: збиток</t>
  </si>
  <si>
    <t>Витрати (дохід) з податку на прибуток</t>
  </si>
  <si>
    <t>Прибуток (збиток) від припиненої діяльності після оподаткування</t>
  </si>
  <si>
    <t>Чистий фінансовий результат: прибуток</t>
  </si>
  <si>
    <t>Чистий фінансовий результат: збиток</t>
  </si>
  <si>
    <t>Періоди</t>
  </si>
  <si>
    <t>Нижня межа</t>
  </si>
  <si>
    <t>3 квартал 2015</t>
  </si>
  <si>
    <t xml:space="preserve">Періоди </t>
  </si>
  <si>
    <t>\</t>
  </si>
  <si>
    <t>Лабораторна робота № 4</t>
  </si>
  <si>
    <t>1. Коефіцієнт трансформації, оборотність активів</t>
  </si>
  <si>
    <t>Коефіцієнт трансформації, оборотність активів</t>
  </si>
  <si>
    <t>2. Коефіцієнт маневреності робочого капіталу</t>
  </si>
  <si>
    <t>Коефіцієнт маневреності робочого капіталу</t>
  </si>
  <si>
    <t>3. Коефіцієнт мобільності засобів</t>
  </si>
  <si>
    <t>Верхня межа</t>
  </si>
  <si>
    <t>Коефіцієнт мобільності засобів</t>
  </si>
  <si>
    <t xml:space="preserve">4. Коефіцієнт обороту власного капіталу </t>
  </si>
  <si>
    <t xml:space="preserve">Коефіцієнт обороту власного капіталу </t>
  </si>
  <si>
    <t>5. Коефіцієнт оборотності готової продукції</t>
  </si>
  <si>
    <t xml:space="preserve"> Коефіцієнт оборотності готової продукції</t>
  </si>
  <si>
    <t xml:space="preserve">Коефіцієнт оборотності готової продукції показує у скільки разів виручка перевищує середні запаси готової продукції через частку чистої виручки в готовій продукції. Для нормально функціонуючих підприємств цей показник з кожним періодом повинен збільшуватися. Оскільки протягом досліджуваного періоду підприємство не мало запасів готової продукції, то даний коефіцієнт проаналізувати неможливо.
</t>
  </si>
  <si>
    <t>Аналіз оборотності капіталу та трансформації активів ПАТ "Рівнегаз"</t>
  </si>
  <si>
    <t>АНАЛІТИЧНА ЗАПИСКА ПО АНАЛІЗУ ОБОРОТНОСТІ КАПІТАЛУ ТА ТРАНСФОРМАЦІЇ АКТИВІВ</t>
  </si>
  <si>
    <t>Коефіцієнт трансформації показує скільки отримано чистої виручки від реалізації продукції на одиницю коштів, інвестованих в активи, через частку чистої виручки в активах підприємства. Для нормально функціонуючих підприємств цей показник з кожним періодом повинен збільшуватися. На початку періоду значення показника становить 1.419. У 2кв і 3 кв 2014 року за рахунок зростання вартості активів на 35%(з 433063 тис грн до 584635 тис грн) произвело до зменшення значення показника до його мінімального значення - 1.198. У 4 кв 2014 року значення показника зросло до 1.833 за рахунок скорочення активів підприємства на 33.5%(з 584635 тис грн до 388804 тис грн). У 1 кв 2015 року значення показника досягло свого максимального значення за період 1.865 за рахунок зростання чистого доходу від реалізації продукції на 2.5%(з 725162 тис грн до 743597 тис грн). У 2 кв 2015 року значення показника зменшилося до 1.533 за рахунок зростання вартості активів на 24%(з 388804 тис грн до 485031 тис грн). У 3 кварталі, на кінець періоду, на 1 гривню вартості припадає 1.708 грн, це зростання було зумовлене скороченням вартості активів на 9%(з 485031 тис грн до 446029 тис грн). Значення показника зростає протягом досліджуваного періоду, в середньому, на 0.0759 за квартал.</t>
  </si>
  <si>
    <t>Коефіцієнт маневреності робочого капіталу показує прискорення або уповільнення обіговості оборотних коштів, в умовах інфляції до залучення дорогих кредитів, що зменшує платоспроможність підприємства, через частку запасів, тобто матеріальних виробничих активів, у власних оборотних коштах підприємства. Протягом всього досліджуваного періоду значення показника має від'ємне значення, що зумовлено перевищеннням довгострокових зобов'язань над вартістю оборотних активів. На початок періоду значення показника становить -0.0882 і залишається таким до 3 кв 2014 року.У 4 кв 2014 року значення показника зросло до -0.223 за рахунок зростання нестачі робочого капіталу в 4 рази(з -4472 тис грн до -18255 тис грн) і залишилось таким у 1 кв 2015 року. У 2 кв 2015 року значення показника повернулось до початкового -0.882 за рахунок скорочення нестачі робочого капіталу в 5 разів (з -18255 тис грн до -3710.6 тис грн) і скороченню запасів на 20%(з 4068 тис грн до 3751 тис грн). У 3 кварталі 2015 року значення показника набуло свого максимального значення -0.081 за рахунок зростання нестачі рбочого капіталу у 12 разів (з -3710.6 тис грн до 46327 тис грн) Значення показника зростає протягом досліджуваного періоду, в середньому, на 0.1094 за квартал.</t>
  </si>
  <si>
    <t>Коефіцієнт мобільності засобів показує частку вільних коштів (не залучених в необоротних активах) довгострокового користування підприємств у валюті балансу через відношення власних коштів та довгострокових зобов’язань до валюти балансу. Для нормально функціонуючого підприємства даний показник має знаходитись в межах від 0,4 до 0,6. Протягом досліджуваного періоду значення показника набуває від'ємного значення через те, що показник власного капіталу є від'ємним. На початок періоду значення показника становить -0.00765 і залишається таким до 3 кв 2014 року.У 4 кв 2014 року значення показника зменшилося до -0.04695 за рахунок зростання нестачі власного капіталу в на 83%(з -32927 тис грн до -60546 тис грн) і довгострокових зобов'язань на 48%(з 28454 тис грн до 42291 тис грн) і залишилось таким у 1 кв 2015 року. У 2 кв 2015 року значення показника повернулось до початкового -0.00765 за рахунок скорочення нестачі власного капіталу на 55% (з -60546 тис грн до -27317 тис грн) і скороченню довгострокових зобов'язань на 45%(з 42291 тис грн до 23606.2 тис грн). У 3 кв 2015 року значення показника досягає мінімального значення за період за рахунок зростання нестачі власного капіталу в 4 рази(з -27317 тис  грн до -114632 тис грн). Значення показника спадає протягом досліджуваного періоду, в середньому, на 0.0117 одиниць за квартал.</t>
  </si>
  <si>
    <t xml:space="preserve">Коефіцієнт обороту власного капіталу показує ефективність використання власного капіталу підприємства через відношення чистої виручки від реалізації продукції до середньої вартості власного капіталу. Для нормально функціонуючого підприємства даний показник повинен зростати з кожним періодом і бути більшим за 2,7. На початок періоду значення показника становить 2.146. У 2 і 3 кварталах 2014 року значення показника зменшується до 1.812 за рахунок зростання  власного капіталу на 35%(з 286431 тис грн до 386682 тис грн). У 4 кв 2014 і 1 кв 2015 року значення показника зросло до 2.902 за рахунок скорочення власного капіталу на 36%(з 386682 тис грн до 249892 тис грн). У 2 кварталі значення показника зменшилося до 2.318 за рахунок зростання власного капіталу на 28%(з 249892 тис грн до 320803 тис грн). У 3 кварталі 2015 року значення показника досягло максимального значення за період: 3.807 за рахунок скорочення власного капіталу на 38%(з 320803 тис грн до 200190 тис грн). Значення показника зростає протягом досліджуваного періоду, в середньому, на 0.2488 од за період.
</t>
  </si>
  <si>
    <t xml:space="preserve">В процесі аналізу оборотності капіталу та трансформації активів ПАТ "РІВНЕГАз", встановлено, що загалом воно має негативну тенденцію протягом досліджуваного періоду. Чистий дохід від реалізації продукції, що припадає на одиницю інвестованих коштів у власні активи протягом досліджуваного періоду зростає, таким чином, на кінець досліджуваного періоду, на 1 грн вартості активів припадає 1.7 грн чистого доходу від реалізації продукції. Підприємство має значну нестачу робочого капіталу, що говорить про його низьку платоспроможність і низький рівень маневреності робочого капіталу. Підприємство має недостатню частку вільних оборотних коштів довгострокового використання у структурі балансу і спостерігається тендеція до погіршення стану підприємства в цьому плані: на кінець періоду, перевищення зобов'язано підприємства над вартістю його капіталу досягає 114632 тис грн. Співвідношення чистого доходу від реалізації до вартості готової продукції знаходиться на небезпечно-низькому рівні протягом досліджуваного періоду.  Зважаючи на все вищезазначене, можна зробити висновок про незадовільний стан підприємства щодо оборотності капіталу та трансформації активів.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</si>
</sst>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1" formatCode="0.000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335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335C"/>
      <name val="Times New Roman"/>
      <family val="1"/>
      <charset val="204"/>
    </font>
    <font>
      <b/>
      <sz val="11"/>
      <color rgb="FF00335C"/>
      <name val="Times New Roman"/>
      <family val="1"/>
      <charset val="204"/>
    </font>
    <font>
      <sz val="11"/>
      <color rgb="FF00335C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name val="Calibri"/>
      <family val="2"/>
      <charset val="204"/>
    </font>
    <font>
      <b/>
      <sz val="13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i/>
      <sz val="12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4" fillId="3" borderId="2" xfId="0" applyFont="1" applyFill="1" applyBorder="1" applyAlignment="1">
      <alignment horizontal="left" wrapText="1" indent="1"/>
    </xf>
    <xf numFmtId="0" fontId="4" fillId="3" borderId="2" xfId="0" applyFont="1" applyFill="1" applyBorder="1" applyAlignment="1">
      <alignment horizontal="center" wrapText="1"/>
    </xf>
    <xf numFmtId="0" fontId="3" fillId="3" borderId="2" xfId="0" applyFont="1" applyFill="1" applyBorder="1"/>
    <xf numFmtId="0" fontId="2" fillId="3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11" fillId="0" borderId="0" xfId="0" applyFont="1"/>
    <xf numFmtId="0" fontId="0" fillId="0" borderId="0" xfId="0" applyAlignment="1"/>
    <xf numFmtId="0" fontId="11" fillId="0" borderId="6" xfId="0" applyFont="1" applyBorder="1"/>
    <xf numFmtId="0" fontId="13" fillId="0" borderId="0" xfId="0" applyFont="1" applyAlignment="1"/>
    <xf numFmtId="10" fontId="13" fillId="0" borderId="0" xfId="0" applyNumberFormat="1" applyFont="1" applyAlignment="1"/>
    <xf numFmtId="0" fontId="11" fillId="0" borderId="0" xfId="0" applyFont="1" applyBorder="1"/>
    <xf numFmtId="0" fontId="0" fillId="0" borderId="0" xfId="0" applyAlignment="1">
      <alignment horizontal="center"/>
    </xf>
    <xf numFmtId="164" fontId="11" fillId="0" borderId="6" xfId="0" applyNumberFormat="1" applyFont="1" applyBorder="1"/>
    <xf numFmtId="0" fontId="11" fillId="0" borderId="6" xfId="0" quotePrefix="1" applyFont="1" applyBorder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3" borderId="2" xfId="0" applyFont="1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0" fontId="12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/>
    </xf>
    <xf numFmtId="171" fontId="1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Коефіцієнт трансформації, оборотність активів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3'!$A$9</c:f>
              <c:strCache>
                <c:ptCount val="1"/>
                <c:pt idx="0">
                  <c:v>Коефіцієнт трансформації, оборотність активів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46227030412344"/>
                  <c:y val="-7.50947423105667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uk-UA" baseline="0"/>
                      <a:t>Рівняння лінії тренду</a:t>
                    </a: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y = 0.0759x + 1.2384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'Лабораторна робота 3'!$C$8:$I$8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3'!$C$9:$I$9</c:f>
              <c:numCache>
                <c:formatCode>0.000</c:formatCode>
                <c:ptCount val="7"/>
                <c:pt idx="0">
                  <c:v>1.4190637389940957</c:v>
                </c:pt>
                <c:pt idx="1">
                  <c:v>1.2374235804028515</c:v>
                </c:pt>
                <c:pt idx="2">
                  <c:v>1.1983204907061249</c:v>
                </c:pt>
                <c:pt idx="3">
                  <c:v>1.8334971862429397</c:v>
                </c:pt>
                <c:pt idx="4">
                  <c:v>1.8651092066954043</c:v>
                </c:pt>
                <c:pt idx="5">
                  <c:v>1.5330956465918353</c:v>
                </c:pt>
                <c:pt idx="6">
                  <c:v>1.7084865782269765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5-4369-A986-278C8CDC7202}"/>
            </c:ext>
          </c:extLst>
        </c:ser>
        <c:ser>
          <c:idx val="1"/>
          <c:order val="1"/>
          <c:tx>
            <c:strRef>
              <c:f>'Лабораторна робота 3'!$A$10:$B$10</c:f>
              <c:strCache>
                <c:ptCount val="2"/>
                <c:pt idx="0">
                  <c:v>Коефіцієнт трансформації, оборотність активів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'Лабораторна робота 3'!$C$10:$I$10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5-4369-A986-278C8CDC7202}"/>
            </c:ext>
          </c:extLst>
        </c:ser>
        <c:ser>
          <c:idx val="2"/>
          <c:order val="2"/>
          <c:tx>
            <c:strRef>
              <c:f>'Лабораторна робота 3'!$A$11:$B$11</c:f>
              <c:strCache>
                <c:ptCount val="2"/>
                <c:pt idx="0">
                  <c:v>Коефіцієнт трансформації, оборотність активів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'Лабораторна робота 3'!$C$11:$I$11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5-4369-A986-278C8CDC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072981058332109"/>
          <c:y val="0.17505768884573208"/>
          <c:w val="0.14917259619885775"/>
          <c:h val="0.42215824738805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Коефіцієнт маневреності робочого капіталу</a:t>
            </a:r>
            <a:endParaRPr lang="en-US" sz="1600" b="1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3'!$A$57:$B$57</c:f>
              <c:strCache>
                <c:ptCount val="2"/>
                <c:pt idx="0">
                  <c:v>Коефіцієнт маневреності робочого капіталу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554366836327521"/>
                  <c:y val="-0.13350465429203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uk-UA" baseline="0"/>
                      <a:t>Рівняння лінії тренду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0.1094x - 1.0167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3'!$C$56:$I$56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3'!$C$57:$I$57</c:f>
              <c:numCache>
                <c:formatCode>0.000</c:formatCode>
                <c:ptCount val="7"/>
                <c:pt idx="0">
                  <c:v>-0.88198007847872018</c:v>
                </c:pt>
                <c:pt idx="1">
                  <c:v>-0.88198007847872018</c:v>
                </c:pt>
                <c:pt idx="2">
                  <c:v>-0.88198007847871684</c:v>
                </c:pt>
                <c:pt idx="3">
                  <c:v>-0.22284305669679541</c:v>
                </c:pt>
                <c:pt idx="4">
                  <c:v>-0.22284305669679541</c:v>
                </c:pt>
                <c:pt idx="5">
                  <c:v>-0.88198007847872084</c:v>
                </c:pt>
                <c:pt idx="6">
                  <c:v>-8.0967902087335675E-2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6-4083-B719-92A1D2AAB48F}"/>
            </c:ext>
          </c:extLst>
        </c:ser>
        <c:ser>
          <c:idx val="1"/>
          <c:order val="1"/>
          <c:tx>
            <c:strRef>
              <c:f>'Лабораторна робота 3'!$A$58:$B$58</c:f>
              <c:strCache>
                <c:ptCount val="2"/>
                <c:pt idx="0">
                  <c:v>Коефіцієнт маневреності робочого капіталу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3'!$C$56:$I$56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3'!$C$58:$I$58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6-4083-B719-92A1D2AAB48F}"/>
            </c:ext>
          </c:extLst>
        </c:ser>
        <c:ser>
          <c:idx val="2"/>
          <c:order val="2"/>
          <c:tx>
            <c:strRef>
              <c:f>'Лабораторна робота 3'!$A$59:$B$59</c:f>
              <c:strCache>
                <c:ptCount val="2"/>
                <c:pt idx="0">
                  <c:v>Коефіцієнт маневреності робочого капіталу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3'!$C$56:$I$56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3'!$C$59:$I$59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6-4083-B719-92A1D2AA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462458924917861"/>
          <c:y val="0.2676576192083398"/>
          <c:w val="0.14114441895550456"/>
          <c:h val="0.53446629568936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Коефіцієнт мобільності засобів</a:t>
            </a:r>
            <a:endParaRPr lang="en-US" sz="1800" b="1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3'!$A$108</c:f>
              <c:strCache>
                <c:ptCount val="1"/>
                <c:pt idx="0">
                  <c:v>Коефіцієнт мобільності засобів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739987658569381"/>
                  <c:y val="-2.01343408406814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uk-UA" baseline="0"/>
                      <a:t>Рівняння лінії тренду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-0.0117x + 0.0142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3'!$C$107:$I$107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3'!$C$108:$I$108</c:f>
              <c:numCache>
                <c:formatCode>0.00000</c:formatCode>
                <c:ptCount val="7"/>
                <c:pt idx="0">
                  <c:v>-7.6501571364905336E-3</c:v>
                </c:pt>
                <c:pt idx="1">
                  <c:v>-7.6501571364905336E-3</c:v>
                </c:pt>
                <c:pt idx="2">
                  <c:v>-7.6501571364905197E-3</c:v>
                </c:pt>
                <c:pt idx="3">
                  <c:v>-4.6951677451878067E-2</c:v>
                </c:pt>
                <c:pt idx="4">
                  <c:v>-4.6951677451878067E-2</c:v>
                </c:pt>
                <c:pt idx="5">
                  <c:v>-7.6501571364905128E-3</c:v>
                </c:pt>
                <c:pt idx="6">
                  <c:v>-0.10386544372675319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9-4999-AFA9-22DE20447DC7}"/>
            </c:ext>
          </c:extLst>
        </c:ser>
        <c:ser>
          <c:idx val="1"/>
          <c:order val="1"/>
          <c:tx>
            <c:strRef>
              <c:f>'Лабораторна робота 3'!$A$109:$B$109</c:f>
              <c:strCache>
                <c:ptCount val="2"/>
                <c:pt idx="0">
                  <c:v>Верхня межа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3'!$C$107:$I$107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3'!$C$109:$I$109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9-4999-AFA9-22DE20447DC7}"/>
            </c:ext>
          </c:extLst>
        </c:ser>
        <c:ser>
          <c:idx val="2"/>
          <c:order val="2"/>
          <c:tx>
            <c:strRef>
              <c:f>'Лабораторна робота 3'!$A$110:$B$110</c:f>
              <c:strCache>
                <c:ptCount val="2"/>
                <c:pt idx="0">
                  <c:v>Нижня межа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3'!$C$107:$I$107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3'!$C$110:$I$110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9-4999-AFA9-22DE2044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3024688722157"/>
          <c:y val="0.21151653579058374"/>
          <c:w val="0.13536975311277841"/>
          <c:h val="0.44100253331559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Коефіцієнт обороту власного капіталу </a:t>
            </a:r>
            <a:endParaRPr lang="en-US" sz="1800" b="1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3'!$A$154</c:f>
              <c:strCache>
                <c:ptCount val="1"/>
                <c:pt idx="0">
                  <c:v>Коефіцієнт обороту власного капіталу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139662461035323"/>
                  <c:y val="7.25924946785464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uk-UA" baseline="0"/>
                      <a:t>Рівняння лінії тренду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0.2488x + 1.5343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3'!$C$153:$I$153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3'!$C$154:$I$154</c:f>
              <c:numCache>
                <c:formatCode>0.000</c:formatCode>
                <c:ptCount val="7"/>
                <c:pt idx="0">
                  <c:v>2.1455219581679357</c:v>
                </c:pt>
                <c:pt idx="1">
                  <c:v>1.8708951475224402</c:v>
                </c:pt>
                <c:pt idx="2">
                  <c:v>1.8117740980084787</c:v>
                </c:pt>
                <c:pt idx="3">
                  <c:v>2.8527165335424902</c:v>
                </c:pt>
                <c:pt idx="4">
                  <c:v>2.9019013013621882</c:v>
                </c:pt>
                <c:pt idx="5">
                  <c:v>2.3179299726635736</c:v>
                </c:pt>
                <c:pt idx="6">
                  <c:v>3.806556571257306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3-41BC-9292-6F3A4100CB27}"/>
            </c:ext>
          </c:extLst>
        </c:ser>
        <c:ser>
          <c:idx val="2"/>
          <c:order val="1"/>
          <c:tx>
            <c:strRef>
              <c:f>'Лабораторна робота 3'!$A$155:$B$155</c:f>
              <c:strCache>
                <c:ptCount val="2"/>
                <c:pt idx="0">
                  <c:v>Нижня межа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3'!$C$153:$I$153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3'!$C$155:$I$155</c:f>
              <c:numCache>
                <c:formatCode>General</c:formatCode>
                <c:ptCount val="7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3-41BC-9292-6F3A4100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0961919904613"/>
          <c:y val="0.41786141036091468"/>
          <c:w val="0.13571533828832563"/>
          <c:h val="0.3160963348324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11</xdr:row>
      <xdr:rowOff>38100</xdr:rowOff>
    </xdr:from>
    <xdr:to>
      <xdr:col>8</xdr:col>
      <xdr:colOff>1043941</xdr:colOff>
      <xdr:row>35</xdr:row>
      <xdr:rowOff>106680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1055914</xdr:colOff>
      <xdr:row>84</xdr:row>
      <xdr:rowOff>123008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110</xdr:row>
      <xdr:rowOff>38100</xdr:rowOff>
    </xdr:from>
    <xdr:to>
      <xdr:col>8</xdr:col>
      <xdr:colOff>1043941</xdr:colOff>
      <xdr:row>134</xdr:row>
      <xdr:rowOff>106680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104216</xdr:colOff>
      <xdr:row>156</xdr:row>
      <xdr:rowOff>47064</xdr:rowOff>
    </xdr:from>
    <xdr:to>
      <xdr:col>8</xdr:col>
      <xdr:colOff>1052906</xdr:colOff>
      <xdr:row>180</xdr:row>
      <xdr:rowOff>115644</xdr:rowOff>
    </xdr:to>
    <xdr:graphicFrame macro="">
      <xdr:nvGraphicFramePr>
        <xdr:cNvPr id="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5"/>
  <sheetViews>
    <sheetView topLeftCell="A57" workbookViewId="0">
      <selection activeCell="A58" sqref="A58"/>
    </sheetView>
  </sheetViews>
  <sheetFormatPr defaultRowHeight="14.4" x14ac:dyDescent="0.3"/>
  <cols>
    <col min="1" max="1" width="21.5546875" customWidth="1"/>
    <col min="2" max="2" width="15.33203125" customWidth="1"/>
    <col min="3" max="3" width="19.6640625" customWidth="1"/>
    <col min="4" max="4" width="16.109375" customWidth="1"/>
    <col min="5" max="5" width="23.5546875" customWidth="1"/>
    <col min="6" max="6" width="22.109375" customWidth="1"/>
    <col min="7" max="7" width="18.88671875" customWidth="1"/>
    <col min="8" max="8" width="15.109375" customWidth="1"/>
    <col min="9" max="9" width="17.88671875" customWidth="1"/>
  </cols>
  <sheetData>
    <row r="2" spans="1:9" ht="18" x14ac:dyDescent="0.35">
      <c r="B2" s="31" t="s">
        <v>0</v>
      </c>
      <c r="C2" s="31"/>
      <c r="D2" s="31"/>
      <c r="E2" s="31"/>
      <c r="F2" s="31"/>
      <c r="G2" s="31"/>
      <c r="H2" s="31"/>
      <c r="I2" s="31"/>
    </row>
    <row r="3" spans="1:9" ht="31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ht="15.6" x14ac:dyDescent="0.3">
      <c r="A4" s="1"/>
      <c r="B4" s="1"/>
      <c r="C4" s="1"/>
      <c r="D4" s="1"/>
      <c r="E4" s="1"/>
      <c r="F4" s="2"/>
      <c r="G4" s="2"/>
      <c r="H4" s="2"/>
      <c r="I4" s="2"/>
    </row>
    <row r="5" spans="1:9" ht="15.6" x14ac:dyDescent="0.3">
      <c r="A5" s="32" t="s">
        <v>10</v>
      </c>
      <c r="B5" s="32"/>
      <c r="C5" s="32"/>
      <c r="D5" s="32"/>
      <c r="E5" s="32"/>
      <c r="F5" s="2"/>
      <c r="G5" s="2"/>
      <c r="H5" s="2"/>
      <c r="I5" s="2"/>
    </row>
    <row r="6" spans="1:9" ht="31.2" x14ac:dyDescent="0.3">
      <c r="A6" s="3" t="s">
        <v>11</v>
      </c>
      <c r="B6" s="4">
        <v>1000</v>
      </c>
      <c r="C6" s="4">
        <v>546</v>
      </c>
      <c r="D6" s="4">
        <v>682.5</v>
      </c>
      <c r="E6" s="4">
        <v>737.1</v>
      </c>
      <c r="F6" s="4">
        <v>807</v>
      </c>
      <c r="G6" s="4">
        <v>807</v>
      </c>
      <c r="H6" s="5">
        <v>611.5200000000001</v>
      </c>
      <c r="I6" s="4">
        <v>355</v>
      </c>
    </row>
    <row r="7" spans="1:9" ht="15.6" x14ac:dyDescent="0.3">
      <c r="A7" s="3" t="s">
        <v>12</v>
      </c>
      <c r="B7" s="4">
        <v>1001</v>
      </c>
      <c r="C7" s="4">
        <v>1789</v>
      </c>
      <c r="D7" s="4">
        <v>2236.25</v>
      </c>
      <c r="E7" s="4">
        <v>2415.15</v>
      </c>
      <c r="F7" s="4">
        <v>2223</v>
      </c>
      <c r="G7" s="4">
        <v>2223</v>
      </c>
      <c r="H7" s="5">
        <v>2003.6800000000003</v>
      </c>
      <c r="I7" s="4">
        <v>2338</v>
      </c>
    </row>
    <row r="8" spans="1:9" ht="31.2" x14ac:dyDescent="0.3">
      <c r="A8" s="3" t="s">
        <v>13</v>
      </c>
      <c r="B8" s="4">
        <v>1002</v>
      </c>
      <c r="C8" s="4">
        <v>1243</v>
      </c>
      <c r="D8" s="4">
        <v>1553.75</v>
      </c>
      <c r="E8" s="4">
        <v>1678.0500000000002</v>
      </c>
      <c r="F8" s="4">
        <v>1416</v>
      </c>
      <c r="G8" s="4">
        <v>1416</v>
      </c>
      <c r="H8" s="5">
        <v>1392.16</v>
      </c>
      <c r="I8" s="4">
        <v>1983</v>
      </c>
    </row>
    <row r="9" spans="1:9" ht="46.8" x14ac:dyDescent="0.3">
      <c r="A9" s="3" t="s">
        <v>14</v>
      </c>
      <c r="B9" s="4">
        <v>1005</v>
      </c>
      <c r="C9" s="4">
        <v>12667</v>
      </c>
      <c r="D9" s="4">
        <v>15833.75</v>
      </c>
      <c r="E9" s="4">
        <v>17100.45</v>
      </c>
      <c r="F9" s="4">
        <v>11674</v>
      </c>
      <c r="G9" s="4">
        <v>11674</v>
      </c>
      <c r="H9" s="5">
        <v>14187.04</v>
      </c>
      <c r="I9" s="4">
        <v>8463</v>
      </c>
    </row>
    <row r="10" spans="1:9" ht="15.6" x14ac:dyDescent="0.3">
      <c r="A10" s="3" t="s">
        <v>15</v>
      </c>
      <c r="B10" s="4">
        <v>1010</v>
      </c>
      <c r="C10" s="4">
        <v>238238</v>
      </c>
      <c r="D10" s="4">
        <v>297797.5</v>
      </c>
      <c r="E10" s="4">
        <v>321621.30000000005</v>
      </c>
      <c r="F10" s="4">
        <v>218599</v>
      </c>
      <c r="G10" s="4">
        <v>218599</v>
      </c>
      <c r="H10" s="5">
        <v>266826.56</v>
      </c>
      <c r="I10" s="4">
        <v>235753</v>
      </c>
    </row>
    <row r="11" spans="1:9" ht="15.6" x14ac:dyDescent="0.3">
      <c r="A11" s="3" t="s">
        <v>12</v>
      </c>
      <c r="B11" s="4">
        <v>1011</v>
      </c>
      <c r="C11" s="4">
        <v>256136</v>
      </c>
      <c r="D11" s="4">
        <v>320170</v>
      </c>
      <c r="E11" s="4">
        <v>345783.60000000003</v>
      </c>
      <c r="F11" s="4">
        <v>322467</v>
      </c>
      <c r="G11" s="4">
        <v>322467</v>
      </c>
      <c r="H11" s="5">
        <v>286872.32000000001</v>
      </c>
      <c r="I11" s="4">
        <v>368461</v>
      </c>
    </row>
    <row r="12" spans="1:9" ht="15.6" x14ac:dyDescent="0.3">
      <c r="A12" s="3" t="s">
        <v>16</v>
      </c>
      <c r="B12" s="4">
        <v>1012</v>
      </c>
      <c r="C12" s="4">
        <v>17898</v>
      </c>
      <c r="D12" s="4">
        <v>22372.5</v>
      </c>
      <c r="E12" s="4">
        <v>24162.300000000003</v>
      </c>
      <c r="F12" s="4">
        <v>103868</v>
      </c>
      <c r="G12" s="4">
        <v>103868</v>
      </c>
      <c r="H12" s="5">
        <v>20045.760000000002</v>
      </c>
      <c r="I12" s="4">
        <v>132708</v>
      </c>
    </row>
    <row r="13" spans="1:9" ht="31.2" x14ac:dyDescent="0.3">
      <c r="A13" s="3" t="s">
        <v>17</v>
      </c>
      <c r="B13" s="4">
        <v>1015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</row>
    <row r="14" spans="1:9" ht="15.6" x14ac:dyDescent="0.3">
      <c r="A14" s="3" t="s">
        <v>12</v>
      </c>
      <c r="B14" s="4">
        <v>1016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4">
        <v>0</v>
      </c>
    </row>
    <row r="15" spans="1:9" ht="15.6" x14ac:dyDescent="0.3">
      <c r="A15" s="3" t="s">
        <v>16</v>
      </c>
      <c r="B15" s="4">
        <v>1017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4">
        <v>0</v>
      </c>
    </row>
    <row r="16" spans="1:9" ht="31.2" x14ac:dyDescent="0.3">
      <c r="A16" s="3" t="s">
        <v>18</v>
      </c>
      <c r="B16" s="4">
        <v>1020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4">
        <v>0</v>
      </c>
    </row>
    <row r="17" spans="1:9" ht="15.6" x14ac:dyDescent="0.3">
      <c r="A17" s="3" t="s">
        <v>12</v>
      </c>
      <c r="B17" s="4">
        <v>1021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0</v>
      </c>
    </row>
    <row r="18" spans="1:9" ht="31.2" x14ac:dyDescent="0.3">
      <c r="A18" s="3" t="s">
        <v>13</v>
      </c>
      <c r="B18" s="4">
        <v>1022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4">
        <v>0</v>
      </c>
    </row>
    <row r="19" spans="1:9" ht="46.8" x14ac:dyDescent="0.3">
      <c r="A19" s="3" t="s">
        <v>19</v>
      </c>
      <c r="B19" s="30">
        <v>1030</v>
      </c>
      <c r="C19" s="30">
        <v>0</v>
      </c>
      <c r="D19" s="5"/>
      <c r="E19" s="30">
        <v>0</v>
      </c>
      <c r="F19" s="30">
        <v>0</v>
      </c>
      <c r="G19" s="30">
        <v>0</v>
      </c>
      <c r="H19" s="5"/>
      <c r="I19" s="30">
        <v>0</v>
      </c>
    </row>
    <row r="20" spans="1:9" ht="62.4" x14ac:dyDescent="0.3">
      <c r="A20" s="3" t="s">
        <v>20</v>
      </c>
      <c r="B20" s="30"/>
      <c r="C20" s="30"/>
      <c r="D20" s="5">
        <v>0</v>
      </c>
      <c r="E20" s="30"/>
      <c r="F20" s="30"/>
      <c r="G20" s="30"/>
      <c r="H20" s="5">
        <v>0</v>
      </c>
      <c r="I20" s="30"/>
    </row>
    <row r="21" spans="1:9" ht="31.2" x14ac:dyDescent="0.3">
      <c r="A21" s="3" t="s">
        <v>21</v>
      </c>
      <c r="B21" s="4">
        <v>1035</v>
      </c>
      <c r="C21" s="4">
        <v>1950</v>
      </c>
      <c r="D21" s="5">
        <v>2437.5</v>
      </c>
      <c r="E21" s="4">
        <v>2632.5</v>
      </c>
      <c r="F21" s="4">
        <v>49509</v>
      </c>
      <c r="G21" s="4">
        <v>49509</v>
      </c>
      <c r="H21" s="5">
        <v>2184</v>
      </c>
      <c r="I21" s="4">
        <v>53538</v>
      </c>
    </row>
    <row r="22" spans="1:9" ht="46.8" x14ac:dyDescent="0.3">
      <c r="A22" s="3" t="s">
        <v>22</v>
      </c>
      <c r="B22" s="4">
        <v>1040</v>
      </c>
      <c r="C22" s="4">
        <v>0</v>
      </c>
      <c r="D22" s="5">
        <v>0</v>
      </c>
      <c r="E22" s="4">
        <v>0</v>
      </c>
      <c r="F22" s="4">
        <v>290</v>
      </c>
      <c r="G22" s="4">
        <v>290</v>
      </c>
      <c r="H22" s="5">
        <v>0</v>
      </c>
      <c r="I22" s="4">
        <v>588</v>
      </c>
    </row>
    <row r="23" spans="1:9" ht="31.2" x14ac:dyDescent="0.3">
      <c r="A23" s="3" t="s">
        <v>23</v>
      </c>
      <c r="B23" s="4">
        <v>1045</v>
      </c>
      <c r="C23" s="4">
        <v>18484</v>
      </c>
      <c r="D23" s="5">
        <v>23105</v>
      </c>
      <c r="E23" s="4">
        <v>24953.4</v>
      </c>
      <c r="F23" s="4">
        <v>26036</v>
      </c>
      <c r="G23" s="4">
        <v>26036</v>
      </c>
      <c r="H23" s="5">
        <v>20702.080000000002</v>
      </c>
      <c r="I23" s="4">
        <v>13513</v>
      </c>
    </row>
    <row r="24" spans="1:9" ht="15.6" x14ac:dyDescent="0.3">
      <c r="A24" s="3" t="s">
        <v>24</v>
      </c>
      <c r="B24" s="4">
        <v>1050</v>
      </c>
      <c r="C24" s="4">
        <v>0</v>
      </c>
      <c r="D24" s="5">
        <v>0</v>
      </c>
      <c r="E24" s="4">
        <v>0</v>
      </c>
      <c r="F24" s="4">
        <v>0</v>
      </c>
      <c r="G24" s="4">
        <v>0</v>
      </c>
      <c r="H24" s="5">
        <v>0</v>
      </c>
      <c r="I24" s="4">
        <v>0</v>
      </c>
    </row>
    <row r="25" spans="1:9" ht="31.2" x14ac:dyDescent="0.3">
      <c r="A25" s="3" t="s">
        <v>25</v>
      </c>
      <c r="B25" s="4">
        <v>1060</v>
      </c>
      <c r="C25" s="4">
        <v>0</v>
      </c>
      <c r="D25" s="5">
        <v>0</v>
      </c>
      <c r="E25" s="4">
        <v>0</v>
      </c>
      <c r="F25" s="4">
        <v>0</v>
      </c>
      <c r="G25" s="4">
        <v>0</v>
      </c>
      <c r="H25" s="5">
        <v>0</v>
      </c>
      <c r="I25" s="4">
        <v>0</v>
      </c>
    </row>
    <row r="26" spans="1:9" ht="62.4" x14ac:dyDescent="0.3">
      <c r="A26" s="3" t="s">
        <v>26</v>
      </c>
      <c r="B26" s="4">
        <v>1065</v>
      </c>
      <c r="C26" s="4">
        <v>0</v>
      </c>
      <c r="D26" s="5">
        <v>0</v>
      </c>
      <c r="E26" s="4">
        <v>0</v>
      </c>
      <c r="F26" s="4">
        <v>0</v>
      </c>
      <c r="G26" s="4">
        <v>0</v>
      </c>
      <c r="H26" s="5">
        <v>0</v>
      </c>
      <c r="I26" s="4">
        <v>0</v>
      </c>
    </row>
    <row r="27" spans="1:9" ht="31.2" x14ac:dyDescent="0.3">
      <c r="A27" s="3" t="s">
        <v>27</v>
      </c>
      <c r="B27" s="4">
        <v>1090</v>
      </c>
      <c r="C27" s="4">
        <v>38936</v>
      </c>
      <c r="D27" s="5">
        <v>48670</v>
      </c>
      <c r="E27" s="4">
        <v>52563.600000000006</v>
      </c>
      <c r="F27" s="4">
        <v>3523</v>
      </c>
      <c r="G27" s="4">
        <v>3523</v>
      </c>
      <c r="H27" s="5">
        <v>43608.320000000007</v>
      </c>
      <c r="I27" s="4">
        <v>2612</v>
      </c>
    </row>
    <row r="28" spans="1:9" ht="31.2" x14ac:dyDescent="0.3">
      <c r="A28" s="6" t="s">
        <v>28</v>
      </c>
      <c r="B28" s="4">
        <v>1095</v>
      </c>
      <c r="C28" s="4">
        <v>310821</v>
      </c>
      <c r="D28" s="4">
        <v>388526.25</v>
      </c>
      <c r="E28" s="4">
        <v>419608.35000000003</v>
      </c>
      <c r="F28" s="4">
        <v>310438</v>
      </c>
      <c r="G28" s="4">
        <v>310438</v>
      </c>
      <c r="H28" s="5">
        <v>348119.52</v>
      </c>
      <c r="I28" s="4">
        <v>314822</v>
      </c>
    </row>
    <row r="29" spans="1:9" ht="15.6" x14ac:dyDescent="0.3">
      <c r="A29" s="29" t="s">
        <v>29</v>
      </c>
      <c r="B29" s="29"/>
      <c r="C29" s="29"/>
      <c r="D29" s="29"/>
      <c r="E29" s="29"/>
      <c r="F29" s="5"/>
      <c r="G29" s="5"/>
      <c r="H29" s="5"/>
      <c r="I29" s="5"/>
    </row>
    <row r="30" spans="1:9" ht="15.6" x14ac:dyDescent="0.3">
      <c r="A30" s="3" t="s">
        <v>30</v>
      </c>
      <c r="B30" s="4">
        <v>1100</v>
      </c>
      <c r="C30" s="4">
        <v>2922</v>
      </c>
      <c r="D30" s="5">
        <v>3652.5</v>
      </c>
      <c r="E30" s="5">
        <v>3944.7000000000003</v>
      </c>
      <c r="F30" s="4">
        <v>4068</v>
      </c>
      <c r="G30" s="4">
        <v>4068</v>
      </c>
      <c r="H30" s="5">
        <v>3272.6400000000003</v>
      </c>
      <c r="I30" s="4">
        <v>3751</v>
      </c>
    </row>
    <row r="31" spans="1:9" ht="15.6" x14ac:dyDescent="0.3">
      <c r="A31" s="3" t="s">
        <v>31</v>
      </c>
      <c r="B31" s="4">
        <v>1101</v>
      </c>
      <c r="C31" s="4">
        <v>0</v>
      </c>
      <c r="D31" s="5">
        <v>0</v>
      </c>
      <c r="E31" s="5">
        <v>0</v>
      </c>
      <c r="F31" s="4">
        <v>0</v>
      </c>
      <c r="G31" s="4">
        <v>0</v>
      </c>
      <c r="H31" s="5">
        <v>0</v>
      </c>
      <c r="I31" s="4">
        <v>0</v>
      </c>
    </row>
    <row r="32" spans="1:9" ht="31.2" x14ac:dyDescent="0.3">
      <c r="A32" s="3" t="s">
        <v>32</v>
      </c>
      <c r="B32" s="4">
        <v>1102</v>
      </c>
      <c r="C32" s="4">
        <v>0</v>
      </c>
      <c r="D32" s="5">
        <v>0</v>
      </c>
      <c r="E32" s="5">
        <v>0</v>
      </c>
      <c r="F32" s="4">
        <v>0</v>
      </c>
      <c r="G32" s="4">
        <v>0</v>
      </c>
      <c r="H32" s="5">
        <v>0</v>
      </c>
      <c r="I32" s="4">
        <v>0</v>
      </c>
    </row>
    <row r="33" spans="1:9" ht="15.6" x14ac:dyDescent="0.3">
      <c r="A33" s="3" t="s">
        <v>33</v>
      </c>
      <c r="B33" s="4">
        <v>1103</v>
      </c>
      <c r="C33" s="4">
        <v>0</v>
      </c>
      <c r="D33" s="5">
        <v>0</v>
      </c>
      <c r="E33" s="5">
        <v>0</v>
      </c>
      <c r="F33" s="4">
        <v>0</v>
      </c>
      <c r="G33" s="4">
        <v>0</v>
      </c>
      <c r="H33" s="5">
        <v>0</v>
      </c>
      <c r="I33" s="4">
        <v>0</v>
      </c>
    </row>
    <row r="34" spans="1:9" ht="15.6" x14ac:dyDescent="0.3">
      <c r="A34" s="3" t="s">
        <v>34</v>
      </c>
      <c r="B34" s="4">
        <v>1104</v>
      </c>
      <c r="C34" s="4">
        <v>0</v>
      </c>
      <c r="D34" s="5">
        <v>0</v>
      </c>
      <c r="E34" s="5">
        <v>0</v>
      </c>
      <c r="F34" s="4">
        <v>0</v>
      </c>
      <c r="G34" s="4">
        <v>0</v>
      </c>
      <c r="H34" s="5">
        <v>0</v>
      </c>
      <c r="I34" s="4">
        <v>0</v>
      </c>
    </row>
    <row r="35" spans="1:9" ht="31.2" x14ac:dyDescent="0.3">
      <c r="A35" s="3" t="s">
        <v>35</v>
      </c>
      <c r="B35" s="4">
        <v>1110</v>
      </c>
      <c r="C35" s="4">
        <v>0</v>
      </c>
      <c r="D35" s="5">
        <v>0</v>
      </c>
      <c r="E35" s="5">
        <v>0</v>
      </c>
      <c r="F35" s="4">
        <v>0</v>
      </c>
      <c r="G35" s="4">
        <v>0</v>
      </c>
      <c r="H35" s="5">
        <v>0</v>
      </c>
      <c r="I35" s="4">
        <v>0</v>
      </c>
    </row>
    <row r="36" spans="1:9" ht="31.2" x14ac:dyDescent="0.3">
      <c r="A36" s="3" t="s">
        <v>36</v>
      </c>
      <c r="B36" s="4">
        <v>1115</v>
      </c>
      <c r="C36" s="4">
        <v>0</v>
      </c>
      <c r="D36" s="5">
        <v>0</v>
      </c>
      <c r="E36" s="5">
        <v>0</v>
      </c>
      <c r="F36" s="4">
        <v>0</v>
      </c>
      <c r="G36" s="4">
        <v>0</v>
      </c>
      <c r="H36" s="5">
        <v>0</v>
      </c>
      <c r="I36" s="4">
        <v>0</v>
      </c>
    </row>
    <row r="37" spans="1:9" ht="15.6" x14ac:dyDescent="0.3">
      <c r="A37" s="3" t="s">
        <v>37</v>
      </c>
      <c r="B37" s="4">
        <v>1120</v>
      </c>
      <c r="C37" s="4">
        <v>0</v>
      </c>
      <c r="D37" s="5">
        <v>0</v>
      </c>
      <c r="E37" s="5">
        <v>0</v>
      </c>
      <c r="F37" s="4">
        <v>0</v>
      </c>
      <c r="G37" s="4">
        <v>0</v>
      </c>
      <c r="H37" s="5">
        <v>0</v>
      </c>
      <c r="I37" s="4">
        <v>0</v>
      </c>
    </row>
    <row r="38" spans="1:9" ht="62.4" x14ac:dyDescent="0.3">
      <c r="A38" s="3" t="s">
        <v>38</v>
      </c>
      <c r="B38" s="4">
        <v>1125</v>
      </c>
      <c r="C38" s="4">
        <v>77068</v>
      </c>
      <c r="D38" s="5">
        <v>96335</v>
      </c>
      <c r="E38" s="5">
        <v>104041.8</v>
      </c>
      <c r="F38" s="4">
        <v>60341</v>
      </c>
      <c r="G38" s="4">
        <v>60341</v>
      </c>
      <c r="H38" s="5">
        <v>86316.160000000003</v>
      </c>
      <c r="I38" s="4">
        <v>84497</v>
      </c>
    </row>
    <row r="39" spans="1:9" ht="46.8" x14ac:dyDescent="0.3">
      <c r="A39" s="3" t="s">
        <v>39</v>
      </c>
      <c r="B39" s="30">
        <v>1130</v>
      </c>
      <c r="C39" s="30">
        <v>675</v>
      </c>
      <c r="D39" s="5">
        <v>843.75</v>
      </c>
      <c r="E39" s="5">
        <v>911.25000000000011</v>
      </c>
      <c r="F39" s="30">
        <v>4739</v>
      </c>
      <c r="G39" s="30">
        <v>4739</v>
      </c>
      <c r="H39" s="5">
        <v>756.00000000000011</v>
      </c>
      <c r="I39" s="30">
        <v>98</v>
      </c>
    </row>
    <row r="40" spans="1:9" ht="31.2" x14ac:dyDescent="0.3">
      <c r="A40" s="3" t="s">
        <v>40</v>
      </c>
      <c r="B40" s="30"/>
      <c r="C40" s="30"/>
      <c r="D40" s="5">
        <v>0</v>
      </c>
      <c r="E40" s="5">
        <v>0</v>
      </c>
      <c r="F40" s="30"/>
      <c r="G40" s="30"/>
      <c r="H40" s="5">
        <v>0</v>
      </c>
      <c r="I40" s="30"/>
    </row>
    <row r="41" spans="1:9" ht="15.6" x14ac:dyDescent="0.3">
      <c r="A41" s="3" t="s">
        <v>41</v>
      </c>
      <c r="B41" s="4">
        <v>1135</v>
      </c>
      <c r="C41" s="4">
        <v>1941</v>
      </c>
      <c r="D41" s="5">
        <v>2426.25</v>
      </c>
      <c r="E41" s="5">
        <v>2620.3500000000004</v>
      </c>
      <c r="F41" s="4">
        <v>1249</v>
      </c>
      <c r="G41" s="4">
        <v>1249</v>
      </c>
      <c r="H41" s="5">
        <v>2173.92</v>
      </c>
      <c r="I41" s="4">
        <v>12647</v>
      </c>
    </row>
    <row r="42" spans="1:9" ht="46.8" x14ac:dyDescent="0.3">
      <c r="A42" s="3" t="s">
        <v>42</v>
      </c>
      <c r="B42" s="4">
        <v>1136</v>
      </c>
      <c r="C42" s="4">
        <v>0</v>
      </c>
      <c r="D42" s="5">
        <v>0</v>
      </c>
      <c r="E42" s="5">
        <v>0</v>
      </c>
      <c r="F42" s="4">
        <v>0</v>
      </c>
      <c r="G42" s="4">
        <v>0</v>
      </c>
      <c r="H42" s="5">
        <v>0</v>
      </c>
      <c r="I42" s="4">
        <v>8177</v>
      </c>
    </row>
    <row r="43" spans="1:9" ht="31.2" x14ac:dyDescent="0.3">
      <c r="A43" s="3" t="s">
        <v>43</v>
      </c>
      <c r="B43" s="4">
        <v>1140</v>
      </c>
      <c r="C43" s="4">
        <v>0</v>
      </c>
      <c r="D43" s="5">
        <v>0</v>
      </c>
      <c r="E43" s="5">
        <v>0</v>
      </c>
      <c r="F43" s="4">
        <v>524</v>
      </c>
      <c r="G43" s="4">
        <v>524</v>
      </c>
      <c r="H43" s="5">
        <v>0</v>
      </c>
      <c r="I43" s="4">
        <v>49</v>
      </c>
    </row>
    <row r="44" spans="1:9" ht="31.2" x14ac:dyDescent="0.3">
      <c r="A44" s="3" t="s">
        <v>44</v>
      </c>
      <c r="B44" s="4">
        <v>1145</v>
      </c>
      <c r="C44" s="4">
        <v>0</v>
      </c>
      <c r="D44" s="5">
        <v>0</v>
      </c>
      <c r="E44" s="5">
        <v>0</v>
      </c>
      <c r="F44" s="4">
        <v>0</v>
      </c>
      <c r="G44" s="4">
        <v>0</v>
      </c>
      <c r="H44" s="5">
        <v>0</v>
      </c>
      <c r="I44" s="4">
        <v>0</v>
      </c>
    </row>
    <row r="45" spans="1:9" ht="46.8" x14ac:dyDescent="0.3">
      <c r="A45" s="3" t="s">
        <v>45</v>
      </c>
      <c r="B45" s="4">
        <v>1155</v>
      </c>
      <c r="C45" s="4">
        <v>0</v>
      </c>
      <c r="D45" s="5">
        <v>0</v>
      </c>
      <c r="E45" s="5">
        <v>0</v>
      </c>
      <c r="F45" s="4">
        <v>143</v>
      </c>
      <c r="G45" s="4">
        <v>143</v>
      </c>
      <c r="H45" s="5">
        <v>0</v>
      </c>
      <c r="I45" s="4">
        <v>13392</v>
      </c>
    </row>
    <row r="46" spans="1:9" ht="31.2" x14ac:dyDescent="0.3">
      <c r="A46" s="3" t="s">
        <v>46</v>
      </c>
      <c r="B46" s="4">
        <v>1160</v>
      </c>
      <c r="C46" s="4">
        <v>0</v>
      </c>
      <c r="D46" s="5">
        <v>0</v>
      </c>
      <c r="E46" s="5">
        <v>0</v>
      </c>
      <c r="F46" s="4">
        <v>0</v>
      </c>
      <c r="G46" s="4">
        <v>0</v>
      </c>
      <c r="H46" s="5">
        <v>0</v>
      </c>
      <c r="I46" s="4">
        <v>0</v>
      </c>
    </row>
    <row r="47" spans="1:9" ht="31.2" x14ac:dyDescent="0.3">
      <c r="A47" s="3" t="s">
        <v>47</v>
      </c>
      <c r="B47" s="4">
        <v>1165</v>
      </c>
      <c r="C47" s="4">
        <v>39636</v>
      </c>
      <c r="D47" s="5">
        <v>49545</v>
      </c>
      <c r="E47" s="5">
        <v>53508.600000000006</v>
      </c>
      <c r="F47" s="4">
        <v>6861</v>
      </c>
      <c r="G47" s="4">
        <v>6861</v>
      </c>
      <c r="H47" s="5">
        <v>44392.320000000007</v>
      </c>
      <c r="I47" s="4">
        <v>16334</v>
      </c>
    </row>
    <row r="48" spans="1:9" ht="15.6" x14ac:dyDescent="0.3">
      <c r="A48" s="3" t="s">
        <v>48</v>
      </c>
      <c r="B48" s="4">
        <v>1166</v>
      </c>
      <c r="C48" s="4">
        <v>0</v>
      </c>
      <c r="D48" s="5">
        <v>0</v>
      </c>
      <c r="E48" s="5">
        <v>0</v>
      </c>
      <c r="F48" s="4">
        <v>0</v>
      </c>
      <c r="G48" s="4">
        <v>0</v>
      </c>
      <c r="H48" s="5">
        <v>0</v>
      </c>
      <c r="I48" s="4">
        <v>0</v>
      </c>
    </row>
    <row r="49" spans="1:9" ht="15.6" x14ac:dyDescent="0.3">
      <c r="A49" s="3" t="s">
        <v>49</v>
      </c>
      <c r="B49" s="4">
        <v>1167</v>
      </c>
      <c r="C49" s="4">
        <v>0</v>
      </c>
      <c r="D49" s="5">
        <v>0</v>
      </c>
      <c r="E49" s="5">
        <v>0</v>
      </c>
      <c r="F49" s="4">
        <v>0</v>
      </c>
      <c r="G49" s="4">
        <v>0</v>
      </c>
      <c r="H49" s="5">
        <v>0</v>
      </c>
      <c r="I49" s="4">
        <v>0</v>
      </c>
    </row>
    <row r="50" spans="1:9" ht="31.2" x14ac:dyDescent="0.3">
      <c r="A50" s="3" t="s">
        <v>50</v>
      </c>
      <c r="B50" s="4">
        <v>1170</v>
      </c>
      <c r="C50" s="4">
        <v>0</v>
      </c>
      <c r="D50" s="5">
        <v>0</v>
      </c>
      <c r="E50" s="5">
        <v>0</v>
      </c>
      <c r="F50" s="4">
        <v>0</v>
      </c>
      <c r="G50" s="4">
        <v>0</v>
      </c>
      <c r="H50" s="5">
        <v>0</v>
      </c>
      <c r="I50" s="4">
        <v>0</v>
      </c>
    </row>
    <row r="51" spans="1:9" ht="46.8" x14ac:dyDescent="0.3">
      <c r="A51" s="3" t="s">
        <v>51</v>
      </c>
      <c r="B51" s="4">
        <v>1180</v>
      </c>
      <c r="C51" s="4">
        <v>0</v>
      </c>
      <c r="D51" s="5">
        <v>0</v>
      </c>
      <c r="E51" s="5">
        <v>0</v>
      </c>
      <c r="F51" s="4">
        <v>0</v>
      </c>
      <c r="G51" s="4">
        <v>0</v>
      </c>
      <c r="H51" s="5">
        <v>0</v>
      </c>
      <c r="I51" s="4">
        <v>0</v>
      </c>
    </row>
    <row r="52" spans="1:9" ht="15.6" x14ac:dyDescent="0.3">
      <c r="A52" s="3" t="s">
        <v>52</v>
      </c>
      <c r="B52" s="30">
        <v>1181</v>
      </c>
      <c r="C52" s="30">
        <v>0</v>
      </c>
      <c r="D52" s="5">
        <v>0</v>
      </c>
      <c r="E52" s="5">
        <v>0</v>
      </c>
      <c r="F52" s="30">
        <v>0</v>
      </c>
      <c r="G52" s="30">
        <v>0</v>
      </c>
      <c r="H52" s="5">
        <v>0</v>
      </c>
      <c r="I52" s="30">
        <v>0</v>
      </c>
    </row>
    <row r="53" spans="1:9" ht="46.8" x14ac:dyDescent="0.3">
      <c r="A53" s="3" t="s">
        <v>53</v>
      </c>
      <c r="B53" s="30"/>
      <c r="C53" s="30"/>
      <c r="D53" s="5">
        <v>0</v>
      </c>
      <c r="E53" s="5">
        <v>0</v>
      </c>
      <c r="F53" s="30"/>
      <c r="G53" s="30"/>
      <c r="H53" s="5">
        <v>0</v>
      </c>
      <c r="I53" s="30"/>
    </row>
    <row r="54" spans="1:9" ht="46.8" x14ac:dyDescent="0.3">
      <c r="A54" s="3" t="s">
        <v>54</v>
      </c>
      <c r="B54" s="4">
        <v>1182</v>
      </c>
      <c r="C54" s="4">
        <v>0</v>
      </c>
      <c r="D54" s="5">
        <v>0</v>
      </c>
      <c r="E54" s="5">
        <v>0</v>
      </c>
      <c r="F54" s="4">
        <v>0</v>
      </c>
      <c r="G54" s="4">
        <v>0</v>
      </c>
      <c r="H54" s="5">
        <v>0</v>
      </c>
      <c r="I54" s="4">
        <v>0</v>
      </c>
    </row>
    <row r="55" spans="1:9" ht="46.8" x14ac:dyDescent="0.3">
      <c r="A55" s="3" t="s">
        <v>55</v>
      </c>
      <c r="B55" s="4">
        <v>1183</v>
      </c>
      <c r="C55" s="4">
        <v>0</v>
      </c>
      <c r="D55" s="5">
        <v>0</v>
      </c>
      <c r="E55" s="5">
        <v>0</v>
      </c>
      <c r="F55" s="4">
        <v>0</v>
      </c>
      <c r="G55" s="4">
        <v>0</v>
      </c>
      <c r="H55" s="5">
        <v>0</v>
      </c>
      <c r="I55" s="4">
        <v>0</v>
      </c>
    </row>
    <row r="56" spans="1:9" ht="31.2" x14ac:dyDescent="0.3">
      <c r="A56" s="3" t="s">
        <v>56</v>
      </c>
      <c r="B56" s="4">
        <v>1184</v>
      </c>
      <c r="C56" s="4">
        <v>0</v>
      </c>
      <c r="D56" s="5">
        <v>0</v>
      </c>
      <c r="E56" s="4">
        <v>0</v>
      </c>
      <c r="F56" s="4">
        <v>0</v>
      </c>
      <c r="G56" s="4">
        <v>0</v>
      </c>
      <c r="H56" s="5">
        <v>0</v>
      </c>
      <c r="I56" s="4">
        <v>0</v>
      </c>
    </row>
    <row r="57" spans="1:9" ht="31.2" x14ac:dyDescent="0.3">
      <c r="A57" s="3" t="s">
        <v>57</v>
      </c>
      <c r="B57" s="4">
        <v>1190</v>
      </c>
      <c r="C57" s="4">
        <f>Balance!C1</f>
        <v>0</v>
      </c>
      <c r="D57" s="5">
        <v>0</v>
      </c>
      <c r="E57" s="4">
        <v>0</v>
      </c>
      <c r="F57" s="4">
        <v>441</v>
      </c>
      <c r="G57" s="4">
        <v>441</v>
      </c>
      <c r="H57" s="5">
        <v>0</v>
      </c>
      <c r="I57" s="4">
        <v>439</v>
      </c>
    </row>
    <row r="58" spans="1:9" ht="31.2" x14ac:dyDescent="0.3">
      <c r="A58" s="6" t="s">
        <v>58</v>
      </c>
      <c r="B58" s="4">
        <v>1195</v>
      </c>
      <c r="C58" s="4">
        <v>122242</v>
      </c>
      <c r="D58" s="5">
        <v>152802.5</v>
      </c>
      <c r="E58" s="4">
        <v>165026.70000000001</v>
      </c>
      <c r="F58" s="4">
        <v>78366</v>
      </c>
      <c r="G58" s="4">
        <v>78366</v>
      </c>
      <c r="H58" s="5">
        <v>136911.04000000001</v>
      </c>
      <c r="I58" s="4">
        <v>131207</v>
      </c>
    </row>
    <row r="59" spans="1:9" ht="78" x14ac:dyDescent="0.3">
      <c r="A59" s="6" t="s">
        <v>59</v>
      </c>
      <c r="B59" s="4">
        <v>1200</v>
      </c>
      <c r="C59" s="4">
        <v>0</v>
      </c>
      <c r="D59" s="5">
        <v>0</v>
      </c>
      <c r="E59" s="4">
        <v>0</v>
      </c>
      <c r="F59" s="4">
        <v>0</v>
      </c>
      <c r="G59" s="4">
        <v>0</v>
      </c>
      <c r="H59" s="5">
        <v>0</v>
      </c>
      <c r="I59" s="4">
        <v>0</v>
      </c>
    </row>
    <row r="60" spans="1:9" ht="15.6" x14ac:dyDescent="0.3">
      <c r="A60" s="6" t="s">
        <v>60</v>
      </c>
      <c r="B60" s="4">
        <v>1300</v>
      </c>
      <c r="C60" s="4">
        <v>433063</v>
      </c>
      <c r="D60" s="5">
        <v>541328.75</v>
      </c>
      <c r="E60" s="4">
        <v>584635.05000000005</v>
      </c>
      <c r="F60" s="4">
        <v>388804</v>
      </c>
      <c r="G60" s="4">
        <v>388804</v>
      </c>
      <c r="H60" s="5">
        <v>485030.56000000006</v>
      </c>
      <c r="I60" s="4">
        <v>446029</v>
      </c>
    </row>
    <row r="61" spans="1:9" ht="15.6" x14ac:dyDescent="0.3">
      <c r="A61" s="5"/>
      <c r="B61" s="5"/>
      <c r="C61" s="5"/>
      <c r="D61" s="5"/>
      <c r="E61" s="5"/>
      <c r="F61" s="5"/>
      <c r="G61" s="5"/>
      <c r="H61" s="5"/>
      <c r="I61" s="5"/>
    </row>
    <row r="62" spans="1:9" ht="15.6" x14ac:dyDescent="0.3">
      <c r="A62" s="7" t="s">
        <v>61</v>
      </c>
      <c r="B62" s="7"/>
      <c r="C62" s="7"/>
      <c r="D62" s="7"/>
      <c r="E62" s="7"/>
      <c r="F62" s="5"/>
      <c r="G62" s="5"/>
      <c r="H62" s="5"/>
      <c r="I62" s="5"/>
    </row>
    <row r="63" spans="1:9" ht="15.6" x14ac:dyDescent="0.3">
      <c r="A63" s="29" t="s">
        <v>62</v>
      </c>
      <c r="B63" s="29"/>
      <c r="C63" s="29"/>
      <c r="D63" s="29"/>
      <c r="E63" s="29"/>
      <c r="F63" s="5"/>
      <c r="G63" s="5"/>
      <c r="H63" s="5"/>
      <c r="I63" s="5"/>
    </row>
    <row r="64" spans="1:9" ht="31.2" x14ac:dyDescent="0.3">
      <c r="A64" s="3" t="s">
        <v>63</v>
      </c>
      <c r="B64" s="4">
        <v>1400</v>
      </c>
      <c r="C64" s="4">
        <v>17121</v>
      </c>
      <c r="D64" s="4">
        <v>21401.25</v>
      </c>
      <c r="E64" s="4">
        <v>23113.350000000002</v>
      </c>
      <c r="F64" s="4">
        <v>17121</v>
      </c>
      <c r="G64" s="4">
        <v>17121</v>
      </c>
      <c r="H64" s="5">
        <v>19175.52</v>
      </c>
      <c r="I64" s="4">
        <v>17121</v>
      </c>
    </row>
    <row r="65" spans="1:9" ht="46.8" x14ac:dyDescent="0.3">
      <c r="A65" s="3" t="s">
        <v>64</v>
      </c>
      <c r="B65" s="4">
        <v>1401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4">
        <v>0</v>
      </c>
    </row>
    <row r="66" spans="1:9" ht="31.2" x14ac:dyDescent="0.3">
      <c r="A66" s="3" t="s">
        <v>65</v>
      </c>
      <c r="B66" s="4">
        <v>1405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4">
        <v>0</v>
      </c>
    </row>
    <row r="67" spans="1:9" ht="31.2" x14ac:dyDescent="0.3">
      <c r="A67" s="3" t="s">
        <v>66</v>
      </c>
      <c r="B67" s="4">
        <v>1410</v>
      </c>
      <c r="C67" s="4">
        <v>230083</v>
      </c>
      <c r="D67" s="4">
        <v>287603.75</v>
      </c>
      <c r="E67" s="4">
        <v>310612.05000000005</v>
      </c>
      <c r="F67" s="4">
        <v>255962</v>
      </c>
      <c r="G67" s="4">
        <v>255962</v>
      </c>
      <c r="H67" s="5">
        <v>257692.96000000002</v>
      </c>
      <c r="I67" s="4">
        <v>222270</v>
      </c>
    </row>
    <row r="68" spans="1:9" ht="15.6" x14ac:dyDescent="0.3">
      <c r="A68" s="3" t="s">
        <v>67</v>
      </c>
      <c r="B68" s="4">
        <v>1411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4">
        <v>0</v>
      </c>
    </row>
    <row r="69" spans="1:9" ht="31.2" x14ac:dyDescent="0.3">
      <c r="A69" s="3" t="s">
        <v>68</v>
      </c>
      <c r="B69" s="4">
        <v>1412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4">
        <v>0</v>
      </c>
    </row>
    <row r="70" spans="1:9" ht="15.6" x14ac:dyDescent="0.3">
      <c r="A70" s="3" t="s">
        <v>69</v>
      </c>
      <c r="B70" s="4">
        <v>1415</v>
      </c>
      <c r="C70" s="4">
        <v>14</v>
      </c>
      <c r="D70" s="4">
        <v>17.5</v>
      </c>
      <c r="E70" s="4">
        <v>18.900000000000002</v>
      </c>
      <c r="F70" s="4">
        <v>14</v>
      </c>
      <c r="G70" s="4">
        <v>14</v>
      </c>
      <c r="H70" s="5">
        <v>15.680000000000001</v>
      </c>
      <c r="I70" s="4">
        <v>14</v>
      </c>
    </row>
    <row r="71" spans="1:9" ht="62.4" x14ac:dyDescent="0.3">
      <c r="A71" s="3" t="s">
        <v>70</v>
      </c>
      <c r="B71" s="4">
        <v>1420</v>
      </c>
      <c r="C71" s="4">
        <v>16378</v>
      </c>
      <c r="D71" s="4">
        <v>20472.5</v>
      </c>
      <c r="E71" s="4">
        <v>22110.300000000003</v>
      </c>
      <c r="F71" s="4">
        <v>-47954</v>
      </c>
      <c r="G71" s="4">
        <v>-47954</v>
      </c>
      <c r="H71" s="5">
        <v>18343.36</v>
      </c>
      <c r="I71" s="4">
        <v>-54749</v>
      </c>
    </row>
    <row r="72" spans="1:9" ht="31.2" x14ac:dyDescent="0.3">
      <c r="A72" s="3" t="s">
        <v>71</v>
      </c>
      <c r="B72" s="4">
        <v>1425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4">
        <v>0</v>
      </c>
    </row>
    <row r="73" spans="1:9" ht="15.6" x14ac:dyDescent="0.3">
      <c r="A73" s="3" t="s">
        <v>72</v>
      </c>
      <c r="B73" s="4">
        <v>1430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4">
        <v>0</v>
      </c>
    </row>
    <row r="74" spans="1:9" ht="15.6" x14ac:dyDescent="0.3">
      <c r="A74" s="3" t="s">
        <v>73</v>
      </c>
      <c r="B74" s="4">
        <v>1435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4">
        <v>0</v>
      </c>
    </row>
    <row r="75" spans="1:9" ht="31.2" x14ac:dyDescent="0.3">
      <c r="A75" s="6" t="s">
        <v>28</v>
      </c>
      <c r="B75" s="4">
        <v>1495</v>
      </c>
      <c r="C75" s="4">
        <v>263596</v>
      </c>
      <c r="D75" s="4">
        <v>329495</v>
      </c>
      <c r="E75" s="4">
        <v>355854.60000000003</v>
      </c>
      <c r="F75" s="4">
        <v>225143</v>
      </c>
      <c r="G75" s="4">
        <v>225143</v>
      </c>
      <c r="H75" s="5">
        <v>295227.52000000002</v>
      </c>
      <c r="I75" s="4">
        <v>184656</v>
      </c>
    </row>
    <row r="76" spans="1:9" ht="15.6" x14ac:dyDescent="0.3">
      <c r="A76" s="29" t="s">
        <v>74</v>
      </c>
      <c r="B76" s="29"/>
      <c r="C76" s="29"/>
      <c r="D76" s="29"/>
      <c r="E76" s="29"/>
      <c r="F76" s="5"/>
      <c r="G76" s="5"/>
      <c r="H76" s="5">
        <v>0</v>
      </c>
      <c r="I76" s="5"/>
    </row>
    <row r="77" spans="1:9" ht="46.8" x14ac:dyDescent="0.3">
      <c r="A77" s="3" t="s">
        <v>75</v>
      </c>
      <c r="B77" s="4">
        <v>1500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5">
        <v>0</v>
      </c>
      <c r="I77" s="4">
        <v>0</v>
      </c>
    </row>
    <row r="78" spans="1:9" ht="31.2" x14ac:dyDescent="0.3">
      <c r="A78" s="3" t="s">
        <v>76</v>
      </c>
      <c r="B78" s="4">
        <v>1505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4">
        <v>0</v>
      </c>
    </row>
    <row r="79" spans="1:9" ht="31.2" x14ac:dyDescent="0.3">
      <c r="A79" s="3" t="s">
        <v>77</v>
      </c>
      <c r="B79" s="4">
        <v>1510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4">
        <v>0</v>
      </c>
    </row>
    <row r="80" spans="1:9" ht="31.2" x14ac:dyDescent="0.3">
      <c r="A80" s="3" t="s">
        <v>78</v>
      </c>
      <c r="B80" s="4">
        <v>1515</v>
      </c>
      <c r="C80" s="4">
        <v>21077</v>
      </c>
      <c r="D80" s="4">
        <v>26346.25</v>
      </c>
      <c r="E80" s="4">
        <v>28453.95</v>
      </c>
      <c r="F80" s="4">
        <v>42291</v>
      </c>
      <c r="G80" s="4">
        <v>42291</v>
      </c>
      <c r="H80" s="5">
        <v>23606.240000000002</v>
      </c>
      <c r="I80" s="4">
        <v>68305</v>
      </c>
    </row>
    <row r="81" spans="1:9" ht="31.2" x14ac:dyDescent="0.3">
      <c r="A81" s="3" t="s">
        <v>79</v>
      </c>
      <c r="B81" s="4">
        <v>1520</v>
      </c>
      <c r="C81" s="4">
        <v>12606</v>
      </c>
      <c r="D81" s="4">
        <v>15757.5</v>
      </c>
      <c r="E81" s="4">
        <v>17018.100000000002</v>
      </c>
      <c r="F81" s="4">
        <v>14209</v>
      </c>
      <c r="G81" s="4">
        <v>14209</v>
      </c>
      <c r="H81" s="5">
        <v>14118.720000000001</v>
      </c>
      <c r="I81" s="4">
        <v>12455</v>
      </c>
    </row>
    <row r="82" spans="1:9" ht="46.8" x14ac:dyDescent="0.3">
      <c r="A82" s="3" t="s">
        <v>80</v>
      </c>
      <c r="B82" s="4">
        <v>1521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5">
        <v>0</v>
      </c>
      <c r="I82" s="4">
        <v>0</v>
      </c>
    </row>
    <row r="83" spans="1:9" ht="31.2" x14ac:dyDescent="0.3">
      <c r="A83" s="3" t="s">
        <v>81</v>
      </c>
      <c r="B83" s="4">
        <v>1525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4">
        <v>0</v>
      </c>
    </row>
    <row r="84" spans="1:9" ht="31.2" x14ac:dyDescent="0.3">
      <c r="A84" s="3" t="s">
        <v>82</v>
      </c>
      <c r="B84" s="4">
        <v>1526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4">
        <v>0</v>
      </c>
    </row>
    <row r="85" spans="1:9" ht="31.2" x14ac:dyDescent="0.3">
      <c r="A85" s="3" t="s">
        <v>83</v>
      </c>
      <c r="B85" s="4">
        <v>1530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4">
        <v>0</v>
      </c>
    </row>
    <row r="86" spans="1:9" ht="78" x14ac:dyDescent="0.3">
      <c r="A86" s="3" t="s">
        <v>84</v>
      </c>
      <c r="B86" s="4">
        <v>1531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4">
        <v>0</v>
      </c>
    </row>
    <row r="87" spans="1:9" ht="62.4" x14ac:dyDescent="0.3">
      <c r="A87" s="3" t="s">
        <v>85</v>
      </c>
      <c r="B87" s="4">
        <v>1532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4">
        <v>0</v>
      </c>
    </row>
    <row r="88" spans="1:9" ht="62.4" x14ac:dyDescent="0.3">
      <c r="A88" s="3" t="s">
        <v>86</v>
      </c>
      <c r="B88" s="4">
        <v>1533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4">
        <v>0</v>
      </c>
    </row>
    <row r="89" spans="1:9" ht="62.4" x14ac:dyDescent="0.3">
      <c r="A89" s="3" t="s">
        <v>87</v>
      </c>
      <c r="B89" s="4">
        <v>1534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4">
        <v>0</v>
      </c>
    </row>
    <row r="90" spans="1:9" ht="31.2" x14ac:dyDescent="0.3">
      <c r="A90" s="3" t="s">
        <v>88</v>
      </c>
      <c r="B90" s="4">
        <v>1535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4">
        <v>0</v>
      </c>
    </row>
    <row r="91" spans="1:9" ht="15.6" x14ac:dyDescent="0.3">
      <c r="A91" s="3" t="s">
        <v>89</v>
      </c>
      <c r="B91" s="4">
        <v>1540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4">
        <v>0</v>
      </c>
    </row>
    <row r="92" spans="1:9" ht="31.2" x14ac:dyDescent="0.3">
      <c r="A92" s="3" t="s">
        <v>90</v>
      </c>
      <c r="B92" s="4">
        <v>1545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4">
        <v>0</v>
      </c>
    </row>
    <row r="93" spans="1:9" ht="31.2" x14ac:dyDescent="0.3">
      <c r="A93" s="6" t="s">
        <v>58</v>
      </c>
      <c r="B93" s="4">
        <v>1595</v>
      </c>
      <c r="C93" s="4">
        <v>33683</v>
      </c>
      <c r="D93" s="4">
        <v>42103.75</v>
      </c>
      <c r="E93" s="4">
        <v>45472.05</v>
      </c>
      <c r="F93" s="4">
        <v>56500</v>
      </c>
      <c r="G93" s="4">
        <v>56500</v>
      </c>
      <c r="H93" s="5">
        <v>37724.960000000006</v>
      </c>
      <c r="I93" s="4">
        <v>80760</v>
      </c>
    </row>
    <row r="94" spans="1:9" ht="15.6" x14ac:dyDescent="0.3">
      <c r="A94" s="29" t="s">
        <v>91</v>
      </c>
      <c r="B94" s="29"/>
      <c r="C94" s="29"/>
      <c r="D94" s="29"/>
      <c r="E94" s="29"/>
      <c r="F94" s="5"/>
      <c r="G94" s="5"/>
      <c r="H94" s="5"/>
      <c r="I94" s="5"/>
    </row>
    <row r="95" spans="1:9" ht="31.2" x14ac:dyDescent="0.3">
      <c r="A95" s="3" t="s">
        <v>92</v>
      </c>
      <c r="B95" s="4">
        <v>1600</v>
      </c>
      <c r="C95" s="4">
        <v>0</v>
      </c>
      <c r="D95" s="5">
        <v>0</v>
      </c>
      <c r="E95" s="5">
        <v>0</v>
      </c>
      <c r="F95" s="4">
        <v>0</v>
      </c>
      <c r="G95" s="4">
        <v>0</v>
      </c>
      <c r="H95" s="5">
        <v>0</v>
      </c>
      <c r="I95" s="4">
        <v>0</v>
      </c>
    </row>
    <row r="96" spans="1:9" ht="15.6" x14ac:dyDescent="0.3">
      <c r="A96" s="3" t="s">
        <v>93</v>
      </c>
      <c r="B96" s="4">
        <v>1605</v>
      </c>
      <c r="C96" s="4">
        <v>0</v>
      </c>
      <c r="D96" s="5">
        <v>0</v>
      </c>
      <c r="E96" s="5">
        <v>0</v>
      </c>
      <c r="F96" s="4">
        <v>0</v>
      </c>
      <c r="G96" s="4">
        <v>0</v>
      </c>
      <c r="H96" s="5">
        <v>0</v>
      </c>
      <c r="I96" s="4">
        <v>0</v>
      </c>
    </row>
    <row r="97" spans="1:9" ht="46.8" x14ac:dyDescent="0.3">
      <c r="A97" s="3" t="s">
        <v>94</v>
      </c>
      <c r="B97" s="30">
        <v>1610</v>
      </c>
      <c r="C97" s="30">
        <v>4011</v>
      </c>
      <c r="D97" s="5"/>
      <c r="E97" s="5">
        <v>5414.85</v>
      </c>
      <c r="F97" s="30">
        <v>4182</v>
      </c>
      <c r="G97" s="30">
        <v>4182</v>
      </c>
      <c r="H97" s="5">
        <v>4492.3200000000006</v>
      </c>
      <c r="I97" s="30">
        <v>4173</v>
      </c>
    </row>
    <row r="98" spans="1:9" ht="31.2" x14ac:dyDescent="0.3">
      <c r="A98" s="3" t="s">
        <v>95</v>
      </c>
      <c r="B98" s="30"/>
      <c r="C98" s="30"/>
      <c r="D98" s="5">
        <v>4060</v>
      </c>
      <c r="E98" s="5">
        <v>0</v>
      </c>
      <c r="F98" s="30"/>
      <c r="G98" s="30"/>
      <c r="H98" s="5">
        <v>0</v>
      </c>
      <c r="I98" s="30"/>
    </row>
    <row r="99" spans="1:9" ht="31.2" x14ac:dyDescent="0.3">
      <c r="A99" s="3" t="s">
        <v>96</v>
      </c>
      <c r="B99" s="4">
        <v>1615</v>
      </c>
      <c r="C99" s="4">
        <v>83275</v>
      </c>
      <c r="D99" s="5">
        <v>104093.75</v>
      </c>
      <c r="E99" s="5">
        <v>112421.25000000001</v>
      </c>
      <c r="F99" s="4">
        <v>47855</v>
      </c>
      <c r="G99" s="4">
        <v>47855</v>
      </c>
      <c r="H99" s="5">
        <v>93268.000000000015</v>
      </c>
      <c r="I99" s="4">
        <v>115383</v>
      </c>
    </row>
    <row r="100" spans="1:9" ht="31.2" x14ac:dyDescent="0.3">
      <c r="A100" s="3" t="s">
        <v>97</v>
      </c>
      <c r="B100" s="4">
        <v>1620</v>
      </c>
      <c r="C100" s="4">
        <v>14821</v>
      </c>
      <c r="D100" s="5">
        <v>18526.25</v>
      </c>
      <c r="E100" s="5">
        <v>20008.350000000002</v>
      </c>
      <c r="F100" s="4">
        <v>9262</v>
      </c>
      <c r="G100" s="4">
        <v>9262</v>
      </c>
      <c r="H100" s="5">
        <v>16599.52</v>
      </c>
      <c r="I100" s="4">
        <v>16819</v>
      </c>
    </row>
    <row r="101" spans="1:9" ht="46.8" x14ac:dyDescent="0.3">
      <c r="A101" s="3" t="s">
        <v>98</v>
      </c>
      <c r="B101" s="4">
        <v>1621</v>
      </c>
      <c r="C101" s="4">
        <v>0</v>
      </c>
      <c r="D101" s="5">
        <v>0</v>
      </c>
      <c r="E101" s="5">
        <v>0</v>
      </c>
      <c r="F101" s="4">
        <v>0</v>
      </c>
      <c r="G101" s="4">
        <v>0</v>
      </c>
      <c r="H101" s="5">
        <v>0</v>
      </c>
      <c r="I101" s="4">
        <v>0</v>
      </c>
    </row>
    <row r="102" spans="1:9" ht="31.2" x14ac:dyDescent="0.3">
      <c r="A102" s="3" t="s">
        <v>99</v>
      </c>
      <c r="B102" s="4">
        <v>1625</v>
      </c>
      <c r="C102" s="4">
        <v>1103</v>
      </c>
      <c r="D102" s="5">
        <v>1378.75</v>
      </c>
      <c r="E102" s="5">
        <v>1489.0500000000002</v>
      </c>
      <c r="F102" s="4">
        <v>1082</v>
      </c>
      <c r="G102" s="4">
        <v>1082</v>
      </c>
      <c r="H102" s="5">
        <v>1235.3600000000001</v>
      </c>
      <c r="I102" s="4">
        <v>1448</v>
      </c>
    </row>
    <row r="103" spans="1:9" ht="31.2" x14ac:dyDescent="0.3">
      <c r="A103" s="3" t="s">
        <v>100</v>
      </c>
      <c r="B103" s="4">
        <v>1630</v>
      </c>
      <c r="C103" s="4">
        <v>1401</v>
      </c>
      <c r="D103" s="5">
        <v>1751.25</v>
      </c>
      <c r="E103" s="5">
        <v>1891.3500000000001</v>
      </c>
      <c r="F103" s="4">
        <v>1819</v>
      </c>
      <c r="G103" s="4">
        <v>1819</v>
      </c>
      <c r="H103" s="5">
        <v>1569.1200000000001</v>
      </c>
      <c r="I103" s="4">
        <v>2426</v>
      </c>
    </row>
    <row r="104" spans="1:9" ht="31.2" x14ac:dyDescent="0.3">
      <c r="A104" s="3" t="s">
        <v>101</v>
      </c>
      <c r="B104" s="4">
        <v>1635</v>
      </c>
      <c r="C104" s="4">
        <v>20555</v>
      </c>
      <c r="D104" s="5">
        <v>25693.75</v>
      </c>
      <c r="E104" s="5">
        <v>27749.250000000004</v>
      </c>
      <c r="F104" s="4">
        <v>32220</v>
      </c>
      <c r="G104" s="4">
        <v>32220</v>
      </c>
      <c r="H104" s="5">
        <v>23021.600000000002</v>
      </c>
      <c r="I104" s="4">
        <v>37061</v>
      </c>
    </row>
    <row r="105" spans="1:9" ht="31.2" x14ac:dyDescent="0.3">
      <c r="A105" s="3" t="s">
        <v>102</v>
      </c>
      <c r="B105" s="4">
        <v>1640</v>
      </c>
      <c r="C105" s="4">
        <v>0</v>
      </c>
      <c r="D105" s="4">
        <v>0</v>
      </c>
      <c r="E105" s="5">
        <v>0</v>
      </c>
      <c r="F105" s="4">
        <v>0</v>
      </c>
      <c r="G105" s="4">
        <v>0</v>
      </c>
      <c r="H105" s="5">
        <v>0</v>
      </c>
      <c r="I105" s="4">
        <v>0</v>
      </c>
    </row>
    <row r="106" spans="1:9" ht="31.2" x14ac:dyDescent="0.3">
      <c r="A106" s="3" t="s">
        <v>44</v>
      </c>
      <c r="B106" s="4">
        <v>1645</v>
      </c>
      <c r="C106" s="4">
        <v>0</v>
      </c>
      <c r="D106" s="4">
        <v>0</v>
      </c>
      <c r="E106" s="5">
        <v>0</v>
      </c>
      <c r="F106" s="4">
        <v>0</v>
      </c>
      <c r="G106" s="4">
        <v>0</v>
      </c>
      <c r="H106" s="5">
        <v>0</v>
      </c>
      <c r="I106" s="4">
        <v>0</v>
      </c>
    </row>
    <row r="107" spans="1:9" ht="31.2" x14ac:dyDescent="0.3">
      <c r="A107" s="3" t="s">
        <v>103</v>
      </c>
      <c r="B107" s="4">
        <v>1650</v>
      </c>
      <c r="C107" s="4">
        <v>0</v>
      </c>
      <c r="D107" s="4">
        <v>0</v>
      </c>
      <c r="E107" s="5">
        <v>0</v>
      </c>
      <c r="F107" s="4">
        <v>0</v>
      </c>
      <c r="G107" s="4">
        <v>0</v>
      </c>
      <c r="H107" s="5">
        <v>0</v>
      </c>
      <c r="I107" s="4">
        <v>0</v>
      </c>
    </row>
    <row r="108" spans="1:9" ht="31.2" x14ac:dyDescent="0.3">
      <c r="A108" s="3" t="s">
        <v>104</v>
      </c>
      <c r="B108" s="4">
        <v>1660</v>
      </c>
      <c r="C108" s="4">
        <v>10229</v>
      </c>
      <c r="D108" s="4">
        <v>12786.25</v>
      </c>
      <c r="E108" s="5">
        <v>13809.150000000001</v>
      </c>
      <c r="F108" s="4">
        <v>10540</v>
      </c>
      <c r="G108" s="4">
        <v>10540</v>
      </c>
      <c r="H108" s="5">
        <v>11456.480000000001</v>
      </c>
      <c r="I108" s="4">
        <v>3079</v>
      </c>
    </row>
    <row r="109" spans="1:9" ht="31.2" x14ac:dyDescent="0.3">
      <c r="A109" s="3" t="s">
        <v>105</v>
      </c>
      <c r="B109" s="4">
        <v>1665</v>
      </c>
      <c r="C109" s="4">
        <v>0</v>
      </c>
      <c r="D109" s="4">
        <v>0</v>
      </c>
      <c r="E109" s="5">
        <v>0</v>
      </c>
      <c r="F109" s="4">
        <v>0</v>
      </c>
      <c r="G109" s="4">
        <v>0</v>
      </c>
      <c r="H109" s="5">
        <v>0</v>
      </c>
      <c r="I109" s="4">
        <v>0</v>
      </c>
    </row>
    <row r="110" spans="1:9" ht="46.8" x14ac:dyDescent="0.3">
      <c r="A110" s="3" t="s">
        <v>106</v>
      </c>
      <c r="B110" s="4">
        <v>1670</v>
      </c>
      <c r="C110" s="4">
        <v>0</v>
      </c>
      <c r="D110" s="4">
        <v>0</v>
      </c>
      <c r="E110" s="5">
        <v>0</v>
      </c>
      <c r="F110" s="4">
        <v>0</v>
      </c>
      <c r="G110" s="4">
        <v>0</v>
      </c>
      <c r="H110" s="5">
        <v>0</v>
      </c>
      <c r="I110" s="4">
        <v>0</v>
      </c>
    </row>
    <row r="111" spans="1:9" ht="31.2" x14ac:dyDescent="0.3">
      <c r="A111" s="3" t="s">
        <v>107</v>
      </c>
      <c r="B111" s="4">
        <v>1690</v>
      </c>
      <c r="C111" s="4">
        <v>389</v>
      </c>
      <c r="D111" s="4">
        <v>486.25</v>
      </c>
      <c r="E111" s="5">
        <v>525.15000000000009</v>
      </c>
      <c r="F111" s="4">
        <v>201</v>
      </c>
      <c r="G111" s="4">
        <v>201</v>
      </c>
      <c r="H111" s="5">
        <v>435.68000000000006</v>
      </c>
      <c r="I111" s="4">
        <v>224</v>
      </c>
    </row>
    <row r="112" spans="1:9" ht="31.2" x14ac:dyDescent="0.3">
      <c r="A112" s="6" t="s">
        <v>108</v>
      </c>
      <c r="B112" s="4">
        <v>1695</v>
      </c>
      <c r="C112" s="4">
        <v>135784</v>
      </c>
      <c r="D112" s="4">
        <v>169730</v>
      </c>
      <c r="E112" s="5">
        <v>183308.40000000002</v>
      </c>
      <c r="F112" s="4">
        <v>107161</v>
      </c>
      <c r="G112" s="4">
        <v>107161</v>
      </c>
      <c r="H112" s="5">
        <v>152078.08000000002</v>
      </c>
      <c r="I112" s="4">
        <v>180613</v>
      </c>
    </row>
    <row r="113" spans="1:9" ht="109.2" x14ac:dyDescent="0.3">
      <c r="A113" s="6" t="s">
        <v>109</v>
      </c>
      <c r="B113" s="4">
        <v>1700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5">
        <v>0</v>
      </c>
      <c r="I113" s="4">
        <v>0</v>
      </c>
    </row>
    <row r="114" spans="1:9" ht="62.4" x14ac:dyDescent="0.3">
      <c r="A114" s="6" t="s">
        <v>110</v>
      </c>
      <c r="B114" s="4">
        <v>1800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5">
        <v>0</v>
      </c>
      <c r="I114" s="4">
        <v>0</v>
      </c>
    </row>
    <row r="115" spans="1:9" ht="15.6" x14ac:dyDescent="0.3">
      <c r="A115" s="6" t="s">
        <v>60</v>
      </c>
      <c r="B115" s="4">
        <v>1900</v>
      </c>
      <c r="C115" s="4">
        <v>433063</v>
      </c>
      <c r="D115" s="4">
        <v>541328.75</v>
      </c>
      <c r="E115" s="4">
        <v>584635.05000000005</v>
      </c>
      <c r="F115" s="4">
        <v>388804</v>
      </c>
      <c r="G115" s="4">
        <v>388804</v>
      </c>
      <c r="H115" s="5">
        <v>485030.56000000006</v>
      </c>
      <c r="I115" s="4">
        <v>446029</v>
      </c>
    </row>
  </sheetData>
  <mergeCells count="27">
    <mergeCell ref="G39:G40"/>
    <mergeCell ref="I39:I40"/>
    <mergeCell ref="B2:I2"/>
    <mergeCell ref="A5:E5"/>
    <mergeCell ref="B19:B20"/>
    <mergeCell ref="C19:C20"/>
    <mergeCell ref="E19:E20"/>
    <mergeCell ref="F19:F20"/>
    <mergeCell ref="G19:G20"/>
    <mergeCell ref="I19:I20"/>
    <mergeCell ref="A29:E29"/>
    <mergeCell ref="B39:B40"/>
    <mergeCell ref="C39:C40"/>
    <mergeCell ref="F39:F40"/>
    <mergeCell ref="B52:B53"/>
    <mergeCell ref="C52:C53"/>
    <mergeCell ref="F52:F53"/>
    <mergeCell ref="G52:G53"/>
    <mergeCell ref="I52:I53"/>
    <mergeCell ref="A63:E63"/>
    <mergeCell ref="I97:I98"/>
    <mergeCell ref="A76:E76"/>
    <mergeCell ref="A94:E94"/>
    <mergeCell ref="B97:B98"/>
    <mergeCell ref="C97:C98"/>
    <mergeCell ref="F97:F98"/>
    <mergeCell ref="G97:G9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14" sqref="C14"/>
    </sheetView>
  </sheetViews>
  <sheetFormatPr defaultRowHeight="14.4" x14ac:dyDescent="0.3"/>
  <cols>
    <col min="1" max="1" width="24.33203125" customWidth="1"/>
    <col min="2" max="2" width="18" customWidth="1"/>
    <col min="3" max="3" width="22.5546875" customWidth="1"/>
    <col min="4" max="4" width="25.109375" customWidth="1"/>
    <col min="5" max="5" width="19.109375" customWidth="1"/>
    <col min="6" max="6" width="16.88671875" customWidth="1"/>
    <col min="7" max="7" width="16.33203125" customWidth="1"/>
    <col min="8" max="8" width="16" customWidth="1"/>
    <col min="9" max="9" width="18" customWidth="1"/>
  </cols>
  <sheetData>
    <row r="1" spans="1:9" ht="18" x14ac:dyDescent="0.35">
      <c r="A1" s="31" t="s">
        <v>0</v>
      </c>
      <c r="B1" s="31"/>
      <c r="C1" s="31"/>
      <c r="D1" s="31"/>
      <c r="E1" s="31"/>
      <c r="F1" s="31"/>
      <c r="G1" s="31"/>
      <c r="H1" s="31"/>
      <c r="I1" s="8"/>
    </row>
    <row r="2" spans="1:9" ht="27.6" x14ac:dyDescent="0.3">
      <c r="A2" s="9" t="s">
        <v>111</v>
      </c>
      <c r="B2" s="9" t="s">
        <v>2</v>
      </c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116</v>
      </c>
      <c r="H2" s="9" t="s">
        <v>117</v>
      </c>
      <c r="I2" s="9" t="s">
        <v>118</v>
      </c>
    </row>
    <row r="3" spans="1:9" ht="42" x14ac:dyDescent="0.3">
      <c r="A3" s="10" t="s">
        <v>119</v>
      </c>
      <c r="B3" s="11">
        <v>2000</v>
      </c>
      <c r="C3" s="11">
        <v>614544</v>
      </c>
      <c r="D3" s="11">
        <v>669852.96000000008</v>
      </c>
      <c r="E3" s="12">
        <v>700580.15999999992</v>
      </c>
      <c r="F3" s="12">
        <v>712871.03999999992</v>
      </c>
      <c r="G3" s="12">
        <v>725161.91999999993</v>
      </c>
      <c r="H3" s="12">
        <v>743598.24</v>
      </c>
      <c r="I3" s="12">
        <v>762034.56</v>
      </c>
    </row>
    <row r="4" spans="1:9" ht="28.2" x14ac:dyDescent="0.3">
      <c r="A4" s="10" t="s">
        <v>120</v>
      </c>
      <c r="B4" s="11">
        <v>2010</v>
      </c>
      <c r="C4" s="11">
        <v>-632743</v>
      </c>
      <c r="D4" s="11">
        <v>-689689.87</v>
      </c>
      <c r="E4" s="12">
        <v>-721327.0199999999</v>
      </c>
      <c r="F4" s="12">
        <v>-733981.88</v>
      </c>
      <c r="G4" s="12">
        <v>-746636.74</v>
      </c>
      <c r="H4" s="12">
        <v>-765619.03</v>
      </c>
      <c r="I4" s="12">
        <v>-784601.32</v>
      </c>
    </row>
    <row r="5" spans="1:9" ht="28.2" x14ac:dyDescent="0.3">
      <c r="A5" s="10" t="s">
        <v>121</v>
      </c>
      <c r="B5" s="11">
        <v>2011</v>
      </c>
      <c r="C5" s="11">
        <v>0</v>
      </c>
      <c r="D5" s="11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</row>
    <row r="6" spans="1:9" ht="28.2" x14ac:dyDescent="0.3">
      <c r="A6" s="10" t="s">
        <v>122</v>
      </c>
      <c r="B6" s="11">
        <v>2012</v>
      </c>
      <c r="C6" s="11">
        <v>0</v>
      </c>
      <c r="D6" s="11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</row>
    <row r="7" spans="1:9" ht="42" x14ac:dyDescent="0.3">
      <c r="A7" s="10" t="s">
        <v>123</v>
      </c>
      <c r="B7" s="11">
        <v>2013</v>
      </c>
      <c r="C7" s="11">
        <v>0</v>
      </c>
      <c r="D7" s="11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</row>
    <row r="8" spans="1:9" ht="55.8" x14ac:dyDescent="0.3">
      <c r="A8" s="10" t="s">
        <v>124</v>
      </c>
      <c r="B8" s="11">
        <v>2014</v>
      </c>
      <c r="C8" s="11">
        <v>0</v>
      </c>
      <c r="D8" s="11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42" x14ac:dyDescent="0.3">
      <c r="A9" s="10" t="s">
        <v>125</v>
      </c>
      <c r="B9" s="11">
        <v>2050</v>
      </c>
      <c r="C9" s="11">
        <v>0</v>
      </c>
      <c r="D9" s="11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28.2" x14ac:dyDescent="0.3">
      <c r="A10" s="10" t="s">
        <v>126</v>
      </c>
      <c r="B10" s="11">
        <v>2070</v>
      </c>
      <c r="C10" s="11">
        <v>0</v>
      </c>
      <c r="D10" s="11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x14ac:dyDescent="0.3">
      <c r="A11" s="10" t="s">
        <v>127</v>
      </c>
      <c r="B11" s="11">
        <v>2090</v>
      </c>
      <c r="C11" s="11">
        <v>0</v>
      </c>
      <c r="D11" s="11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x14ac:dyDescent="0.3">
      <c r="A12" s="10" t="s">
        <v>128</v>
      </c>
      <c r="B12" s="11">
        <v>2095</v>
      </c>
      <c r="C12" s="11">
        <v>-18199</v>
      </c>
      <c r="D12" s="11">
        <v>-19836.91</v>
      </c>
      <c r="E12" s="12">
        <v>-20746.859999999997</v>
      </c>
      <c r="F12" s="12">
        <v>-21110.84</v>
      </c>
      <c r="G12" s="12">
        <v>-21474.82</v>
      </c>
      <c r="H12" s="12">
        <v>-22020.79</v>
      </c>
      <c r="I12" s="12">
        <v>-22566.76</v>
      </c>
    </row>
    <row r="13" spans="1:9" ht="55.8" x14ac:dyDescent="0.3">
      <c r="A13" s="10" t="s">
        <v>129</v>
      </c>
      <c r="B13" s="11">
        <v>2105</v>
      </c>
      <c r="C13" s="11">
        <v>0</v>
      </c>
      <c r="D13" s="11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</row>
    <row r="14" spans="1:9" ht="42" x14ac:dyDescent="0.3">
      <c r="A14" s="10" t="s">
        <v>130</v>
      </c>
      <c r="B14" s="11">
        <v>2110</v>
      </c>
      <c r="C14" s="11">
        <v>0</v>
      </c>
      <c r="D14" s="11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</row>
    <row r="15" spans="1:9" ht="28.2" x14ac:dyDescent="0.3">
      <c r="A15" s="10" t="s">
        <v>131</v>
      </c>
      <c r="B15" s="11">
        <v>2111</v>
      </c>
      <c r="C15" s="11">
        <v>0</v>
      </c>
      <c r="D15" s="11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</row>
    <row r="16" spans="1:9" ht="42" x14ac:dyDescent="0.3">
      <c r="A16" s="10" t="s">
        <v>132</v>
      </c>
      <c r="B16" s="11">
        <v>2112</v>
      </c>
      <c r="C16" s="11">
        <v>0</v>
      </c>
      <c r="D16" s="11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7" spans="1:9" x14ac:dyDescent="0.3">
      <c r="A17" s="10" t="s">
        <v>133</v>
      </c>
      <c r="B17" s="11">
        <v>2120</v>
      </c>
      <c r="C17" s="11">
        <v>47055</v>
      </c>
      <c r="D17" s="11">
        <v>51289.950000000004</v>
      </c>
      <c r="E17" s="12">
        <v>53642.7</v>
      </c>
      <c r="F17" s="12">
        <v>54583.799999999996</v>
      </c>
      <c r="G17" s="12">
        <v>55524.899999999994</v>
      </c>
      <c r="H17" s="12">
        <v>56936.549999999996</v>
      </c>
      <c r="I17" s="12">
        <v>58348.2</v>
      </c>
    </row>
    <row r="18" spans="1:9" ht="55.8" x14ac:dyDescent="0.3">
      <c r="A18" s="10" t="s">
        <v>134</v>
      </c>
      <c r="B18" s="11">
        <v>2121</v>
      </c>
      <c r="C18" s="11">
        <v>0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</row>
    <row r="19" spans="1:9" ht="69.599999999999994" x14ac:dyDescent="0.3">
      <c r="A19" s="10" t="s">
        <v>135</v>
      </c>
      <c r="B19" s="11">
        <v>2122</v>
      </c>
      <c r="C19" s="11">
        <v>0</v>
      </c>
      <c r="D19" s="11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</row>
    <row r="20" spans="1:9" ht="42" x14ac:dyDescent="0.3">
      <c r="A20" s="10" t="s">
        <v>136</v>
      </c>
      <c r="B20" s="11">
        <v>2130</v>
      </c>
      <c r="C20" s="11">
        <v>0</v>
      </c>
      <c r="D20" s="11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</row>
    <row r="21" spans="1:9" x14ac:dyDescent="0.3">
      <c r="A21" s="10" t="s">
        <v>137</v>
      </c>
      <c r="B21" s="11">
        <v>2130</v>
      </c>
      <c r="C21" s="11">
        <v>-20922</v>
      </c>
      <c r="D21" s="11">
        <v>-22804.980000000003</v>
      </c>
      <c r="E21" s="12">
        <v>-23851.079999999998</v>
      </c>
      <c r="F21" s="12">
        <v>-24269.519999999997</v>
      </c>
      <c r="G21" s="12">
        <v>-24687.96</v>
      </c>
      <c r="H21" s="12">
        <v>-25315.62</v>
      </c>
      <c r="I21" s="12">
        <v>-25943.279999999999</v>
      </c>
    </row>
    <row r="22" spans="1:9" x14ac:dyDescent="0.3">
      <c r="A22" s="10" t="s">
        <v>138</v>
      </c>
      <c r="B22" s="11">
        <v>2150</v>
      </c>
      <c r="C22" s="11">
        <v>0</v>
      </c>
      <c r="D22" s="11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</row>
    <row r="23" spans="1:9" x14ac:dyDescent="0.3">
      <c r="A23" s="10" t="s">
        <v>139</v>
      </c>
      <c r="B23" s="11">
        <v>2180</v>
      </c>
      <c r="C23" s="11">
        <v>-10563</v>
      </c>
      <c r="D23" s="11">
        <v>-11513.67</v>
      </c>
      <c r="E23" s="12">
        <v>-12041.82</v>
      </c>
      <c r="F23" s="12">
        <v>-12253.08</v>
      </c>
      <c r="G23" s="12">
        <v>-12464.34</v>
      </c>
      <c r="H23" s="12">
        <v>-12781.23</v>
      </c>
      <c r="I23" s="12">
        <v>-13098.12</v>
      </c>
    </row>
    <row r="24" spans="1:9" ht="55.8" x14ac:dyDescent="0.3">
      <c r="A24" s="10" t="s">
        <v>140</v>
      </c>
      <c r="B24" s="11">
        <v>2181</v>
      </c>
      <c r="C24" s="11">
        <v>0</v>
      </c>
      <c r="D24" s="11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</row>
    <row r="25" spans="1:9" ht="69.599999999999994" x14ac:dyDescent="0.3">
      <c r="A25" s="10" t="s">
        <v>141</v>
      </c>
      <c r="B25" s="11">
        <v>2182</v>
      </c>
      <c r="C25" s="11">
        <v>0</v>
      </c>
      <c r="D25" s="11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</row>
    <row r="26" spans="1:9" ht="42" x14ac:dyDescent="0.3">
      <c r="A26" s="10" t="s">
        <v>142</v>
      </c>
      <c r="B26" s="11">
        <v>2190</v>
      </c>
      <c r="C26" s="11">
        <v>0</v>
      </c>
      <c r="D26" s="11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</row>
    <row r="27" spans="1:9" ht="42" x14ac:dyDescent="0.3">
      <c r="A27" s="10" t="s">
        <v>143</v>
      </c>
      <c r="B27" s="11">
        <v>2195</v>
      </c>
      <c r="C27" s="11">
        <v>-2629</v>
      </c>
      <c r="D27" s="11">
        <v>-2865.61</v>
      </c>
      <c r="E27" s="12">
        <v>-2997.06</v>
      </c>
      <c r="F27" s="12">
        <v>-3049.64</v>
      </c>
      <c r="G27" s="12">
        <v>-3102.22</v>
      </c>
      <c r="H27" s="12">
        <v>-3181.0899999999997</v>
      </c>
      <c r="I27" s="12">
        <v>-3259.96</v>
      </c>
    </row>
    <row r="28" spans="1:9" ht="28.2" x14ac:dyDescent="0.3">
      <c r="A28" s="10" t="s">
        <v>144</v>
      </c>
      <c r="B28" s="11">
        <v>2200</v>
      </c>
      <c r="C28" s="11">
        <v>0</v>
      </c>
      <c r="D28" s="11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</row>
    <row r="29" spans="1:9" x14ac:dyDescent="0.3">
      <c r="A29" s="10" t="s">
        <v>145</v>
      </c>
      <c r="B29" s="11">
        <v>2220</v>
      </c>
      <c r="C29" s="11">
        <v>14618</v>
      </c>
      <c r="D29" s="11">
        <v>15933.62</v>
      </c>
      <c r="E29" s="12">
        <v>16664.519999999997</v>
      </c>
      <c r="F29" s="12">
        <v>16956.879999999997</v>
      </c>
      <c r="G29" s="12">
        <v>17249.239999999998</v>
      </c>
      <c r="H29" s="12">
        <v>17687.78</v>
      </c>
      <c r="I29" s="12">
        <v>18126.32</v>
      </c>
    </row>
    <row r="30" spans="1:9" x14ac:dyDescent="0.3">
      <c r="A30" s="10" t="s">
        <v>146</v>
      </c>
      <c r="B30" s="11">
        <v>2240</v>
      </c>
      <c r="C30" s="11">
        <v>0</v>
      </c>
      <c r="D30" s="11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</row>
    <row r="31" spans="1:9" ht="28.2" x14ac:dyDescent="0.3">
      <c r="A31" s="10" t="s">
        <v>147</v>
      </c>
      <c r="B31" s="11">
        <v>2241</v>
      </c>
      <c r="C31" s="11">
        <v>0</v>
      </c>
      <c r="D31" s="11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</row>
    <row r="32" spans="1:9" x14ac:dyDescent="0.3">
      <c r="A32" s="10" t="s">
        <v>148</v>
      </c>
      <c r="B32" s="11">
        <v>2250</v>
      </c>
      <c r="C32" s="11">
        <v>-12325</v>
      </c>
      <c r="D32" s="11">
        <v>-13434.250000000002</v>
      </c>
      <c r="E32" s="12">
        <v>-14050.499999999998</v>
      </c>
      <c r="F32" s="12">
        <v>-14296.999999999998</v>
      </c>
      <c r="G32" s="12">
        <v>-14543.5</v>
      </c>
      <c r="H32" s="12">
        <v>-14913.25</v>
      </c>
      <c r="I32" s="12">
        <v>-15283</v>
      </c>
    </row>
    <row r="33" spans="1:9" ht="28.2" x14ac:dyDescent="0.3">
      <c r="A33" s="10" t="s">
        <v>149</v>
      </c>
      <c r="B33" s="11">
        <v>2255</v>
      </c>
      <c r="C33" s="11">
        <v>0</v>
      </c>
      <c r="D33" s="11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1:9" x14ac:dyDescent="0.3">
      <c r="A34" s="10" t="s">
        <v>150</v>
      </c>
      <c r="B34" s="11">
        <v>2270</v>
      </c>
      <c r="C34" s="11">
        <v>0</v>
      </c>
      <c r="D34" s="11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</row>
    <row r="35" spans="1:9" ht="42" x14ac:dyDescent="0.3">
      <c r="A35" s="10" t="s">
        <v>151</v>
      </c>
      <c r="B35" s="11">
        <v>2275</v>
      </c>
      <c r="C35" s="11">
        <v>0</v>
      </c>
      <c r="D35" s="11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</row>
    <row r="36" spans="1:9" ht="42" x14ac:dyDescent="0.3">
      <c r="A36" s="10" t="s">
        <v>152</v>
      </c>
      <c r="B36" s="11">
        <v>2290</v>
      </c>
      <c r="C36" s="11">
        <v>0</v>
      </c>
      <c r="D36" s="11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</row>
    <row r="37" spans="1:9" ht="28.2" x14ac:dyDescent="0.3">
      <c r="A37" s="10" t="s">
        <v>153</v>
      </c>
      <c r="B37" s="11">
        <v>2295</v>
      </c>
      <c r="C37" s="11">
        <v>-336</v>
      </c>
      <c r="D37" s="11">
        <v>-366.24</v>
      </c>
      <c r="E37" s="12">
        <v>-383.03999999999996</v>
      </c>
      <c r="F37" s="12">
        <v>-389.76</v>
      </c>
      <c r="G37" s="12">
        <v>-396.47999999999996</v>
      </c>
      <c r="H37" s="12">
        <v>-406.56</v>
      </c>
      <c r="I37" s="12">
        <v>-416.64</v>
      </c>
    </row>
    <row r="38" spans="1:9" ht="28.2" x14ac:dyDescent="0.3">
      <c r="A38" s="10" t="s">
        <v>154</v>
      </c>
      <c r="B38" s="11">
        <v>2300</v>
      </c>
      <c r="C38" s="11">
        <v>-10253</v>
      </c>
      <c r="D38" s="11">
        <v>-11175.77</v>
      </c>
      <c r="E38" s="12">
        <v>-11688.419999999998</v>
      </c>
      <c r="F38" s="12">
        <v>-11893.48</v>
      </c>
      <c r="G38" s="12">
        <v>-12098.539999999999</v>
      </c>
      <c r="H38" s="12">
        <v>-12406.13</v>
      </c>
      <c r="I38" s="12">
        <v>-12713.72</v>
      </c>
    </row>
    <row r="39" spans="1:9" ht="42" x14ac:dyDescent="0.3">
      <c r="A39" s="10" t="s">
        <v>155</v>
      </c>
      <c r="B39" s="11">
        <v>2305</v>
      </c>
      <c r="C39" s="11">
        <v>0</v>
      </c>
      <c r="D39" s="11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</row>
    <row r="40" spans="1:9" ht="28.2" x14ac:dyDescent="0.3">
      <c r="A40" s="10" t="s">
        <v>156</v>
      </c>
      <c r="B40" s="11">
        <v>2350</v>
      </c>
      <c r="C40" s="11">
        <v>0</v>
      </c>
      <c r="D40" s="11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28.2" x14ac:dyDescent="0.3">
      <c r="A41" s="10" t="s">
        <v>157</v>
      </c>
      <c r="B41" s="11">
        <v>2355</v>
      </c>
      <c r="C41" s="11">
        <v>-10589</v>
      </c>
      <c r="D41" s="11">
        <v>-11542.01</v>
      </c>
      <c r="E41" s="12">
        <v>-12071.46</v>
      </c>
      <c r="F41" s="12">
        <v>-12283.24</v>
      </c>
      <c r="G41" s="12">
        <v>-12495.019999999999</v>
      </c>
      <c r="H41" s="12">
        <v>-12812.69</v>
      </c>
      <c r="I41" s="12">
        <v>-13130.36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0"/>
  <sheetViews>
    <sheetView tabSelected="1" topLeftCell="A201" zoomScale="70" zoomScaleNormal="70" workbookViewId="0">
      <selection activeCell="O220" sqref="O220"/>
    </sheetView>
  </sheetViews>
  <sheetFormatPr defaultRowHeight="14.4" x14ac:dyDescent="0.3"/>
  <cols>
    <col min="1" max="9" width="15.6640625" customWidth="1"/>
    <col min="10" max="11" width="11.5546875" customWidth="1"/>
  </cols>
  <sheetData>
    <row r="1" spans="1:17" ht="18" x14ac:dyDescent="0.35">
      <c r="A1" s="13"/>
      <c r="B1" s="40" t="s">
        <v>163</v>
      </c>
      <c r="C1" s="40"/>
      <c r="D1" s="40"/>
      <c r="E1" s="40"/>
      <c r="F1" s="40"/>
      <c r="G1" s="13"/>
      <c r="H1" s="13"/>
      <c r="I1" s="13"/>
      <c r="J1" s="13"/>
      <c r="K1" s="13"/>
      <c r="L1" s="13"/>
      <c r="M1" s="13"/>
      <c r="N1" s="13"/>
    </row>
    <row r="3" spans="1:17" ht="18" x14ac:dyDescent="0.35">
      <c r="B3" s="40" t="s">
        <v>176</v>
      </c>
      <c r="C3" s="40"/>
      <c r="D3" s="40"/>
      <c r="E3" s="40"/>
      <c r="F3" s="40"/>
      <c r="G3" s="40"/>
      <c r="H3" s="40"/>
    </row>
    <row r="6" spans="1:17" ht="17.399999999999999" x14ac:dyDescent="0.35">
      <c r="A6" s="34" t="s">
        <v>164</v>
      </c>
      <c r="B6" s="34"/>
      <c r="C6" s="34"/>
      <c r="D6" s="34"/>
      <c r="E6" s="34"/>
      <c r="F6" s="34"/>
      <c r="G6" s="34"/>
      <c r="H6" s="34"/>
      <c r="I6" s="34"/>
      <c r="J6" s="13"/>
      <c r="K6" s="13"/>
      <c r="L6" s="13"/>
      <c r="M6" s="13"/>
      <c r="N6" s="13"/>
    </row>
    <row r="7" spans="1:17" ht="15" thickBot="1" x14ac:dyDescent="0.35"/>
    <row r="8" spans="1:17" ht="16.2" thickBot="1" x14ac:dyDescent="0.35">
      <c r="A8" s="38" t="s">
        <v>158</v>
      </c>
      <c r="B8" s="39"/>
      <c r="C8" s="15" t="s">
        <v>3</v>
      </c>
      <c r="D8" s="15" t="s">
        <v>4</v>
      </c>
      <c r="E8" s="15" t="s">
        <v>5</v>
      </c>
      <c r="F8" s="15" t="s">
        <v>6</v>
      </c>
      <c r="G8" s="15" t="s">
        <v>7</v>
      </c>
      <c r="H8" s="15" t="s">
        <v>8</v>
      </c>
      <c r="I8" s="15" t="s">
        <v>160</v>
      </c>
    </row>
    <row r="9" spans="1:17" ht="16.2" thickBot="1" x14ac:dyDescent="0.35">
      <c r="A9" s="37" t="s">
        <v>165</v>
      </c>
      <c r="B9" s="37"/>
      <c r="C9" s="23">
        <f>'Звіт про фінансовий результат'!C3/Balance!C60</f>
        <v>1.4190637389940957</v>
      </c>
      <c r="D9" s="23">
        <f>'Звіт про фінансовий результат'!D3/Balance!D60</f>
        <v>1.2374235804028515</v>
      </c>
      <c r="E9" s="23">
        <f>'Звіт про фінансовий результат'!E3/Balance!E60</f>
        <v>1.1983204907061249</v>
      </c>
      <c r="F9" s="23">
        <f>'Звіт про фінансовий результат'!F3/Balance!F60</f>
        <v>1.8334971862429397</v>
      </c>
      <c r="G9" s="23">
        <f>'Звіт про фінансовий результат'!G3/Balance!G60</f>
        <v>1.8651092066954043</v>
      </c>
      <c r="H9" s="23">
        <f>'Звіт про фінансовий результат'!H3/Balance!H60</f>
        <v>1.5330956465918353</v>
      </c>
      <c r="I9" s="23">
        <f>'Звіт про фінансовий результат'!I3/Balance!I60</f>
        <v>1.7084865782269765</v>
      </c>
      <c r="J9">
        <f>'Звіт про фінансовий результат'!C3</f>
        <v>614544</v>
      </c>
      <c r="K9">
        <f>'Звіт про фінансовий результат'!D3</f>
        <v>669852.96000000008</v>
      </c>
      <c r="L9">
        <f>'Звіт про фінансовий результат'!E3</f>
        <v>700580.15999999992</v>
      </c>
      <c r="M9">
        <f>'Звіт про фінансовий результат'!F3</f>
        <v>712871.03999999992</v>
      </c>
      <c r="N9">
        <f>'Звіт про фінансовий результат'!G3</f>
        <v>725161.91999999993</v>
      </c>
      <c r="O9">
        <f>'Звіт про фінансовий результат'!H3</f>
        <v>743598.24</v>
      </c>
      <c r="P9">
        <f>'Звіт про фінансовий результат'!I3</f>
        <v>762034.56</v>
      </c>
      <c r="Q9">
        <f>'Звіт про фінансовий результат'!J3</f>
        <v>0</v>
      </c>
    </row>
    <row r="10" spans="1:17" x14ac:dyDescent="0.3">
      <c r="J10">
        <f>Balance!C60</f>
        <v>433063</v>
      </c>
      <c r="K10">
        <f>Balance!D60</f>
        <v>541328.75</v>
      </c>
      <c r="L10">
        <f>Balance!E60</f>
        <v>584635.05000000005</v>
      </c>
      <c r="M10">
        <f>Balance!F60</f>
        <v>388804</v>
      </c>
      <c r="N10">
        <f>Balance!G60</f>
        <v>388804</v>
      </c>
      <c r="O10">
        <f>Balance!H60</f>
        <v>485030.56000000006</v>
      </c>
      <c r="P10">
        <f>Balance!I60</f>
        <v>446029</v>
      </c>
      <c r="Q10">
        <f>Balance!J60</f>
        <v>0</v>
      </c>
    </row>
    <row r="11" spans="1:17" x14ac:dyDescent="0.3">
      <c r="K11">
        <f>K9/J9</f>
        <v>1.0900000000000001</v>
      </c>
      <c r="L11">
        <f t="shared" ref="L11:Q11" si="0">L9/K9</f>
        <v>1.0458715596330272</v>
      </c>
      <c r="M11">
        <f t="shared" si="0"/>
        <v>1.0175438596491229</v>
      </c>
      <c r="N11">
        <f t="shared" si="0"/>
        <v>1.0172413793103448</v>
      </c>
      <c r="O11">
        <f t="shared" si="0"/>
        <v>1.0254237288135595</v>
      </c>
      <c r="P11">
        <f t="shared" si="0"/>
        <v>1.0247933884297522</v>
      </c>
      <c r="Q11">
        <f t="shared" si="0"/>
        <v>0</v>
      </c>
    </row>
    <row r="12" spans="1:17" ht="15.6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>
        <f>K10/J10</f>
        <v>1.25</v>
      </c>
      <c r="L12">
        <f t="shared" ref="L12:Q12" si="1">L10/K10</f>
        <v>1.08</v>
      </c>
      <c r="M12">
        <f t="shared" si="1"/>
        <v>0.66503710306113184</v>
      </c>
      <c r="N12">
        <f t="shared" si="1"/>
        <v>1</v>
      </c>
      <c r="O12">
        <f t="shared" si="1"/>
        <v>1.2474937500643</v>
      </c>
      <c r="P12">
        <f t="shared" si="1"/>
        <v>0.91958947906292743</v>
      </c>
      <c r="Q12">
        <f t="shared" si="1"/>
        <v>0</v>
      </c>
    </row>
    <row r="13" spans="1:17" ht="15.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>
        <f>L10/J10</f>
        <v>1.35</v>
      </c>
      <c r="M13" s="16"/>
      <c r="N13" s="16"/>
      <c r="O13" s="16"/>
      <c r="P13" s="16"/>
    </row>
    <row r="14" spans="1:17" ht="15.6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7" ht="15.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7" ht="15.6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5.6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5.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6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.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.6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5.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.6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5.6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6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6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.6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6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7" spans="1:13" ht="14.4" customHeight="1" x14ac:dyDescent="0.3">
      <c r="A37" s="33" t="s">
        <v>178</v>
      </c>
      <c r="B37" s="33"/>
      <c r="C37" s="33"/>
      <c r="D37" s="33"/>
      <c r="E37" s="33"/>
      <c r="F37" s="33"/>
      <c r="G37" s="33"/>
      <c r="H37" s="33"/>
      <c r="I37" s="33"/>
    </row>
    <row r="38" spans="1:13" x14ac:dyDescent="0.3">
      <c r="A38" s="33"/>
      <c r="B38" s="33"/>
      <c r="C38" s="33"/>
      <c r="D38" s="33"/>
      <c r="E38" s="33"/>
      <c r="F38" s="33"/>
      <c r="G38" s="33"/>
      <c r="H38" s="33"/>
      <c r="I38" s="33"/>
    </row>
    <row r="39" spans="1:13" x14ac:dyDescent="0.3">
      <c r="A39" s="33"/>
      <c r="B39" s="33"/>
      <c r="C39" s="33"/>
      <c r="D39" s="33"/>
      <c r="E39" s="33"/>
      <c r="F39" s="33"/>
      <c r="G39" s="33"/>
      <c r="H39" s="33"/>
      <c r="I39" s="33"/>
    </row>
    <row r="40" spans="1:13" x14ac:dyDescent="0.3">
      <c r="A40" s="33"/>
      <c r="B40" s="33"/>
      <c r="C40" s="33"/>
      <c r="D40" s="33"/>
      <c r="E40" s="33"/>
      <c r="F40" s="33"/>
      <c r="G40" s="33"/>
      <c r="H40" s="33"/>
      <c r="I40" s="33"/>
    </row>
    <row r="41" spans="1:13" x14ac:dyDescent="0.3">
      <c r="A41" s="33"/>
      <c r="B41" s="33"/>
      <c r="C41" s="33"/>
      <c r="D41" s="33"/>
      <c r="E41" s="33"/>
      <c r="F41" s="33"/>
      <c r="G41" s="33"/>
      <c r="H41" s="33"/>
      <c r="I41" s="33"/>
    </row>
    <row r="42" spans="1:13" x14ac:dyDescent="0.3">
      <c r="A42" s="33"/>
      <c r="B42" s="33"/>
      <c r="C42" s="33"/>
      <c r="D42" s="33"/>
      <c r="E42" s="33"/>
      <c r="F42" s="33"/>
      <c r="G42" s="33"/>
      <c r="H42" s="33"/>
      <c r="I42" s="33"/>
    </row>
    <row r="43" spans="1:13" x14ac:dyDescent="0.3">
      <c r="A43" s="33"/>
      <c r="B43" s="33"/>
      <c r="C43" s="33"/>
      <c r="D43" s="33"/>
      <c r="E43" s="33"/>
      <c r="F43" s="33"/>
      <c r="G43" s="33"/>
      <c r="H43" s="33"/>
      <c r="I43" s="33"/>
    </row>
    <row r="44" spans="1:13" x14ac:dyDescent="0.3">
      <c r="A44" s="33"/>
      <c r="B44" s="33"/>
      <c r="C44" s="33"/>
      <c r="D44" s="33"/>
      <c r="E44" s="33"/>
      <c r="F44" s="33"/>
      <c r="G44" s="33"/>
      <c r="H44" s="33"/>
      <c r="I44" s="33"/>
    </row>
    <row r="45" spans="1:13" x14ac:dyDescent="0.3">
      <c r="A45" s="33"/>
      <c r="B45" s="33"/>
      <c r="C45" s="33"/>
      <c r="D45" s="33"/>
      <c r="E45" s="33"/>
      <c r="F45" s="33"/>
      <c r="G45" s="33"/>
      <c r="H45" s="33"/>
      <c r="I45" s="33"/>
    </row>
    <row r="46" spans="1:13" x14ac:dyDescent="0.3">
      <c r="A46" s="33"/>
      <c r="B46" s="33"/>
      <c r="C46" s="33"/>
      <c r="D46" s="33"/>
      <c r="E46" s="33"/>
      <c r="F46" s="33"/>
      <c r="G46" s="33"/>
      <c r="H46" s="33"/>
      <c r="I46" s="33"/>
    </row>
    <row r="47" spans="1:13" x14ac:dyDescent="0.3">
      <c r="A47" s="33"/>
      <c r="B47" s="33"/>
      <c r="C47" s="33"/>
      <c r="D47" s="33"/>
      <c r="E47" s="33"/>
      <c r="F47" s="33"/>
      <c r="G47" s="33"/>
      <c r="H47" s="33"/>
      <c r="I47" s="33"/>
    </row>
    <row r="48" spans="1:13" x14ac:dyDescent="0.3">
      <c r="A48" s="33"/>
      <c r="B48" s="33"/>
      <c r="C48" s="33"/>
      <c r="D48" s="33"/>
      <c r="E48" s="33"/>
      <c r="F48" s="33"/>
      <c r="G48" s="33"/>
      <c r="H48" s="33"/>
      <c r="I48" s="33"/>
    </row>
    <row r="49" spans="1:18" x14ac:dyDescent="0.3">
      <c r="A49" s="33"/>
      <c r="B49" s="33"/>
      <c r="C49" s="33"/>
      <c r="D49" s="33"/>
      <c r="E49" s="33"/>
      <c r="F49" s="33"/>
      <c r="G49" s="33"/>
      <c r="H49" s="33"/>
      <c r="I49" s="33"/>
    </row>
    <row r="54" spans="1:18" ht="17.399999999999999" x14ac:dyDescent="0.35">
      <c r="A54" s="34" t="s">
        <v>166</v>
      </c>
      <c r="B54" s="34"/>
      <c r="C54" s="34"/>
      <c r="D54" s="34"/>
      <c r="E54" s="34"/>
      <c r="F54" s="13"/>
      <c r="G54" s="13"/>
      <c r="H54" s="13"/>
      <c r="I54" s="13"/>
      <c r="J54" s="13"/>
      <c r="K54" s="13"/>
    </row>
    <row r="55" spans="1:18" ht="15" thickBot="1" x14ac:dyDescent="0.35"/>
    <row r="56" spans="1:18" ht="16.2" thickBot="1" x14ac:dyDescent="0.35">
      <c r="A56" s="35" t="s">
        <v>158</v>
      </c>
      <c r="B56" s="35"/>
      <c r="C56" s="15" t="s">
        <v>3</v>
      </c>
      <c r="D56" s="15" t="s">
        <v>4</v>
      </c>
      <c r="E56" s="15" t="s">
        <v>5</v>
      </c>
      <c r="F56" s="15" t="s">
        <v>6</v>
      </c>
      <c r="G56" s="15" t="s">
        <v>7</v>
      </c>
      <c r="H56" s="15" t="s">
        <v>8</v>
      </c>
      <c r="I56" s="15" t="s">
        <v>160</v>
      </c>
      <c r="J56" s="13"/>
      <c r="K56" s="13"/>
      <c r="L56" s="17"/>
      <c r="M56" s="17"/>
      <c r="N56" s="17"/>
      <c r="P56" s="17"/>
    </row>
    <row r="57" spans="1:18" ht="16.2" thickBot="1" x14ac:dyDescent="0.35">
      <c r="A57" s="36" t="s">
        <v>167</v>
      </c>
      <c r="B57" s="36"/>
      <c r="C57" s="23">
        <f>Balance!C30/(Balance!C58-(Balance!C112-Balance!C108))</f>
        <v>-0.88198007847872018</v>
      </c>
      <c r="D57" s="23">
        <f>Balance!D30/(Balance!D58-(Balance!D112-Balance!D108))</f>
        <v>-0.88198007847872018</v>
      </c>
      <c r="E57" s="23">
        <f>Balance!E30/(Balance!E58-(Balance!E112-Balance!E108))</f>
        <v>-0.88198007847871684</v>
      </c>
      <c r="F57" s="23">
        <f>Balance!F30/(Balance!F58-(Balance!F112-Balance!F108))</f>
        <v>-0.22284305669679541</v>
      </c>
      <c r="G57" s="23">
        <f>Balance!G30/(Balance!G58-(Balance!G112-Balance!G108))</f>
        <v>-0.22284305669679541</v>
      </c>
      <c r="H57" s="23">
        <f>Balance!H30/(Balance!H58-(Balance!H112-Balance!H108))</f>
        <v>-0.88198007847872084</v>
      </c>
      <c r="I57" s="23">
        <f>Balance!I30/(Balance!I58-(Balance!I112-Balance!I108))</f>
        <v>-8.0967902087335675E-2</v>
      </c>
      <c r="J57" s="13">
        <f>Balance!C30</f>
        <v>2922</v>
      </c>
      <c r="K57" s="25">
        <f>Balance!D30</f>
        <v>3652.5</v>
      </c>
      <c r="L57" s="25">
        <f>Balance!E30</f>
        <v>3944.7000000000003</v>
      </c>
      <c r="M57" s="25">
        <f>Balance!F30</f>
        <v>4068</v>
      </c>
      <c r="N57" s="25">
        <f>Balance!G30</f>
        <v>4068</v>
      </c>
      <c r="O57" s="25">
        <f>Balance!H30</f>
        <v>3272.6400000000003</v>
      </c>
      <c r="P57" s="25">
        <f>Balance!I30</f>
        <v>3751</v>
      </c>
      <c r="Q57" s="25">
        <f>Balance!J30</f>
        <v>0</v>
      </c>
      <c r="R57" s="25">
        <f>Balance!K30</f>
        <v>0</v>
      </c>
    </row>
    <row r="58" spans="1:18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5">
        <f>(Balance!C58-(Balance!C112-Balance!C108))</f>
        <v>-3313</v>
      </c>
      <c r="K58" s="25">
        <f>(Balance!D58-(Balance!D112-Balance!D108))</f>
        <v>-4141.25</v>
      </c>
      <c r="L58" s="25">
        <f>(Balance!E58-(Balance!E112-Balance!E108))</f>
        <v>-4472.5500000000175</v>
      </c>
      <c r="M58" s="25">
        <f>(Balance!F58-(Balance!F112-Balance!F108))</f>
        <v>-18255</v>
      </c>
      <c r="N58" s="25">
        <f>(Balance!G58-(Balance!G112-Balance!G108))</f>
        <v>-18255</v>
      </c>
      <c r="O58" s="25">
        <f>(Balance!H58-(Balance!H112-Balance!H108))</f>
        <v>-3710.5599999999977</v>
      </c>
      <c r="P58" s="25">
        <f>(Balance!I58-(Balance!I112-Balance!I108))</f>
        <v>-46327</v>
      </c>
      <c r="Q58" s="25">
        <f>(Balance!J58-(Balance!J112-Balance!J108))</f>
        <v>0</v>
      </c>
      <c r="R58" s="25">
        <f>(Balance!K58-(Balance!K112-Balance!K108))</f>
        <v>0</v>
      </c>
    </row>
    <row r="59" spans="1:18" x14ac:dyDescent="0.3">
      <c r="A59" s="22"/>
      <c r="B59" s="22"/>
      <c r="C59" s="22"/>
      <c r="D59" s="22"/>
      <c r="E59" s="22"/>
      <c r="F59" s="22"/>
      <c r="G59" s="22"/>
      <c r="H59" s="22"/>
      <c r="I59" s="22"/>
      <c r="J59" s="13"/>
      <c r="K59" s="13">
        <f>K57/J57</f>
        <v>1.25</v>
      </c>
      <c r="L59" s="25">
        <f t="shared" ref="L59:Q59" si="2">L57/K57</f>
        <v>1.08</v>
      </c>
      <c r="M59" s="25">
        <f t="shared" si="2"/>
        <v>1.0312571298197581</v>
      </c>
      <c r="N59" s="25">
        <f t="shared" si="2"/>
        <v>1</v>
      </c>
      <c r="O59" s="25">
        <f t="shared" si="2"/>
        <v>0.80448377581120956</v>
      </c>
      <c r="P59" s="25">
        <f t="shared" si="2"/>
        <v>1.1461694534076463</v>
      </c>
      <c r="Q59" s="25">
        <f t="shared" si="2"/>
        <v>0</v>
      </c>
    </row>
    <row r="60" spans="1:18" x14ac:dyDescent="0.3">
      <c r="A60" s="19"/>
      <c r="B60" s="17"/>
      <c r="C60" s="17"/>
      <c r="D60" s="17"/>
      <c r="E60" s="17"/>
      <c r="F60" s="17"/>
      <c r="G60" s="17"/>
      <c r="H60" s="17"/>
      <c r="I60" s="17"/>
      <c r="J60" s="17"/>
      <c r="K60" s="25">
        <f>K58/J58</f>
        <v>1.25</v>
      </c>
      <c r="L60" s="25">
        <f t="shared" ref="L60:Q60" si="3">L58/K58</f>
        <v>1.0800000000000043</v>
      </c>
      <c r="M60" s="25">
        <f t="shared" si="3"/>
        <v>4.0815642083375092</v>
      </c>
      <c r="N60" s="25">
        <f t="shared" si="3"/>
        <v>1</v>
      </c>
      <c r="O60" s="25">
        <f t="shared" si="3"/>
        <v>0.20326266776225679</v>
      </c>
      <c r="P60" s="25">
        <f t="shared" si="3"/>
        <v>12.485177439523961</v>
      </c>
      <c r="Q60" s="25">
        <f t="shared" si="3"/>
        <v>0</v>
      </c>
    </row>
    <row r="61" spans="1:18" x14ac:dyDescent="0.3">
      <c r="A61" s="19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8" x14ac:dyDescent="0.3">
      <c r="A62" s="19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8" x14ac:dyDescent="0.3">
      <c r="A63" s="19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8" x14ac:dyDescent="0.3">
      <c r="A64" s="2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x14ac:dyDescent="0.3">
      <c r="A65" s="19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3">
      <c r="A66" s="19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x14ac:dyDescent="0.3">
      <c r="A67" s="19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x14ac:dyDescent="0.3">
      <c r="A68" s="19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3">
      <c r="A69" s="19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3">
      <c r="A70" s="19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14" x14ac:dyDescent="0.3">
      <c r="A71" s="19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86" spans="1:9" x14ac:dyDescent="0.3">
      <c r="A86" s="33" t="s">
        <v>179</v>
      </c>
      <c r="B86" s="33"/>
      <c r="C86" s="33"/>
      <c r="D86" s="33"/>
      <c r="E86" s="33"/>
      <c r="F86" s="33"/>
      <c r="G86" s="33"/>
      <c r="H86" s="33"/>
      <c r="I86" s="33"/>
    </row>
    <row r="87" spans="1:9" x14ac:dyDescent="0.3">
      <c r="A87" s="33"/>
      <c r="B87" s="33"/>
      <c r="C87" s="33"/>
      <c r="D87" s="33"/>
      <c r="E87" s="33"/>
      <c r="F87" s="33"/>
      <c r="G87" s="33"/>
      <c r="H87" s="33"/>
      <c r="I87" s="33"/>
    </row>
    <row r="88" spans="1:9" x14ac:dyDescent="0.3">
      <c r="A88" s="33"/>
      <c r="B88" s="33"/>
      <c r="C88" s="33"/>
      <c r="D88" s="33"/>
      <c r="E88" s="33"/>
      <c r="F88" s="33"/>
      <c r="G88" s="33"/>
      <c r="H88" s="33"/>
      <c r="I88" s="33"/>
    </row>
    <row r="89" spans="1:9" x14ac:dyDescent="0.3">
      <c r="A89" s="33"/>
      <c r="B89" s="33"/>
      <c r="C89" s="33"/>
      <c r="D89" s="33"/>
      <c r="E89" s="33"/>
      <c r="F89" s="33"/>
      <c r="G89" s="33"/>
      <c r="H89" s="33"/>
      <c r="I89" s="33"/>
    </row>
    <row r="90" spans="1:9" x14ac:dyDescent="0.3">
      <c r="A90" s="33"/>
      <c r="B90" s="33"/>
      <c r="C90" s="33"/>
      <c r="D90" s="33"/>
      <c r="E90" s="33"/>
      <c r="F90" s="33"/>
      <c r="G90" s="33"/>
      <c r="H90" s="33"/>
      <c r="I90" s="33"/>
    </row>
    <row r="91" spans="1:9" x14ac:dyDescent="0.3">
      <c r="A91" s="33"/>
      <c r="B91" s="33"/>
      <c r="C91" s="33"/>
      <c r="D91" s="33"/>
      <c r="E91" s="33"/>
      <c r="F91" s="33"/>
      <c r="G91" s="33"/>
      <c r="H91" s="33"/>
      <c r="I91" s="33"/>
    </row>
    <row r="92" spans="1:9" x14ac:dyDescent="0.3">
      <c r="A92" s="33"/>
      <c r="B92" s="33"/>
      <c r="C92" s="33"/>
      <c r="D92" s="33"/>
      <c r="E92" s="33"/>
      <c r="F92" s="33"/>
      <c r="G92" s="33"/>
      <c r="H92" s="33"/>
      <c r="I92" s="33"/>
    </row>
    <row r="93" spans="1:9" x14ac:dyDescent="0.3">
      <c r="A93" s="33"/>
      <c r="B93" s="33"/>
      <c r="C93" s="33"/>
      <c r="D93" s="33"/>
      <c r="E93" s="33"/>
      <c r="F93" s="33"/>
      <c r="G93" s="33"/>
      <c r="H93" s="33"/>
      <c r="I93" s="33"/>
    </row>
    <row r="94" spans="1:9" x14ac:dyDescent="0.3">
      <c r="A94" s="33"/>
      <c r="B94" s="33"/>
      <c r="C94" s="33"/>
      <c r="D94" s="33"/>
      <c r="E94" s="33"/>
      <c r="F94" s="33"/>
      <c r="G94" s="33"/>
      <c r="H94" s="33"/>
      <c r="I94" s="33"/>
    </row>
    <row r="95" spans="1:9" x14ac:dyDescent="0.3">
      <c r="A95" s="33"/>
      <c r="B95" s="33"/>
      <c r="C95" s="33"/>
      <c r="D95" s="33"/>
      <c r="E95" s="33"/>
      <c r="F95" s="33"/>
      <c r="G95" s="33"/>
      <c r="H95" s="33"/>
      <c r="I95" s="33"/>
    </row>
    <row r="96" spans="1:9" x14ac:dyDescent="0.3">
      <c r="A96" s="33"/>
      <c r="B96" s="33"/>
      <c r="C96" s="33"/>
      <c r="D96" s="33"/>
      <c r="E96" s="33"/>
      <c r="F96" s="33"/>
      <c r="G96" s="33"/>
      <c r="H96" s="33"/>
      <c r="I96" s="33"/>
    </row>
    <row r="97" spans="1:18" x14ac:dyDescent="0.3">
      <c r="A97" s="33"/>
      <c r="B97" s="33"/>
      <c r="C97" s="33"/>
      <c r="D97" s="33"/>
      <c r="E97" s="33"/>
      <c r="F97" s="33"/>
      <c r="G97" s="33"/>
      <c r="H97" s="33"/>
      <c r="I97" s="33"/>
    </row>
    <row r="98" spans="1:18" x14ac:dyDescent="0.3">
      <c r="A98" s="33"/>
      <c r="B98" s="33"/>
      <c r="C98" s="33"/>
      <c r="D98" s="33"/>
      <c r="E98" s="33"/>
      <c r="F98" s="33"/>
      <c r="G98" s="33"/>
      <c r="H98" s="33"/>
      <c r="I98" s="33"/>
    </row>
    <row r="99" spans="1:18" x14ac:dyDescent="0.3">
      <c r="A99" s="33"/>
      <c r="B99" s="33"/>
      <c r="C99" s="33"/>
      <c r="D99" s="33"/>
      <c r="E99" s="33"/>
      <c r="F99" s="33"/>
      <c r="G99" s="33"/>
      <c r="H99" s="33"/>
      <c r="I99" s="33"/>
    </row>
    <row r="100" spans="1:18" x14ac:dyDescent="0.3">
      <c r="A100" s="33"/>
      <c r="B100" s="33"/>
      <c r="C100" s="33"/>
      <c r="D100" s="33"/>
      <c r="E100" s="33"/>
      <c r="F100" s="33"/>
      <c r="G100" s="33"/>
      <c r="H100" s="33"/>
      <c r="I100" s="33"/>
    </row>
    <row r="101" spans="1:18" x14ac:dyDescent="0.3">
      <c r="A101" s="33"/>
      <c r="B101" s="33"/>
      <c r="C101" s="33"/>
      <c r="D101" s="33"/>
      <c r="E101" s="33"/>
      <c r="F101" s="33"/>
      <c r="G101" s="33"/>
      <c r="H101" s="33"/>
      <c r="I101" s="33"/>
    </row>
    <row r="102" spans="1:18" x14ac:dyDescent="0.3">
      <c r="A102" s="33"/>
      <c r="B102" s="33"/>
      <c r="C102" s="33"/>
      <c r="D102" s="33"/>
      <c r="E102" s="33"/>
      <c r="F102" s="33"/>
      <c r="G102" s="33"/>
      <c r="H102" s="33"/>
      <c r="I102" s="33"/>
    </row>
    <row r="105" spans="1:18" ht="17.399999999999999" x14ac:dyDescent="0.35">
      <c r="A105" s="34" t="s">
        <v>168</v>
      </c>
      <c r="B105" s="34"/>
      <c r="C105" s="34"/>
      <c r="D105" s="34"/>
      <c r="E105" s="34"/>
      <c r="F105" s="13"/>
      <c r="G105" s="13"/>
      <c r="H105" s="13"/>
      <c r="I105" s="13"/>
    </row>
    <row r="106" spans="1:18" ht="15" thickBot="1" x14ac:dyDescent="0.35"/>
    <row r="107" spans="1:18" ht="16.2" thickBot="1" x14ac:dyDescent="0.35">
      <c r="A107" s="35" t="s">
        <v>158</v>
      </c>
      <c r="B107" s="35"/>
      <c r="C107" s="15" t="s">
        <v>3</v>
      </c>
      <c r="D107" s="15" t="s">
        <v>4</v>
      </c>
      <c r="E107" s="15" t="s">
        <v>5</v>
      </c>
      <c r="F107" s="15" t="s">
        <v>6</v>
      </c>
      <c r="G107" s="15" t="s">
        <v>7</v>
      </c>
      <c r="H107" s="15" t="s">
        <v>8</v>
      </c>
      <c r="I107" s="15" t="s">
        <v>160</v>
      </c>
    </row>
    <row r="108" spans="1:18" ht="16.2" thickBot="1" x14ac:dyDescent="0.35">
      <c r="A108" s="37" t="s">
        <v>170</v>
      </c>
      <c r="B108" s="37"/>
      <c r="C108" s="43">
        <f>((Balance!C75-Balance!C28+Balance!C81+Balance!C83+Balance!C108)+(Balance!C93-Balance!C81-Balance!C83))/Balance!C115</f>
        <v>-7.6501571364905336E-3</v>
      </c>
      <c r="D108" s="43">
        <f>((Balance!D75-Balance!D28+Balance!D81+Balance!D83+Balance!D108)+(Balance!D93-Balance!D81-Balance!D83))/Balance!D115</f>
        <v>-7.6501571364905336E-3</v>
      </c>
      <c r="E108" s="43">
        <f>((Balance!E75-Balance!E28+Balance!E81+Balance!E83+Balance!E108)+(Balance!E93-Balance!E81-Balance!E83))/Balance!E115</f>
        <v>-7.6501571364905197E-3</v>
      </c>
      <c r="F108" s="43">
        <f>((Balance!F75-Balance!F28+Balance!F81+Balance!F83+Balance!F108)+(Balance!F93-Balance!F81-Balance!F83))/Balance!F115</f>
        <v>-4.6951677451878067E-2</v>
      </c>
      <c r="G108" s="43">
        <f>((Balance!G75-Balance!G28+Balance!G81+Balance!G83+Balance!G108)+(Balance!G93-Balance!G81-Balance!G83))/Balance!G115</f>
        <v>-4.6951677451878067E-2</v>
      </c>
      <c r="H108" s="43">
        <f>((Balance!H75-Balance!H28+Balance!H81+Balance!H83+Balance!H108)+(Balance!H93-Balance!H81-Balance!H83))/Balance!H115</f>
        <v>-7.6501571364905128E-3</v>
      </c>
      <c r="I108" s="43">
        <f>((Balance!I75-Balance!I28+Balance!I81+Balance!I83+Balance!I108)+(Balance!I93-Balance!I81-Balance!I83))/Balance!I115</f>
        <v>-0.10386544372675319</v>
      </c>
      <c r="J108">
        <f>(Balance!C75-Balance!C28+Balance!C81+Balance!C83+Balance!C108)</f>
        <v>-24390</v>
      </c>
      <c r="K108">
        <f>(Balance!D75-Balance!D28+Balance!D81+Balance!D83+Balance!D108)</f>
        <v>-30487.5</v>
      </c>
      <c r="L108">
        <f>(Balance!E75-Balance!E28+Balance!E81+Balance!E83+Balance!E108)</f>
        <v>-32926.499999999993</v>
      </c>
      <c r="M108">
        <f>(Balance!F75-Balance!F28+Balance!F81+Balance!F83+Balance!F108)</f>
        <v>-60546</v>
      </c>
      <c r="N108">
        <f>(Balance!G75-Balance!G28+Balance!G81+Balance!G83+Balance!G108)</f>
        <v>-60546</v>
      </c>
      <c r="O108">
        <f>(Balance!H75-Balance!H28+Balance!H81+Balance!H83+Balance!H108)</f>
        <v>-27316.799999999996</v>
      </c>
      <c r="P108">
        <f>(Balance!I75-Balance!I28+Balance!I81+Balance!I83+Balance!I108)</f>
        <v>-114632</v>
      </c>
      <c r="Q108">
        <f>(Balance!J75-Balance!J28+Balance!J81+Balance!J83+Balance!J108)</f>
        <v>0</v>
      </c>
      <c r="R108">
        <f>(Balance!K75-Balance!K28+Balance!K81+Balance!K83+Balance!K108)</f>
        <v>0</v>
      </c>
    </row>
    <row r="109" spans="1:18" ht="16.2" thickBot="1" x14ac:dyDescent="0.35">
      <c r="A109" s="37" t="s">
        <v>169</v>
      </c>
      <c r="B109" s="37"/>
      <c r="C109" s="18">
        <v>0.6</v>
      </c>
      <c r="D109" s="18">
        <v>0.6</v>
      </c>
      <c r="E109" s="18">
        <v>0.6</v>
      </c>
      <c r="F109" s="18">
        <v>0.6</v>
      </c>
      <c r="G109" s="18">
        <v>0.6</v>
      </c>
      <c r="H109" s="18">
        <v>0.6</v>
      </c>
      <c r="I109" s="18">
        <v>0.6</v>
      </c>
      <c r="J109">
        <f>(Balance!C93-Balance!C81-Balance!C83)</f>
        <v>21077</v>
      </c>
      <c r="K109">
        <f>(Balance!D93-Balance!D81-Balance!D83)</f>
        <v>26346.25</v>
      </c>
      <c r="L109">
        <f>(Balance!E93-Balance!E81-Balance!E83)</f>
        <v>28453.95</v>
      </c>
      <c r="M109">
        <f>(Balance!F93-Balance!F81-Balance!F83)</f>
        <v>42291</v>
      </c>
      <c r="N109">
        <f>(Balance!G93-Balance!G81-Balance!G83)</f>
        <v>42291</v>
      </c>
      <c r="O109">
        <f>(Balance!H93-Balance!H81-Balance!H83)</f>
        <v>23606.240000000005</v>
      </c>
      <c r="P109">
        <f>(Balance!I93-Balance!I81-Balance!I83)</f>
        <v>68305</v>
      </c>
      <c r="Q109">
        <f>(Balance!J93-Balance!J81-Balance!J83)</f>
        <v>0</v>
      </c>
      <c r="R109">
        <f>(Balance!K93-Balance!K81-Balance!K83)</f>
        <v>0</v>
      </c>
    </row>
    <row r="110" spans="1:18" ht="16.2" thickBot="1" x14ac:dyDescent="0.35">
      <c r="A110" s="37" t="s">
        <v>159</v>
      </c>
      <c r="B110" s="37"/>
      <c r="C110" s="18">
        <v>0.4</v>
      </c>
      <c r="D110" s="18">
        <v>0.4</v>
      </c>
      <c r="E110" s="18">
        <v>0.4</v>
      </c>
      <c r="F110" s="18">
        <v>0.4</v>
      </c>
      <c r="G110" s="18">
        <v>0.4</v>
      </c>
      <c r="H110" s="18">
        <v>0.4</v>
      </c>
      <c r="I110" s="18">
        <v>0.4</v>
      </c>
      <c r="J110">
        <f>Balance!C115</f>
        <v>433063</v>
      </c>
      <c r="K110">
        <f>Balance!D115</f>
        <v>541328.75</v>
      </c>
      <c r="L110">
        <f>Balance!E115</f>
        <v>584635.05000000005</v>
      </c>
      <c r="M110">
        <f>Balance!F115</f>
        <v>388804</v>
      </c>
      <c r="N110">
        <f>Balance!G115</f>
        <v>388804</v>
      </c>
      <c r="O110">
        <f>Balance!H115</f>
        <v>485030.56000000006</v>
      </c>
      <c r="P110">
        <f>Balance!I115</f>
        <v>446029</v>
      </c>
      <c r="Q110">
        <f>Balance!J115</f>
        <v>0</v>
      </c>
      <c r="R110">
        <f>Balance!K115</f>
        <v>0</v>
      </c>
    </row>
    <row r="111" spans="1:18" ht="15.6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K111">
        <f>K108/J108</f>
        <v>1.25</v>
      </c>
      <c r="L111">
        <f t="shared" ref="L111:R111" si="4">L108/K108</f>
        <v>1.0799999999999998</v>
      </c>
      <c r="M111">
        <f t="shared" si="4"/>
        <v>1.8388228326727716</v>
      </c>
      <c r="N111">
        <f t="shared" si="4"/>
        <v>1</v>
      </c>
      <c r="O111">
        <f t="shared" si="4"/>
        <v>0.45117431374492112</v>
      </c>
      <c r="P111">
        <f t="shared" si="4"/>
        <v>4.1963919639196403</v>
      </c>
      <c r="Q111">
        <f t="shared" si="4"/>
        <v>0</v>
      </c>
      <c r="R111" t="e">
        <f t="shared" si="4"/>
        <v>#DIV/0!</v>
      </c>
    </row>
    <row r="112" spans="1:18" ht="15.6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K112">
        <f t="shared" ref="K112:R113" si="5">K109/J109</f>
        <v>1.25</v>
      </c>
      <c r="L112">
        <f t="shared" si="5"/>
        <v>1.08</v>
      </c>
      <c r="M112">
        <f t="shared" si="5"/>
        <v>1.4862962787240435</v>
      </c>
      <c r="N112">
        <f t="shared" si="5"/>
        <v>1</v>
      </c>
      <c r="O112">
        <f t="shared" si="5"/>
        <v>0.55818590243787103</v>
      </c>
      <c r="P112">
        <f t="shared" si="5"/>
        <v>2.893514596140681</v>
      </c>
      <c r="Q112">
        <f t="shared" si="5"/>
        <v>0</v>
      </c>
      <c r="R112" t="e">
        <f t="shared" si="5"/>
        <v>#DIV/0!</v>
      </c>
    </row>
    <row r="113" spans="1:18" ht="15.6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K113">
        <f t="shared" si="5"/>
        <v>1.25</v>
      </c>
      <c r="L113">
        <f t="shared" si="5"/>
        <v>1.08</v>
      </c>
      <c r="M113">
        <f t="shared" si="5"/>
        <v>0.66503710306113184</v>
      </c>
      <c r="N113">
        <f t="shared" si="5"/>
        <v>1</v>
      </c>
      <c r="O113">
        <f t="shared" si="5"/>
        <v>1.2474937500643</v>
      </c>
      <c r="P113">
        <f t="shared" si="5"/>
        <v>0.91958947906292743</v>
      </c>
      <c r="Q113">
        <f t="shared" si="5"/>
        <v>0</v>
      </c>
      <c r="R113" t="e">
        <f t="shared" si="5"/>
        <v>#DIV/0!</v>
      </c>
    </row>
    <row r="114" spans="1:18" ht="15.6" x14ac:dyDescent="0.3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18" ht="15.6" x14ac:dyDescent="0.3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18" ht="15.6" x14ac:dyDescent="0.3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18" ht="15.6" x14ac:dyDescent="0.3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18" ht="15.6" x14ac:dyDescent="0.3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18" ht="15.6" x14ac:dyDescent="0.3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18" ht="15.6" x14ac:dyDescent="0.3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18" ht="15.6" x14ac:dyDescent="0.3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18" ht="15.6" x14ac:dyDescent="0.3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18" ht="15.6" x14ac:dyDescent="0.3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18" ht="15.6" x14ac:dyDescent="0.3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18" ht="15.6" x14ac:dyDescent="0.3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18" ht="15.6" x14ac:dyDescent="0.3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18" ht="15.6" x14ac:dyDescent="0.3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18" ht="15.6" x14ac:dyDescent="0.3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ht="15.6" x14ac:dyDescent="0.3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ht="15.6" x14ac:dyDescent="0.3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ht="15.6" x14ac:dyDescent="0.3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ht="15.6" x14ac:dyDescent="0.3">
      <c r="A132" s="16"/>
      <c r="B132" s="16"/>
      <c r="C132" s="16"/>
      <c r="D132" s="16"/>
      <c r="E132" s="16"/>
      <c r="F132" s="16"/>
      <c r="G132" s="16"/>
      <c r="H132" s="16"/>
      <c r="I132" s="16"/>
    </row>
    <row r="136" spans="1:9" x14ac:dyDescent="0.3">
      <c r="A136" s="33" t="s">
        <v>180</v>
      </c>
      <c r="B136" s="33"/>
      <c r="C136" s="33"/>
      <c r="D136" s="33"/>
      <c r="E136" s="33"/>
      <c r="F136" s="33"/>
      <c r="G136" s="33"/>
      <c r="H136" s="33"/>
      <c r="I136" s="33"/>
    </row>
    <row r="137" spans="1:9" x14ac:dyDescent="0.3">
      <c r="A137" s="33"/>
      <c r="B137" s="33"/>
      <c r="C137" s="33"/>
      <c r="D137" s="33"/>
      <c r="E137" s="33"/>
      <c r="F137" s="33"/>
      <c r="G137" s="33"/>
      <c r="H137" s="33"/>
      <c r="I137" s="33"/>
    </row>
    <row r="138" spans="1:9" x14ac:dyDescent="0.3">
      <c r="A138" s="33"/>
      <c r="B138" s="33"/>
      <c r="C138" s="33"/>
      <c r="D138" s="33"/>
      <c r="E138" s="33"/>
      <c r="F138" s="33"/>
      <c r="G138" s="33"/>
      <c r="H138" s="33"/>
      <c r="I138" s="33"/>
    </row>
    <row r="139" spans="1:9" x14ac:dyDescent="0.3">
      <c r="A139" s="33"/>
      <c r="B139" s="33"/>
      <c r="C139" s="33"/>
      <c r="D139" s="33"/>
      <c r="E139" s="33"/>
      <c r="F139" s="33"/>
      <c r="G139" s="33"/>
      <c r="H139" s="33"/>
      <c r="I139" s="33"/>
    </row>
    <row r="140" spans="1:9" x14ac:dyDescent="0.3">
      <c r="A140" s="33"/>
      <c r="B140" s="33"/>
      <c r="C140" s="33"/>
      <c r="D140" s="33"/>
      <c r="E140" s="33"/>
      <c r="F140" s="33"/>
      <c r="G140" s="33"/>
      <c r="H140" s="33"/>
      <c r="I140" s="33"/>
    </row>
    <row r="141" spans="1:9" x14ac:dyDescent="0.3">
      <c r="A141" s="33"/>
      <c r="B141" s="33"/>
      <c r="C141" s="33"/>
      <c r="D141" s="33"/>
      <c r="E141" s="33"/>
      <c r="F141" s="33"/>
      <c r="G141" s="33"/>
      <c r="H141" s="33"/>
      <c r="I141" s="33"/>
    </row>
    <row r="142" spans="1:9" x14ac:dyDescent="0.3">
      <c r="A142" s="33"/>
      <c r="B142" s="33"/>
      <c r="C142" s="33"/>
      <c r="D142" s="33"/>
      <c r="E142" s="33"/>
      <c r="F142" s="33"/>
      <c r="G142" s="33"/>
      <c r="H142" s="33"/>
      <c r="I142" s="33"/>
    </row>
    <row r="143" spans="1:9" x14ac:dyDescent="0.3">
      <c r="A143" s="33"/>
      <c r="B143" s="33"/>
      <c r="C143" s="33"/>
      <c r="D143" s="33"/>
      <c r="E143" s="33"/>
      <c r="F143" s="33"/>
      <c r="G143" s="33"/>
      <c r="H143" s="33"/>
      <c r="I143" s="33"/>
    </row>
    <row r="144" spans="1:9" x14ac:dyDescent="0.3">
      <c r="A144" s="33"/>
      <c r="B144" s="33"/>
      <c r="C144" s="33"/>
      <c r="D144" s="33"/>
      <c r="E144" s="33"/>
      <c r="F144" s="33"/>
      <c r="G144" s="33"/>
      <c r="H144" s="33"/>
      <c r="I144" s="33"/>
    </row>
    <row r="145" spans="1:18" x14ac:dyDescent="0.3">
      <c r="A145" s="33"/>
      <c r="B145" s="33"/>
      <c r="C145" s="33"/>
      <c r="D145" s="33"/>
      <c r="E145" s="33"/>
      <c r="F145" s="33"/>
      <c r="G145" s="33"/>
      <c r="H145" s="33"/>
      <c r="I145" s="33"/>
    </row>
    <row r="146" spans="1:18" x14ac:dyDescent="0.3">
      <c r="A146" s="33"/>
      <c r="B146" s="33"/>
      <c r="C146" s="33"/>
      <c r="D146" s="33"/>
      <c r="E146" s="33"/>
      <c r="F146" s="33"/>
      <c r="G146" s="33"/>
      <c r="H146" s="33"/>
      <c r="I146" s="33"/>
    </row>
    <row r="147" spans="1:18" x14ac:dyDescent="0.3">
      <c r="A147" s="33"/>
      <c r="B147" s="33"/>
      <c r="C147" s="33"/>
      <c r="D147" s="33"/>
      <c r="E147" s="33"/>
      <c r="F147" s="33"/>
      <c r="G147" s="33"/>
      <c r="H147" s="33"/>
      <c r="I147" s="33"/>
    </row>
    <row r="148" spans="1:18" x14ac:dyDescent="0.3">
      <c r="A148" s="33"/>
      <c r="B148" s="33"/>
      <c r="C148" s="33"/>
      <c r="D148" s="33"/>
      <c r="E148" s="33"/>
      <c r="F148" s="33"/>
      <c r="G148" s="33"/>
      <c r="H148" s="33"/>
      <c r="I148" s="33"/>
    </row>
    <row r="149" spans="1:18" x14ac:dyDescent="0.3">
      <c r="A149" t="s">
        <v>162</v>
      </c>
    </row>
    <row r="151" spans="1:18" ht="17.399999999999999" x14ac:dyDescent="0.35">
      <c r="A151" s="34" t="s">
        <v>171</v>
      </c>
      <c r="B151" s="34"/>
      <c r="C151" s="34"/>
      <c r="D151" s="34"/>
      <c r="E151" s="34"/>
      <c r="F151" s="14"/>
      <c r="G151" s="14"/>
      <c r="H151" s="14"/>
      <c r="I151" s="14"/>
    </row>
    <row r="152" spans="1:18" ht="15" thickBot="1" x14ac:dyDescent="0.35"/>
    <row r="153" spans="1:18" ht="16.2" thickBot="1" x14ac:dyDescent="0.35">
      <c r="A153" s="35" t="s">
        <v>161</v>
      </c>
      <c r="B153" s="35"/>
      <c r="C153" s="15" t="s">
        <v>3</v>
      </c>
      <c r="D153" s="15" t="s">
        <v>4</v>
      </c>
      <c r="E153" s="15" t="s">
        <v>5</v>
      </c>
      <c r="F153" s="15" t="s">
        <v>6</v>
      </c>
      <c r="G153" s="15" t="s">
        <v>7</v>
      </c>
      <c r="H153" s="15" t="s">
        <v>8</v>
      </c>
      <c r="I153" s="15" t="s">
        <v>160</v>
      </c>
    </row>
    <row r="154" spans="1:18" ht="16.2" thickBot="1" x14ac:dyDescent="0.35">
      <c r="A154" s="36" t="s">
        <v>172</v>
      </c>
      <c r="B154" s="36"/>
      <c r="C154" s="23">
        <f>'Звіт про фінансовий результат'!C3/(Balance!C75+Balance!C81+Balance!C83+Balance!C108)</f>
        <v>2.1455219581679357</v>
      </c>
      <c r="D154" s="23">
        <f>'Звіт про фінансовий результат'!D3/(Balance!D75+Balance!D81+Balance!D83+Balance!D108)</f>
        <v>1.8708951475224402</v>
      </c>
      <c r="E154" s="23">
        <f>'Звіт про фінансовий результат'!E3/(Balance!E75+Balance!E81+Balance!E83+Balance!E108)</f>
        <v>1.8117740980084787</v>
      </c>
      <c r="F154" s="23">
        <f>'Звіт про фінансовий результат'!F3/(Balance!F75+Balance!F81+Balance!F83+Balance!F108)</f>
        <v>2.8527165335424902</v>
      </c>
      <c r="G154" s="23">
        <f>'Звіт про фінансовий результат'!G3/(Balance!G75+Balance!G81+Balance!G83+Balance!G108)</f>
        <v>2.9019013013621882</v>
      </c>
      <c r="H154" s="23">
        <f>'Звіт про фінансовий результат'!H3/(Balance!H75+Balance!H81+Balance!H83+Balance!H108)</f>
        <v>2.3179299726635736</v>
      </c>
      <c r="I154" s="23">
        <f>'Звіт про фінансовий результат'!I3/(Balance!I75+Balance!I81+Balance!I83+Balance!I108)</f>
        <v>3.806556571257306</v>
      </c>
      <c r="J154">
        <f>'Звіт про фінансовий результат'!C3</f>
        <v>614544</v>
      </c>
      <c r="K154">
        <f>'Звіт про фінансовий результат'!D3</f>
        <v>669852.96000000008</v>
      </c>
      <c r="L154">
        <f>'Звіт про фінансовий результат'!E3</f>
        <v>700580.15999999992</v>
      </c>
      <c r="M154">
        <f>'Звіт про фінансовий результат'!F3</f>
        <v>712871.03999999992</v>
      </c>
      <c r="N154">
        <f>'Звіт про фінансовий результат'!G3</f>
        <v>725161.91999999993</v>
      </c>
      <c r="O154">
        <f>'Звіт про фінансовий результат'!H3</f>
        <v>743598.24</v>
      </c>
      <c r="P154">
        <f>'Звіт про фінансовий результат'!I3</f>
        <v>762034.56</v>
      </c>
      <c r="Q154">
        <f>'Звіт про фінансовий результат'!J3</f>
        <v>0</v>
      </c>
      <c r="R154">
        <f>'Звіт про фінансовий результат'!K3</f>
        <v>0</v>
      </c>
    </row>
    <row r="155" spans="1:18" ht="16.2" thickBot="1" x14ac:dyDescent="0.35">
      <c r="A155" s="37" t="s">
        <v>159</v>
      </c>
      <c r="B155" s="37"/>
      <c r="C155" s="18">
        <v>2.7</v>
      </c>
      <c r="D155" s="18">
        <v>2.7</v>
      </c>
      <c r="E155" s="18">
        <v>2.7</v>
      </c>
      <c r="F155" s="18">
        <v>2.7</v>
      </c>
      <c r="G155" s="18">
        <v>2.7</v>
      </c>
      <c r="H155" s="18">
        <v>2.7</v>
      </c>
      <c r="I155" s="18">
        <v>2.7</v>
      </c>
      <c r="J155">
        <f>(Balance!C75+Balance!C81+Balance!C83+Balance!C108)</f>
        <v>286431</v>
      </c>
      <c r="K155">
        <f>(Balance!D75+Balance!D81+Balance!D83+Balance!D108)</f>
        <v>358038.75</v>
      </c>
      <c r="L155">
        <f>(Balance!E75+Balance!E81+Balance!E83+Balance!E108)</f>
        <v>386681.85000000003</v>
      </c>
      <c r="M155">
        <f>(Balance!F75+Balance!F81+Balance!F83+Balance!F108)</f>
        <v>249892</v>
      </c>
      <c r="N155">
        <f>(Balance!G75+Balance!G81+Balance!G83+Balance!G108)</f>
        <v>249892</v>
      </c>
      <c r="O155">
        <f>(Balance!H75+Balance!H81+Balance!H83+Balance!H108)</f>
        <v>320802.71999999997</v>
      </c>
      <c r="P155">
        <f>(Balance!I75+Balance!I81+Balance!I83+Balance!I108)</f>
        <v>200190</v>
      </c>
      <c r="Q155">
        <f>(Balance!J75+Balance!J81+Balance!J83+Balance!J108)</f>
        <v>0</v>
      </c>
      <c r="R155">
        <f>(Balance!K75+Balance!K81+Balance!K83+Balance!K108)</f>
        <v>0</v>
      </c>
    </row>
    <row r="156" spans="1:18" ht="15.6" x14ac:dyDescent="0.3">
      <c r="A156" s="42"/>
      <c r="B156" s="42"/>
      <c r="C156" s="21"/>
      <c r="D156" s="21"/>
      <c r="E156" s="21"/>
      <c r="F156" s="21"/>
      <c r="G156" s="21"/>
      <c r="H156" s="21"/>
      <c r="I156" s="21"/>
      <c r="K156">
        <f>K154/J154</f>
        <v>1.0900000000000001</v>
      </c>
      <c r="L156">
        <f t="shared" ref="L156:R156" si="6">L154/K154</f>
        <v>1.0458715596330272</v>
      </c>
      <c r="M156">
        <f t="shared" si="6"/>
        <v>1.0175438596491229</v>
      </c>
      <c r="N156">
        <f t="shared" si="6"/>
        <v>1.0172413793103448</v>
      </c>
      <c r="O156">
        <f t="shared" si="6"/>
        <v>1.0254237288135595</v>
      </c>
      <c r="P156">
        <f t="shared" si="6"/>
        <v>1.0247933884297522</v>
      </c>
      <c r="Q156">
        <f t="shared" si="6"/>
        <v>0</v>
      </c>
      <c r="R156" t="e">
        <f t="shared" si="6"/>
        <v>#DIV/0!</v>
      </c>
    </row>
    <row r="157" spans="1:18" ht="15.6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K157">
        <f>K155/J155</f>
        <v>1.25</v>
      </c>
      <c r="L157">
        <f t="shared" ref="L157:R157" si="7">L155/K155</f>
        <v>1.08</v>
      </c>
      <c r="M157">
        <f t="shared" si="7"/>
        <v>0.64624703745469303</v>
      </c>
      <c r="N157">
        <f t="shared" si="7"/>
        <v>1</v>
      </c>
      <c r="O157">
        <f t="shared" si="7"/>
        <v>1.2837654666816063</v>
      </c>
      <c r="P157">
        <f t="shared" si="7"/>
        <v>0.62402837482175966</v>
      </c>
      <c r="Q157">
        <f t="shared" si="7"/>
        <v>0</v>
      </c>
      <c r="R157" t="e">
        <f t="shared" si="7"/>
        <v>#DIV/0!</v>
      </c>
    </row>
    <row r="158" spans="1:18" ht="15.6" x14ac:dyDescent="0.3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18" ht="15.6" x14ac:dyDescent="0.3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18" ht="15.6" x14ac:dyDescent="0.3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ht="15.6" x14ac:dyDescent="0.3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 ht="15.6" x14ac:dyDescent="0.3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 ht="15.6" x14ac:dyDescent="0.3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ht="15.6" x14ac:dyDescent="0.3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ht="15.6" x14ac:dyDescent="0.3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ht="15.6" x14ac:dyDescent="0.3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ht="15.6" x14ac:dyDescent="0.3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ht="15.6" x14ac:dyDescent="0.3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ht="15.6" x14ac:dyDescent="0.3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ht="15.6" x14ac:dyDescent="0.3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ht="15.6" x14ac:dyDescent="0.3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ht="15.6" x14ac:dyDescent="0.3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ht="15.6" x14ac:dyDescent="0.3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ht="15.6" x14ac:dyDescent="0.3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ht="15.6" x14ac:dyDescent="0.3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ht="15.6" x14ac:dyDescent="0.3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ht="15.6" x14ac:dyDescent="0.3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ht="15.6" x14ac:dyDescent="0.3">
      <c r="A178" s="16"/>
      <c r="B178" s="16"/>
      <c r="C178" s="16"/>
      <c r="D178" s="16"/>
      <c r="E178" s="16"/>
      <c r="F178" s="16"/>
      <c r="G178" s="16"/>
      <c r="H178" s="16"/>
      <c r="I178" s="16"/>
    </row>
    <row r="182" spans="1:9" x14ac:dyDescent="0.3">
      <c r="A182" s="33" t="s">
        <v>181</v>
      </c>
      <c r="B182" s="33"/>
      <c r="C182" s="33"/>
      <c r="D182" s="33"/>
      <c r="E182" s="33"/>
      <c r="F182" s="33"/>
      <c r="G182" s="33"/>
      <c r="H182" s="33"/>
      <c r="I182" s="33"/>
    </row>
    <row r="183" spans="1:9" x14ac:dyDescent="0.3">
      <c r="A183" s="33"/>
      <c r="B183" s="33"/>
      <c r="C183" s="33"/>
      <c r="D183" s="33"/>
      <c r="E183" s="33"/>
      <c r="F183" s="33"/>
      <c r="G183" s="33"/>
      <c r="H183" s="33"/>
      <c r="I183" s="33"/>
    </row>
    <row r="184" spans="1:9" x14ac:dyDescent="0.3">
      <c r="A184" s="33"/>
      <c r="B184" s="33"/>
      <c r="C184" s="33"/>
      <c r="D184" s="33"/>
      <c r="E184" s="33"/>
      <c r="F184" s="33"/>
      <c r="G184" s="33"/>
      <c r="H184" s="33"/>
      <c r="I184" s="33"/>
    </row>
    <row r="185" spans="1:9" x14ac:dyDescent="0.3">
      <c r="A185" s="33"/>
      <c r="B185" s="33"/>
      <c r="C185" s="33"/>
      <c r="D185" s="33"/>
      <c r="E185" s="33"/>
      <c r="F185" s="33"/>
      <c r="G185" s="33"/>
      <c r="H185" s="33"/>
      <c r="I185" s="33"/>
    </row>
    <row r="186" spans="1:9" x14ac:dyDescent="0.3">
      <c r="A186" s="33"/>
      <c r="B186" s="33"/>
      <c r="C186" s="33"/>
      <c r="D186" s="33"/>
      <c r="E186" s="33"/>
      <c r="F186" s="33"/>
      <c r="G186" s="33"/>
      <c r="H186" s="33"/>
      <c r="I186" s="33"/>
    </row>
    <row r="187" spans="1:9" x14ac:dyDescent="0.3">
      <c r="A187" s="33"/>
      <c r="B187" s="33"/>
      <c r="C187" s="33"/>
      <c r="D187" s="33"/>
      <c r="E187" s="33"/>
      <c r="F187" s="33"/>
      <c r="G187" s="33"/>
      <c r="H187" s="33"/>
      <c r="I187" s="33"/>
    </row>
    <row r="188" spans="1:9" x14ac:dyDescent="0.3">
      <c r="A188" s="33"/>
      <c r="B188" s="33"/>
      <c r="C188" s="33"/>
      <c r="D188" s="33"/>
      <c r="E188" s="33"/>
      <c r="F188" s="33"/>
      <c r="G188" s="33"/>
      <c r="H188" s="33"/>
      <c r="I188" s="33"/>
    </row>
    <row r="189" spans="1:9" x14ac:dyDescent="0.3">
      <c r="A189" s="33"/>
      <c r="B189" s="33"/>
      <c r="C189" s="33"/>
      <c r="D189" s="33"/>
      <c r="E189" s="33"/>
      <c r="F189" s="33"/>
      <c r="G189" s="33"/>
      <c r="H189" s="33"/>
      <c r="I189" s="33"/>
    </row>
    <row r="190" spans="1:9" x14ac:dyDescent="0.3">
      <c r="A190" s="33"/>
      <c r="B190" s="33"/>
      <c r="C190" s="33"/>
      <c r="D190" s="33"/>
      <c r="E190" s="33"/>
      <c r="F190" s="33"/>
      <c r="G190" s="33"/>
      <c r="H190" s="33"/>
      <c r="I190" s="33"/>
    </row>
    <row r="191" spans="1:9" x14ac:dyDescent="0.3">
      <c r="A191" s="33"/>
      <c r="B191" s="33"/>
      <c r="C191" s="33"/>
      <c r="D191" s="33"/>
      <c r="E191" s="33"/>
      <c r="F191" s="33"/>
      <c r="G191" s="33"/>
      <c r="H191" s="33"/>
      <c r="I191" s="33"/>
    </row>
    <row r="192" spans="1:9" x14ac:dyDescent="0.3">
      <c r="A192" s="33"/>
      <c r="B192" s="33"/>
      <c r="C192" s="33"/>
      <c r="D192" s="33"/>
      <c r="E192" s="33"/>
      <c r="F192" s="33"/>
      <c r="G192" s="33"/>
      <c r="H192" s="33"/>
      <c r="I192" s="33"/>
    </row>
    <row r="193" spans="1:9" x14ac:dyDescent="0.3">
      <c r="A193" s="33"/>
      <c r="B193" s="33"/>
      <c r="C193" s="33"/>
      <c r="D193" s="33"/>
      <c r="E193" s="33"/>
      <c r="F193" s="33"/>
      <c r="G193" s="33"/>
      <c r="H193" s="33"/>
      <c r="I193" s="33"/>
    </row>
    <row r="194" spans="1:9" x14ac:dyDescent="0.3">
      <c r="A194" s="33"/>
      <c r="B194" s="33"/>
      <c r="C194" s="33"/>
      <c r="D194" s="33"/>
      <c r="E194" s="33"/>
      <c r="F194" s="33"/>
      <c r="G194" s="33"/>
      <c r="H194" s="33"/>
      <c r="I194" s="33"/>
    </row>
    <row r="197" spans="1:9" ht="17.399999999999999" x14ac:dyDescent="0.35">
      <c r="A197" s="34" t="s">
        <v>173</v>
      </c>
      <c r="B197" s="34"/>
      <c r="C197" s="34"/>
      <c r="D197" s="34"/>
      <c r="E197" s="34"/>
      <c r="F197" s="41"/>
      <c r="G197" s="41"/>
      <c r="H197" s="41"/>
      <c r="I197" s="14"/>
    </row>
    <row r="198" spans="1:9" ht="15" thickBot="1" x14ac:dyDescent="0.35"/>
    <row r="199" spans="1:9" ht="16.2" thickBot="1" x14ac:dyDescent="0.35">
      <c r="A199" s="35" t="s">
        <v>158</v>
      </c>
      <c r="B199" s="35"/>
      <c r="C199" s="15" t="s">
        <v>3</v>
      </c>
      <c r="D199" s="15" t="s">
        <v>4</v>
      </c>
      <c r="E199" s="15" t="s">
        <v>5</v>
      </c>
      <c r="F199" s="15" t="s">
        <v>6</v>
      </c>
      <c r="G199" s="15" t="s">
        <v>7</v>
      </c>
      <c r="H199" s="15" t="s">
        <v>8</v>
      </c>
      <c r="I199" s="15" t="s">
        <v>160</v>
      </c>
    </row>
    <row r="200" spans="1:9" ht="16.2" customHeight="1" thickBot="1" x14ac:dyDescent="0.35">
      <c r="A200" s="36" t="s">
        <v>174</v>
      </c>
      <c r="B200" s="36"/>
      <c r="C200" s="24" t="e">
        <f>'Звіт про фінансовий результат'!C3/Balance!C34</f>
        <v>#DIV/0!</v>
      </c>
      <c r="D200" s="24" t="e">
        <f>'Звіт про фінансовий результат'!D3/Balance!D34</f>
        <v>#DIV/0!</v>
      </c>
      <c r="E200" s="24" t="e">
        <f>'Звіт про фінансовий результат'!E3/Balance!E34</f>
        <v>#DIV/0!</v>
      </c>
      <c r="F200" s="24" t="e">
        <f>'Звіт про фінансовий результат'!F3/Balance!F34</f>
        <v>#DIV/0!</v>
      </c>
      <c r="G200" s="24" t="e">
        <f>'Звіт про фінансовий результат'!G3/Balance!G34</f>
        <v>#DIV/0!</v>
      </c>
      <c r="H200" s="24" t="e">
        <f>'Звіт про фінансовий результат'!H3/Balance!H34</f>
        <v>#DIV/0!</v>
      </c>
      <c r="I200" s="24" t="e">
        <f>'Звіт про фінансовий результат'!I3/Balance!I34</f>
        <v>#DIV/0!</v>
      </c>
    </row>
    <row r="202" spans="1:9" ht="14.4" customHeight="1" x14ac:dyDescent="0.3">
      <c r="A202" s="33" t="s">
        <v>175</v>
      </c>
      <c r="B202" s="33"/>
      <c r="C202" s="33"/>
      <c r="D202" s="33"/>
      <c r="E202" s="33"/>
      <c r="F202" s="33"/>
      <c r="G202" s="33"/>
      <c r="H202" s="33"/>
      <c r="I202" s="33"/>
    </row>
    <row r="203" spans="1:9" x14ac:dyDescent="0.3">
      <c r="A203" s="33"/>
      <c r="B203" s="33"/>
      <c r="C203" s="33"/>
      <c r="D203" s="33"/>
      <c r="E203" s="33"/>
      <c r="F203" s="33"/>
      <c r="G203" s="33"/>
      <c r="H203" s="33"/>
      <c r="I203" s="33"/>
    </row>
    <row r="204" spans="1:9" x14ac:dyDescent="0.3">
      <c r="A204" s="33"/>
      <c r="B204" s="33"/>
      <c r="C204" s="33"/>
      <c r="D204" s="33"/>
      <c r="E204" s="33"/>
      <c r="F204" s="33"/>
      <c r="G204" s="33"/>
      <c r="H204" s="33"/>
      <c r="I204" s="33"/>
    </row>
    <row r="205" spans="1:9" x14ac:dyDescent="0.3">
      <c r="A205" s="27"/>
      <c r="B205" s="27"/>
      <c r="C205" s="27"/>
      <c r="D205" s="27"/>
      <c r="E205" s="27"/>
      <c r="F205" s="27"/>
      <c r="G205" s="27"/>
      <c r="H205" s="27"/>
      <c r="I205" s="27"/>
    </row>
    <row r="206" spans="1:9" ht="17.399999999999999" x14ac:dyDescent="0.35">
      <c r="A206" s="34" t="s">
        <v>177</v>
      </c>
      <c r="B206" s="34"/>
      <c r="C206" s="34"/>
      <c r="D206" s="34"/>
      <c r="E206" s="34"/>
      <c r="F206" s="34"/>
      <c r="G206" s="34"/>
      <c r="H206" s="34"/>
      <c r="I206" s="34"/>
    </row>
    <row r="207" spans="1:9" x14ac:dyDescent="0.3">
      <c r="A207" s="25"/>
      <c r="B207" s="25"/>
      <c r="C207" s="25"/>
      <c r="D207" s="25"/>
      <c r="E207" s="25"/>
      <c r="F207" s="25"/>
      <c r="G207" s="25"/>
      <c r="H207" s="25"/>
      <c r="I207" s="25"/>
    </row>
    <row r="208" spans="1:9" ht="14.4" customHeight="1" x14ac:dyDescent="0.3">
      <c r="A208" s="33" t="s">
        <v>182</v>
      </c>
      <c r="B208" s="33"/>
      <c r="C208" s="33"/>
      <c r="D208" s="33"/>
      <c r="E208" s="33"/>
      <c r="F208" s="33"/>
      <c r="G208" s="33"/>
      <c r="H208" s="33"/>
      <c r="I208" s="33"/>
    </row>
    <row r="209" spans="1:9" x14ac:dyDescent="0.3">
      <c r="A209" s="33"/>
      <c r="B209" s="33"/>
      <c r="C209" s="33"/>
      <c r="D209" s="33"/>
      <c r="E209" s="33"/>
      <c r="F209" s="33"/>
      <c r="G209" s="33"/>
      <c r="H209" s="33"/>
      <c r="I209" s="33"/>
    </row>
    <row r="210" spans="1:9" x14ac:dyDescent="0.3">
      <c r="A210" s="33"/>
      <c r="B210" s="33"/>
      <c r="C210" s="33"/>
      <c r="D210" s="33"/>
      <c r="E210" s="33"/>
      <c r="F210" s="33"/>
      <c r="G210" s="33"/>
      <c r="H210" s="33"/>
      <c r="I210" s="33"/>
    </row>
    <row r="211" spans="1:9" x14ac:dyDescent="0.3">
      <c r="A211" s="33"/>
      <c r="B211" s="33"/>
      <c r="C211" s="33"/>
      <c r="D211" s="33"/>
      <c r="E211" s="33"/>
      <c r="F211" s="33"/>
      <c r="G211" s="33"/>
      <c r="H211" s="33"/>
      <c r="I211" s="33"/>
    </row>
    <row r="212" spans="1:9" x14ac:dyDescent="0.3">
      <c r="A212" s="33"/>
      <c r="B212" s="33"/>
      <c r="C212" s="33"/>
      <c r="D212" s="33"/>
      <c r="E212" s="33"/>
      <c r="F212" s="33"/>
      <c r="G212" s="33"/>
      <c r="H212" s="33"/>
      <c r="I212" s="33"/>
    </row>
    <row r="213" spans="1:9" x14ac:dyDescent="0.3">
      <c r="A213" s="33"/>
      <c r="B213" s="33"/>
      <c r="C213" s="33"/>
      <c r="D213" s="33"/>
      <c r="E213" s="33"/>
      <c r="F213" s="33"/>
      <c r="G213" s="33"/>
      <c r="H213" s="33"/>
      <c r="I213" s="33"/>
    </row>
    <row r="214" spans="1:9" x14ac:dyDescent="0.3">
      <c r="A214" s="33"/>
      <c r="B214" s="33"/>
      <c r="C214" s="33"/>
      <c r="D214" s="33"/>
      <c r="E214" s="33"/>
      <c r="F214" s="33"/>
      <c r="G214" s="33"/>
      <c r="H214" s="33"/>
      <c r="I214" s="33"/>
    </row>
    <row r="215" spans="1:9" x14ac:dyDescent="0.3">
      <c r="A215" s="33"/>
      <c r="B215" s="33"/>
      <c r="C215" s="33"/>
      <c r="D215" s="33"/>
      <c r="E215" s="33"/>
      <c r="F215" s="33"/>
      <c r="G215" s="33"/>
      <c r="H215" s="33"/>
      <c r="I215" s="33"/>
    </row>
    <row r="216" spans="1:9" x14ac:dyDescent="0.3">
      <c r="A216" s="33"/>
      <c r="B216" s="33"/>
      <c r="C216" s="33"/>
      <c r="D216" s="33"/>
      <c r="E216" s="33"/>
      <c r="F216" s="33"/>
      <c r="G216" s="33"/>
      <c r="H216" s="33"/>
      <c r="I216" s="33"/>
    </row>
    <row r="217" spans="1:9" x14ac:dyDescent="0.3">
      <c r="A217" s="33"/>
      <c r="B217" s="33"/>
      <c r="C217" s="33"/>
      <c r="D217" s="33"/>
      <c r="E217" s="33"/>
      <c r="F217" s="33"/>
      <c r="G217" s="33"/>
      <c r="H217" s="33"/>
      <c r="I217" s="33"/>
    </row>
    <row r="218" spans="1:9" x14ac:dyDescent="0.3">
      <c r="A218" s="33"/>
      <c r="B218" s="33"/>
      <c r="C218" s="33"/>
      <c r="D218" s="33"/>
      <c r="E218" s="33"/>
      <c r="F218" s="33"/>
      <c r="G218" s="33"/>
      <c r="H218" s="33"/>
      <c r="I218" s="33"/>
    </row>
    <row r="219" spans="1:9" x14ac:dyDescent="0.3">
      <c r="A219" s="33"/>
      <c r="B219" s="33"/>
      <c r="C219" s="33"/>
      <c r="D219" s="33"/>
      <c r="E219" s="33"/>
      <c r="F219" s="33"/>
      <c r="G219" s="33"/>
      <c r="H219" s="33"/>
      <c r="I219" s="33"/>
    </row>
    <row r="220" spans="1:9" x14ac:dyDescent="0.3">
      <c r="A220" s="25"/>
      <c r="B220" s="25"/>
      <c r="C220" s="25"/>
      <c r="D220" s="25"/>
      <c r="E220" s="25"/>
      <c r="F220" s="25"/>
      <c r="G220" s="25"/>
      <c r="H220" s="25"/>
      <c r="I220" s="25"/>
    </row>
    <row r="221" spans="1:9" x14ac:dyDescent="0.3">
      <c r="A221" s="25"/>
      <c r="B221" s="25"/>
      <c r="C221" s="25"/>
      <c r="D221" s="25"/>
      <c r="E221" s="25"/>
      <c r="F221" s="25"/>
      <c r="G221" s="25"/>
      <c r="H221" s="25"/>
      <c r="I221" s="25"/>
    </row>
    <row r="222" spans="1:9" x14ac:dyDescent="0.3">
      <c r="A222" s="25"/>
      <c r="B222" s="25"/>
      <c r="C222" s="25"/>
      <c r="D222" s="25"/>
      <c r="E222" s="25"/>
      <c r="F222" s="25"/>
      <c r="G222" s="25"/>
      <c r="H222" s="25"/>
      <c r="I222" s="25"/>
    </row>
    <row r="223" spans="1:9" x14ac:dyDescent="0.3">
      <c r="A223" s="25"/>
      <c r="B223" s="25"/>
      <c r="C223" s="25"/>
      <c r="D223" s="25"/>
      <c r="E223" s="25"/>
      <c r="F223" s="25"/>
      <c r="G223" s="25"/>
      <c r="H223" s="25"/>
      <c r="I223" s="25"/>
    </row>
    <row r="246" spans="1:9" ht="16.2" customHeight="1" x14ac:dyDescent="0.3"/>
    <row r="249" spans="1:9" ht="15.6" x14ac:dyDescent="0.3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ht="15.6" x14ac:dyDescent="0.3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ht="15.6" x14ac:dyDescent="0.3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ht="15.6" x14ac:dyDescent="0.3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ht="15.6" x14ac:dyDescent="0.3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ht="15.6" x14ac:dyDescent="0.3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ht="15.6" x14ac:dyDescent="0.3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ht="15.6" x14ac:dyDescent="0.3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ht="15.6" x14ac:dyDescent="0.3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ht="15.6" x14ac:dyDescent="0.3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ht="15.6" x14ac:dyDescent="0.3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ht="15.6" x14ac:dyDescent="0.3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ht="15.6" x14ac:dyDescent="0.3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ht="15.6" x14ac:dyDescent="0.3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ht="15.6" x14ac:dyDescent="0.3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ht="15.6" x14ac:dyDescent="0.3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ht="15.6" x14ac:dyDescent="0.3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ht="15.6" x14ac:dyDescent="0.3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ht="15.6" x14ac:dyDescent="0.3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ht="15.6" x14ac:dyDescent="0.3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ht="15.6" x14ac:dyDescent="0.3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ht="15.6" x14ac:dyDescent="0.3">
      <c r="A270" s="16"/>
      <c r="B270" s="16"/>
      <c r="C270" s="16"/>
      <c r="D270" s="16"/>
      <c r="E270" s="16"/>
      <c r="F270" s="16"/>
      <c r="G270" s="16"/>
      <c r="H270" s="16"/>
      <c r="I270" s="16"/>
    </row>
    <row r="298" spans="1:9" ht="15.6" x14ac:dyDescent="0.3">
      <c r="A298" s="16"/>
      <c r="B298" s="16"/>
      <c r="C298" s="16"/>
      <c r="D298" s="16"/>
      <c r="E298" s="16"/>
      <c r="F298" s="16"/>
      <c r="G298" s="16"/>
      <c r="H298" s="16"/>
      <c r="I298" s="16"/>
    </row>
    <row r="299" spans="1:9" ht="15.6" x14ac:dyDescent="0.3">
      <c r="A299" s="16"/>
      <c r="B299" s="16"/>
      <c r="C299" s="16"/>
      <c r="D299" s="16"/>
      <c r="E299" s="16"/>
      <c r="F299" s="16"/>
      <c r="G299" s="16"/>
      <c r="H299" s="16"/>
      <c r="I299" s="16"/>
    </row>
    <row r="300" spans="1:9" ht="15.6" x14ac:dyDescent="0.3">
      <c r="A300" s="16"/>
      <c r="B300" s="16"/>
      <c r="C300" s="16"/>
      <c r="D300" s="16"/>
      <c r="E300" s="16"/>
      <c r="F300" s="16"/>
      <c r="G300" s="16"/>
      <c r="H300" s="16"/>
      <c r="I300" s="16"/>
    </row>
    <row r="301" spans="1:9" ht="15.6" x14ac:dyDescent="0.3">
      <c r="A301" s="16"/>
      <c r="B301" s="16"/>
      <c r="C301" s="16"/>
      <c r="D301" s="16"/>
      <c r="E301" s="16"/>
      <c r="F301" s="16"/>
      <c r="G301" s="16"/>
      <c r="H301" s="16"/>
      <c r="I301" s="16"/>
    </row>
    <row r="302" spans="1:9" ht="15.6" x14ac:dyDescent="0.3">
      <c r="A302" s="16"/>
      <c r="B302" s="16"/>
      <c r="C302" s="16"/>
      <c r="D302" s="16"/>
      <c r="E302" s="16"/>
      <c r="F302" s="16"/>
      <c r="G302" s="16"/>
      <c r="H302" s="16"/>
      <c r="I302" s="16"/>
    </row>
    <row r="303" spans="1:9" ht="15.6" x14ac:dyDescent="0.3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ht="15.6" x14ac:dyDescent="0.3">
      <c r="A304" s="16"/>
      <c r="B304" s="16"/>
      <c r="C304" s="16"/>
      <c r="D304" s="16"/>
      <c r="E304" s="16"/>
      <c r="F304" s="16"/>
      <c r="G304" s="16"/>
      <c r="H304" s="16"/>
      <c r="I304" s="16"/>
    </row>
    <row r="305" spans="1:9" ht="15.6" x14ac:dyDescent="0.3">
      <c r="A305" s="16"/>
      <c r="B305" s="16"/>
      <c r="C305" s="16"/>
      <c r="D305" s="16"/>
      <c r="E305" s="16"/>
      <c r="F305" s="16"/>
      <c r="G305" s="16"/>
      <c r="H305" s="16"/>
      <c r="I305" s="16"/>
    </row>
    <row r="306" spans="1:9" ht="15.6" x14ac:dyDescent="0.3">
      <c r="A306" s="16"/>
      <c r="B306" s="16"/>
      <c r="C306" s="16"/>
      <c r="D306" s="16"/>
      <c r="E306" s="16"/>
      <c r="F306" s="16"/>
      <c r="G306" s="16"/>
      <c r="H306" s="16"/>
      <c r="I306" s="16"/>
    </row>
    <row r="307" spans="1:9" ht="15.6" x14ac:dyDescent="0.3">
      <c r="A307" s="16"/>
      <c r="B307" s="16"/>
      <c r="C307" s="16"/>
      <c r="D307" s="16"/>
      <c r="E307" s="16"/>
      <c r="F307" s="16"/>
      <c r="G307" s="16"/>
      <c r="H307" s="16"/>
      <c r="I307" s="16"/>
    </row>
    <row r="308" spans="1:9" ht="15.6" x14ac:dyDescent="0.3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ht="15.6" x14ac:dyDescent="0.3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ht="15.6" x14ac:dyDescent="0.3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ht="15.6" x14ac:dyDescent="0.3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ht="15.6" x14ac:dyDescent="0.3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ht="15.6" x14ac:dyDescent="0.3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ht="15.6" x14ac:dyDescent="0.3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ht="15.6" x14ac:dyDescent="0.3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ht="15.6" x14ac:dyDescent="0.3">
      <c r="A316" s="16"/>
      <c r="B316" s="16"/>
      <c r="C316" s="16"/>
      <c r="D316" s="16"/>
      <c r="E316" s="16"/>
      <c r="F316" s="16"/>
      <c r="G316" s="16"/>
      <c r="H316" s="16"/>
      <c r="I316" s="16"/>
    </row>
    <row r="320" spans="1:9" x14ac:dyDescent="0.3">
      <c r="A320" s="27"/>
      <c r="B320" s="27"/>
      <c r="C320" s="27"/>
      <c r="D320" s="27"/>
      <c r="E320" s="27"/>
      <c r="F320" s="27"/>
      <c r="G320" s="27"/>
      <c r="H320" s="27"/>
      <c r="I320" s="27"/>
    </row>
    <row r="321" spans="1:9" x14ac:dyDescent="0.3">
      <c r="A321" s="27"/>
      <c r="B321" s="27"/>
      <c r="C321" s="27"/>
      <c r="D321" s="27"/>
      <c r="E321" s="27"/>
      <c r="F321" s="27"/>
      <c r="G321" s="27"/>
      <c r="H321" s="27"/>
      <c r="I321" s="27"/>
    </row>
    <row r="322" spans="1:9" x14ac:dyDescent="0.3">
      <c r="A322" s="27"/>
      <c r="B322" s="27"/>
      <c r="C322" s="27"/>
      <c r="D322" s="27"/>
      <c r="E322" s="27"/>
      <c r="F322" s="27"/>
      <c r="G322" s="27"/>
      <c r="H322" s="27"/>
      <c r="I322" s="27"/>
    </row>
    <row r="323" spans="1:9" x14ac:dyDescent="0.3">
      <c r="A323" s="27"/>
      <c r="B323" s="27"/>
      <c r="C323" s="27"/>
      <c r="D323" s="27"/>
      <c r="E323" s="27"/>
      <c r="F323" s="27"/>
      <c r="G323" s="27"/>
      <c r="H323" s="27"/>
      <c r="I323" s="27"/>
    </row>
    <row r="324" spans="1:9" x14ac:dyDescent="0.3">
      <c r="A324" s="27"/>
      <c r="B324" s="27"/>
      <c r="C324" s="27"/>
      <c r="D324" s="27"/>
      <c r="E324" s="27"/>
      <c r="F324" s="27"/>
      <c r="G324" s="27"/>
      <c r="H324" s="27"/>
      <c r="I324" s="27"/>
    </row>
    <row r="325" spans="1:9" x14ac:dyDescent="0.3">
      <c r="A325" s="27"/>
      <c r="B325" s="27"/>
      <c r="C325" s="27"/>
      <c r="D325" s="27"/>
      <c r="E325" s="27"/>
      <c r="F325" s="27"/>
      <c r="G325" s="27"/>
      <c r="H325" s="27"/>
      <c r="I325" s="27"/>
    </row>
    <row r="326" spans="1:9" x14ac:dyDescent="0.3">
      <c r="A326" s="27"/>
      <c r="B326" s="27"/>
      <c r="C326" s="27"/>
      <c r="D326" s="27"/>
      <c r="E326" s="27"/>
      <c r="F326" s="27"/>
      <c r="G326" s="27"/>
      <c r="H326" s="27"/>
      <c r="I326" s="27"/>
    </row>
    <row r="348" spans="1:9" ht="15.6" x14ac:dyDescent="0.3">
      <c r="A348" s="16"/>
      <c r="B348" s="16"/>
      <c r="C348" s="16"/>
      <c r="D348" s="16"/>
      <c r="E348" s="16"/>
      <c r="F348" s="16"/>
      <c r="G348" s="16"/>
      <c r="H348" s="16"/>
      <c r="I348" s="16"/>
    </row>
    <row r="349" spans="1:9" ht="15.6" x14ac:dyDescent="0.3">
      <c r="A349" s="16"/>
      <c r="B349" s="16"/>
      <c r="C349" s="16"/>
      <c r="D349" s="16"/>
      <c r="E349" s="16"/>
      <c r="F349" s="16"/>
      <c r="G349" s="16"/>
      <c r="H349" s="16"/>
      <c r="I349" s="16"/>
    </row>
    <row r="350" spans="1:9" ht="15.6" x14ac:dyDescent="0.3">
      <c r="A350" s="16"/>
      <c r="B350" s="16"/>
      <c r="C350" s="16"/>
      <c r="D350" s="16"/>
      <c r="E350" s="16"/>
      <c r="F350" s="16"/>
      <c r="G350" s="16"/>
      <c r="H350" s="16"/>
      <c r="I350" s="16"/>
    </row>
    <row r="351" spans="1:9" ht="15.6" x14ac:dyDescent="0.3">
      <c r="A351" s="16"/>
      <c r="B351" s="16"/>
      <c r="C351" s="16"/>
      <c r="D351" s="16"/>
      <c r="E351" s="16"/>
      <c r="F351" s="16"/>
      <c r="G351" s="16"/>
      <c r="H351" s="16"/>
      <c r="I351" s="16"/>
    </row>
    <row r="352" spans="1:9" ht="15.6" x14ac:dyDescent="0.3">
      <c r="A352" s="16"/>
      <c r="B352" s="16"/>
      <c r="C352" s="16"/>
      <c r="D352" s="16"/>
      <c r="E352" s="16"/>
      <c r="F352" s="16"/>
      <c r="G352" s="16"/>
      <c r="H352" s="16"/>
      <c r="I352" s="16"/>
    </row>
    <row r="353" spans="1:9" ht="15.6" x14ac:dyDescent="0.3">
      <c r="A353" s="16"/>
      <c r="B353" s="16"/>
      <c r="C353" s="16"/>
      <c r="D353" s="16"/>
      <c r="E353" s="16"/>
      <c r="F353" s="16"/>
      <c r="G353" s="16"/>
      <c r="H353" s="16"/>
      <c r="I353" s="16"/>
    </row>
    <row r="354" spans="1:9" ht="15.6" x14ac:dyDescent="0.3">
      <c r="A354" s="16"/>
      <c r="B354" s="16"/>
      <c r="C354" s="16"/>
      <c r="D354" s="16"/>
      <c r="E354" s="16"/>
      <c r="F354" s="16"/>
      <c r="G354" s="16"/>
      <c r="H354" s="16"/>
      <c r="I354" s="16"/>
    </row>
    <row r="355" spans="1:9" ht="15.6" x14ac:dyDescent="0.3">
      <c r="A355" s="16"/>
      <c r="B355" s="16"/>
      <c r="C355" s="16"/>
      <c r="D355" s="16"/>
      <c r="E355" s="16"/>
      <c r="F355" s="16"/>
      <c r="G355" s="16"/>
      <c r="H355" s="16"/>
      <c r="I355" s="16"/>
    </row>
    <row r="356" spans="1:9" ht="14.4" customHeight="1" x14ac:dyDescent="0.3">
      <c r="A356" s="16"/>
      <c r="B356" s="16"/>
      <c r="C356" s="16"/>
      <c r="D356" s="16"/>
      <c r="E356" s="16"/>
      <c r="F356" s="16"/>
      <c r="G356" s="16"/>
      <c r="H356" s="16"/>
      <c r="I356" s="16"/>
    </row>
    <row r="357" spans="1:9" ht="15.6" x14ac:dyDescent="0.3">
      <c r="A357" s="16"/>
      <c r="B357" s="16"/>
      <c r="C357" s="16"/>
      <c r="D357" s="16"/>
      <c r="E357" s="16"/>
      <c r="F357" s="16"/>
      <c r="G357" s="16"/>
      <c r="H357" s="16"/>
      <c r="I357" s="16"/>
    </row>
    <row r="358" spans="1:9" ht="15.6" x14ac:dyDescent="0.3">
      <c r="A358" s="16"/>
      <c r="B358" s="16"/>
      <c r="C358" s="16"/>
      <c r="D358" s="16"/>
      <c r="E358" s="16"/>
      <c r="F358" s="16"/>
      <c r="G358" s="16"/>
      <c r="H358" s="16"/>
      <c r="I358" s="16"/>
    </row>
    <row r="359" spans="1:9" ht="15.6" x14ac:dyDescent="0.3">
      <c r="A359" s="16"/>
      <c r="B359" s="16"/>
      <c r="C359" s="16"/>
      <c r="D359" s="16"/>
      <c r="E359" s="16"/>
      <c r="F359" s="16"/>
      <c r="G359" s="16"/>
      <c r="H359" s="16"/>
      <c r="I359" s="16"/>
    </row>
    <row r="360" spans="1:9" ht="15.6" x14ac:dyDescent="0.3">
      <c r="A360" s="16"/>
      <c r="B360" s="16"/>
      <c r="C360" s="16"/>
      <c r="D360" s="16"/>
      <c r="E360" s="16"/>
      <c r="F360" s="16"/>
      <c r="G360" s="16"/>
      <c r="H360" s="16"/>
      <c r="I360" s="16"/>
    </row>
    <row r="361" spans="1:9" ht="15.6" x14ac:dyDescent="0.3">
      <c r="A361" s="16"/>
      <c r="B361" s="16"/>
      <c r="C361" s="16"/>
      <c r="D361" s="16"/>
      <c r="E361" s="16"/>
      <c r="F361" s="16"/>
      <c r="G361" s="16"/>
      <c r="H361" s="16"/>
      <c r="I361" s="16"/>
    </row>
    <row r="362" spans="1:9" ht="15.6" x14ac:dyDescent="0.3">
      <c r="A362" s="16"/>
      <c r="B362" s="16"/>
      <c r="C362" s="16"/>
      <c r="D362" s="16"/>
      <c r="E362" s="16"/>
      <c r="F362" s="16"/>
      <c r="G362" s="16"/>
      <c r="H362" s="16"/>
      <c r="I362" s="16"/>
    </row>
    <row r="366" spans="1:9" x14ac:dyDescent="0.3">
      <c r="A366" s="27"/>
      <c r="B366" s="27"/>
      <c r="C366" s="27"/>
      <c r="D366" s="27"/>
      <c r="E366" s="27"/>
      <c r="F366" s="27"/>
      <c r="G366" s="27"/>
      <c r="H366" s="27"/>
      <c r="I366" s="27"/>
    </row>
    <row r="367" spans="1:9" x14ac:dyDescent="0.3">
      <c r="A367" s="27"/>
      <c r="B367" s="27"/>
      <c r="C367" s="27"/>
      <c r="D367" s="27"/>
      <c r="E367" s="27"/>
      <c r="F367" s="27"/>
      <c r="G367" s="27"/>
      <c r="H367" s="27"/>
      <c r="I367" s="27"/>
    </row>
    <row r="368" spans="1:9" x14ac:dyDescent="0.3">
      <c r="A368" s="27"/>
      <c r="B368" s="27"/>
      <c r="C368" s="27"/>
      <c r="D368" s="27"/>
      <c r="E368" s="27"/>
      <c r="F368" s="27"/>
      <c r="G368" s="27"/>
      <c r="H368" s="27"/>
      <c r="I368" s="27"/>
    </row>
    <row r="369" spans="1:10" x14ac:dyDescent="0.3">
      <c r="A369" s="27"/>
      <c r="B369" s="27"/>
      <c r="C369" s="27"/>
      <c r="D369" s="27"/>
      <c r="E369" s="27"/>
      <c r="F369" s="27"/>
      <c r="G369" s="27"/>
      <c r="H369" s="27"/>
      <c r="I369" s="27"/>
    </row>
    <row r="370" spans="1:10" x14ac:dyDescent="0.3">
      <c r="A370" s="27"/>
      <c r="B370" s="27"/>
      <c r="C370" s="27"/>
      <c r="D370" s="27"/>
      <c r="E370" s="27"/>
      <c r="F370" s="27"/>
      <c r="G370" s="27"/>
      <c r="H370" s="27"/>
      <c r="I370" s="27"/>
    </row>
    <row r="371" spans="1:10" x14ac:dyDescent="0.3">
      <c r="A371" s="27"/>
      <c r="B371" s="27"/>
      <c r="C371" s="27"/>
      <c r="D371" s="27"/>
      <c r="E371" s="27"/>
      <c r="F371" s="27"/>
      <c r="G371" s="27"/>
      <c r="H371" s="27"/>
      <c r="I371" s="27"/>
    </row>
    <row r="372" spans="1:10" x14ac:dyDescent="0.3">
      <c r="A372" s="27"/>
      <c r="B372" s="27"/>
      <c r="C372" s="27"/>
      <c r="D372" s="27"/>
      <c r="E372" s="27"/>
      <c r="F372" s="27"/>
      <c r="G372" s="27"/>
      <c r="H372" s="27"/>
      <c r="I372" s="27"/>
    </row>
    <row r="373" spans="1:10" x14ac:dyDescent="0.3">
      <c r="A373" s="27"/>
      <c r="B373" s="27"/>
      <c r="C373" s="27"/>
      <c r="D373" s="27"/>
      <c r="E373" s="27"/>
      <c r="F373" s="27"/>
      <c r="G373" s="27"/>
      <c r="H373" s="27"/>
      <c r="I373" s="27"/>
    </row>
    <row r="374" spans="1:10" x14ac:dyDescent="0.3">
      <c r="A374" s="27"/>
      <c r="B374" s="27"/>
      <c r="C374" s="27"/>
      <c r="D374" s="27"/>
      <c r="E374" s="27"/>
      <c r="F374" s="27"/>
      <c r="G374" s="27"/>
      <c r="H374" s="27"/>
      <c r="I374" s="27"/>
    </row>
    <row r="375" spans="1:10" x14ac:dyDescent="0.3">
      <c r="A375" s="27"/>
      <c r="B375" s="27"/>
      <c r="C375" s="27"/>
      <c r="D375" s="27"/>
      <c r="E375" s="27"/>
      <c r="F375" s="27"/>
      <c r="G375" s="27"/>
      <c r="H375" s="27"/>
      <c r="I375" s="27"/>
    </row>
    <row r="376" spans="1:10" x14ac:dyDescent="0.3">
      <c r="A376" s="27"/>
      <c r="B376" s="27"/>
      <c r="C376" s="27"/>
      <c r="D376" s="27"/>
      <c r="E376" s="27"/>
      <c r="F376" s="27"/>
      <c r="G376" s="27"/>
      <c r="H376" s="27"/>
      <c r="I376" s="27"/>
    </row>
    <row r="377" spans="1:10" x14ac:dyDescent="0.3">
      <c r="A377" s="27"/>
      <c r="B377" s="27"/>
      <c r="C377" s="27"/>
      <c r="D377" s="27"/>
      <c r="E377" s="27"/>
      <c r="F377" s="27"/>
      <c r="G377" s="27"/>
      <c r="H377" s="27"/>
      <c r="I377" s="27"/>
    </row>
    <row r="378" spans="1:10" x14ac:dyDescent="0.3">
      <c r="A378" s="27"/>
      <c r="B378" s="27"/>
      <c r="C378" s="27"/>
      <c r="D378" s="27"/>
      <c r="E378" s="27"/>
      <c r="F378" s="27"/>
      <c r="G378" s="27"/>
      <c r="H378" s="27"/>
      <c r="I378" s="27"/>
    </row>
    <row r="381" spans="1:10" ht="17.399999999999999" x14ac:dyDescent="0.35">
      <c r="A381" s="26"/>
      <c r="B381" s="26"/>
      <c r="C381" s="26"/>
      <c r="D381" s="26"/>
      <c r="E381" s="26"/>
      <c r="F381" s="26"/>
      <c r="G381" s="26"/>
      <c r="H381" s="26"/>
      <c r="I381" s="26"/>
      <c r="J381" s="26"/>
    </row>
    <row r="382" spans="1:10" x14ac:dyDescent="0.3">
      <c r="A382" s="27"/>
      <c r="B382" s="28"/>
      <c r="C382" s="28"/>
      <c r="D382" s="28"/>
      <c r="E382" s="28"/>
      <c r="F382" s="28"/>
      <c r="G382" s="28"/>
      <c r="H382" s="28"/>
      <c r="I382" s="28"/>
    </row>
    <row r="383" spans="1:10" x14ac:dyDescent="0.3">
      <c r="A383" s="28"/>
      <c r="B383" s="28"/>
      <c r="C383" s="28"/>
      <c r="D383" s="28"/>
      <c r="E383" s="28"/>
      <c r="F383" s="28"/>
      <c r="G383" s="28"/>
      <c r="H383" s="28"/>
      <c r="I383" s="28"/>
    </row>
    <row r="384" spans="1:10" x14ac:dyDescent="0.3">
      <c r="A384" s="28"/>
      <c r="B384" s="28"/>
      <c r="C384" s="28"/>
      <c r="D384" s="28"/>
      <c r="E384" s="28"/>
      <c r="F384" s="28"/>
      <c r="G384" s="28"/>
      <c r="H384" s="28"/>
      <c r="I384" s="28"/>
    </row>
    <row r="385" spans="1:9" x14ac:dyDescent="0.3">
      <c r="A385" s="28"/>
      <c r="B385" s="28"/>
      <c r="C385" s="28"/>
      <c r="D385" s="28"/>
      <c r="E385" s="28"/>
      <c r="F385" s="28"/>
      <c r="G385" s="28"/>
      <c r="H385" s="28"/>
      <c r="I385" s="28"/>
    </row>
    <row r="386" spans="1:9" x14ac:dyDescent="0.3">
      <c r="A386" s="28"/>
      <c r="B386" s="28"/>
      <c r="C386" s="28"/>
      <c r="D386" s="28"/>
      <c r="E386" s="28"/>
      <c r="F386" s="28"/>
      <c r="G386" s="28"/>
      <c r="H386" s="28"/>
      <c r="I386" s="28"/>
    </row>
    <row r="387" spans="1:9" x14ac:dyDescent="0.3">
      <c r="A387" s="28"/>
      <c r="B387" s="28"/>
      <c r="C387" s="28"/>
      <c r="D387" s="28"/>
      <c r="E387" s="28"/>
      <c r="F387" s="28"/>
      <c r="G387" s="28"/>
      <c r="H387" s="28"/>
      <c r="I387" s="28"/>
    </row>
    <row r="388" spans="1:9" x14ac:dyDescent="0.3">
      <c r="A388" s="28"/>
      <c r="B388" s="28"/>
      <c r="C388" s="28"/>
      <c r="D388" s="28"/>
      <c r="E388" s="28"/>
      <c r="F388" s="28"/>
      <c r="G388" s="28"/>
      <c r="H388" s="28"/>
      <c r="I388" s="28"/>
    </row>
    <row r="389" spans="1:9" x14ac:dyDescent="0.3">
      <c r="A389" s="28"/>
      <c r="B389" s="28"/>
      <c r="C389" s="28"/>
      <c r="D389" s="28"/>
      <c r="E389" s="28"/>
      <c r="F389" s="28"/>
      <c r="G389" s="28"/>
      <c r="H389" s="28"/>
      <c r="I389" s="28"/>
    </row>
    <row r="390" spans="1:9" x14ac:dyDescent="0.3">
      <c r="A390" s="28"/>
      <c r="B390" s="28"/>
      <c r="C390" s="28"/>
      <c r="D390" s="28"/>
      <c r="E390" s="28"/>
      <c r="F390" s="28"/>
      <c r="G390" s="28"/>
      <c r="H390" s="28"/>
      <c r="I390" s="28"/>
    </row>
    <row r="391" spans="1:9" x14ac:dyDescent="0.3">
      <c r="A391" s="28"/>
      <c r="B391" s="28"/>
      <c r="C391" s="28"/>
      <c r="D391" s="28"/>
      <c r="E391" s="28"/>
      <c r="F391" s="28"/>
      <c r="G391" s="28"/>
      <c r="H391" s="28"/>
      <c r="I391" s="28"/>
    </row>
    <row r="392" spans="1:9" x14ac:dyDescent="0.3">
      <c r="A392" s="28"/>
      <c r="B392" s="28"/>
      <c r="C392" s="28"/>
      <c r="D392" s="28"/>
      <c r="E392" s="28"/>
      <c r="F392" s="28"/>
      <c r="G392" s="28"/>
      <c r="H392" s="28"/>
      <c r="I392" s="28"/>
    </row>
    <row r="393" spans="1:9" x14ac:dyDescent="0.3">
      <c r="A393" s="28"/>
      <c r="B393" s="28"/>
      <c r="C393" s="28"/>
      <c r="D393" s="28"/>
      <c r="E393" s="28"/>
      <c r="F393" s="28"/>
      <c r="G393" s="28"/>
      <c r="H393" s="28"/>
      <c r="I393" s="28"/>
    </row>
    <row r="394" spans="1:9" x14ac:dyDescent="0.3">
      <c r="A394" s="28"/>
      <c r="B394" s="28"/>
      <c r="C394" s="28"/>
      <c r="D394" s="28"/>
      <c r="E394" s="28"/>
      <c r="F394" s="28"/>
      <c r="G394" s="28"/>
      <c r="H394" s="28"/>
      <c r="I394" s="28"/>
    </row>
    <row r="395" spans="1:9" x14ac:dyDescent="0.3">
      <c r="A395" s="28"/>
      <c r="B395" s="28"/>
      <c r="C395" s="28"/>
      <c r="D395" s="28"/>
      <c r="E395" s="28"/>
      <c r="F395" s="28"/>
      <c r="G395" s="28"/>
      <c r="H395" s="28"/>
      <c r="I395" s="28"/>
    </row>
    <row r="396" spans="1:9" x14ac:dyDescent="0.3">
      <c r="A396" s="28"/>
      <c r="B396" s="28"/>
      <c r="C396" s="28"/>
      <c r="D396" s="28"/>
      <c r="E396" s="28"/>
      <c r="F396" s="28"/>
      <c r="G396" s="28"/>
      <c r="H396" s="28"/>
      <c r="I396" s="28"/>
    </row>
    <row r="397" spans="1:9" x14ac:dyDescent="0.3">
      <c r="A397" s="28"/>
      <c r="B397" s="28"/>
      <c r="C397" s="28"/>
      <c r="D397" s="28"/>
      <c r="E397" s="28"/>
      <c r="F397" s="28"/>
      <c r="G397" s="28"/>
      <c r="H397" s="28"/>
      <c r="I397" s="28"/>
    </row>
    <row r="398" spans="1:9" x14ac:dyDescent="0.3">
      <c r="A398" s="28"/>
      <c r="B398" s="28"/>
      <c r="C398" s="28"/>
      <c r="D398" s="28"/>
      <c r="E398" s="28"/>
      <c r="F398" s="28"/>
      <c r="G398" s="28"/>
      <c r="H398" s="28"/>
      <c r="I398" s="28"/>
    </row>
    <row r="399" spans="1:9" x14ac:dyDescent="0.3">
      <c r="A399" s="28"/>
      <c r="B399" s="28"/>
      <c r="C399" s="28"/>
      <c r="D399" s="28"/>
      <c r="E399" s="28"/>
      <c r="F399" s="28"/>
      <c r="G399" s="28"/>
      <c r="H399" s="28"/>
      <c r="I399" s="28"/>
    </row>
    <row r="400" spans="1:9" x14ac:dyDescent="0.3">
      <c r="A400" s="28"/>
      <c r="B400" s="28"/>
      <c r="C400" s="28"/>
      <c r="D400" s="28"/>
      <c r="E400" s="28"/>
      <c r="F400" s="28"/>
      <c r="G400" s="28"/>
      <c r="H400" s="28"/>
      <c r="I400" s="28"/>
    </row>
  </sheetData>
  <mergeCells count="28">
    <mergeCell ref="A202:I204"/>
    <mergeCell ref="A206:I206"/>
    <mergeCell ref="A208:I219"/>
    <mergeCell ref="A109:B109"/>
    <mergeCell ref="A110:B110"/>
    <mergeCell ref="A155:B155"/>
    <mergeCell ref="A197:H197"/>
    <mergeCell ref="A182:I194"/>
    <mergeCell ref="A199:B199"/>
    <mergeCell ref="A200:B200"/>
    <mergeCell ref="A151:E151"/>
    <mergeCell ref="A153:B153"/>
    <mergeCell ref="A154:B154"/>
    <mergeCell ref="A156:B156"/>
    <mergeCell ref="A8:B8"/>
    <mergeCell ref="A9:B9"/>
    <mergeCell ref="A6:I6"/>
    <mergeCell ref="B1:F1"/>
    <mergeCell ref="B3:H3"/>
    <mergeCell ref="A37:I49"/>
    <mergeCell ref="A54:E54"/>
    <mergeCell ref="A56:B56"/>
    <mergeCell ref="A57:B57"/>
    <mergeCell ref="A136:I148"/>
    <mergeCell ref="A86:I102"/>
    <mergeCell ref="A105:E105"/>
    <mergeCell ref="A107:B107"/>
    <mergeCell ref="A108:B10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Звіт про фінансовий результат</vt:lpstr>
      <vt:lpstr>Лабораторна робота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2018-11-11T15:41:16Z</dcterms:modified>
</cp:coreProperties>
</file>