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stuff\Uni-notes\Mechanics structures and materials\"/>
    </mc:Choice>
  </mc:AlternateContent>
  <xr:revisionPtr revIDLastSave="0" documentId="13_ncr:1_{9921CDDA-9AE5-4BA1-85D1-C446908726AE}" xr6:coauthVersionLast="47" xr6:coauthVersionMax="47" xr10:uidLastSave="{00000000-0000-0000-0000-000000000000}"/>
  <bookViews>
    <workbookView xWindow="16470" yWindow="120" windowWidth="12150" windowHeight="11385" activeTab="1" xr2:uid="{B4832339-B459-4DE3-BBF5-0C74B6145684}"/>
  </bookViews>
  <sheets>
    <sheet name="Beam cross section" sheetId="1" r:id="rId1"/>
    <sheet name="Composi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L20" i="2" s="1"/>
  <c r="O12" i="1"/>
  <c r="T5" i="1"/>
  <c r="U5" i="1"/>
  <c r="V5" i="1"/>
  <c r="T6" i="1"/>
  <c r="V6" i="1" s="1"/>
  <c r="U6" i="1"/>
  <c r="T7" i="1"/>
  <c r="V7" i="1" s="1"/>
  <c r="U7" i="1"/>
  <c r="T8" i="1"/>
  <c r="U8" i="1"/>
  <c r="V8" i="1"/>
  <c r="T9" i="1"/>
  <c r="U9" i="1"/>
  <c r="V9" i="1"/>
  <c r="T10" i="1"/>
  <c r="V10" i="1" s="1"/>
  <c r="U10" i="1"/>
  <c r="T11" i="1"/>
  <c r="V11" i="1" s="1"/>
  <c r="U11" i="1"/>
  <c r="T12" i="1"/>
  <c r="U12" i="1"/>
  <c r="V12" i="1"/>
  <c r="T13" i="1"/>
  <c r="U13" i="1"/>
  <c r="V13" i="1"/>
  <c r="T14" i="1"/>
  <c r="U14" i="1"/>
  <c r="V14" i="1"/>
  <c r="T15" i="1"/>
  <c r="V15" i="1" s="1"/>
  <c r="U15" i="1"/>
  <c r="T16" i="1"/>
  <c r="U16" i="1"/>
  <c r="V16" i="1"/>
  <c r="T17" i="1"/>
  <c r="U17" i="1"/>
  <c r="V17" i="1"/>
  <c r="T18" i="1"/>
  <c r="V18" i="1" s="1"/>
  <c r="U18" i="1"/>
  <c r="T19" i="1"/>
  <c r="V19" i="1" s="1"/>
  <c r="U19" i="1"/>
  <c r="T20" i="1"/>
  <c r="U20" i="1"/>
  <c r="V20" i="1"/>
  <c r="T21" i="1"/>
  <c r="U21" i="1"/>
  <c r="V21" i="1"/>
  <c r="T22" i="1"/>
  <c r="U22" i="1"/>
  <c r="V22" i="1"/>
  <c r="T23" i="1"/>
  <c r="V23" i="1" s="1"/>
  <c r="U23" i="1"/>
  <c r="T24" i="1"/>
  <c r="U24" i="1"/>
  <c r="V24" i="1"/>
  <c r="T25" i="1"/>
  <c r="U25" i="1"/>
  <c r="V25" i="1"/>
  <c r="T26" i="1"/>
  <c r="V26" i="1" s="1"/>
  <c r="U26" i="1"/>
  <c r="T27" i="1"/>
  <c r="V27" i="1" s="1"/>
  <c r="U27" i="1"/>
  <c r="T28" i="1"/>
  <c r="U28" i="1"/>
  <c r="V28" i="1"/>
  <c r="T29" i="1"/>
  <c r="U29" i="1"/>
  <c r="V29" i="1"/>
  <c r="T30" i="1"/>
  <c r="U30" i="1"/>
  <c r="V30" i="1"/>
  <c r="T31" i="1"/>
  <c r="V31" i="1" s="1"/>
  <c r="U31" i="1"/>
  <c r="T32" i="1"/>
  <c r="U32" i="1"/>
  <c r="V32" i="1"/>
  <c r="T33" i="1"/>
  <c r="U33" i="1"/>
  <c r="V33" i="1"/>
  <c r="T34" i="1"/>
  <c r="V34" i="1" s="1"/>
  <c r="U34" i="1"/>
  <c r="T35" i="1"/>
  <c r="V35" i="1" s="1"/>
  <c r="U35" i="1"/>
  <c r="V4" i="1"/>
  <c r="U4" i="1"/>
  <c r="T4" i="1"/>
  <c r="S4" i="1"/>
  <c r="K6" i="1"/>
  <c r="L6" i="1"/>
  <c r="K7" i="1"/>
  <c r="L7" i="1"/>
  <c r="K8" i="1"/>
  <c r="L8" i="1"/>
  <c r="O5" i="1" s="1"/>
  <c r="K9" i="1"/>
  <c r="O4" i="1" s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L4" i="1"/>
  <c r="K4" i="1"/>
  <c r="F6" i="1"/>
  <c r="G6" i="1"/>
  <c r="I6" i="1"/>
  <c r="J6" i="1"/>
  <c r="F7" i="1"/>
  <c r="G7" i="1"/>
  <c r="H7" i="1"/>
  <c r="I7" i="1"/>
  <c r="J7" i="1"/>
  <c r="F8" i="1"/>
  <c r="H8" i="1" s="1"/>
  <c r="G8" i="1"/>
  <c r="I8" i="1"/>
  <c r="J8" i="1"/>
  <c r="F9" i="1"/>
  <c r="G9" i="1"/>
  <c r="I9" i="1"/>
  <c r="J9" i="1"/>
  <c r="F10" i="1"/>
  <c r="G10" i="1"/>
  <c r="H10" i="1"/>
  <c r="I10" i="1"/>
  <c r="J10" i="1"/>
  <c r="F11" i="1"/>
  <c r="H11" i="1" s="1"/>
  <c r="G11" i="1"/>
  <c r="I11" i="1"/>
  <c r="J11" i="1"/>
  <c r="F12" i="1"/>
  <c r="G12" i="1"/>
  <c r="I12" i="1"/>
  <c r="J12" i="1"/>
  <c r="F13" i="1"/>
  <c r="G13" i="1"/>
  <c r="H13" i="1"/>
  <c r="I13" i="1"/>
  <c r="J13" i="1"/>
  <c r="F14" i="1"/>
  <c r="G14" i="1"/>
  <c r="I14" i="1"/>
  <c r="J14" i="1"/>
  <c r="F15" i="1"/>
  <c r="H15" i="1" s="1"/>
  <c r="G15" i="1"/>
  <c r="I15" i="1"/>
  <c r="J15" i="1"/>
  <c r="F16" i="1"/>
  <c r="H16" i="1" s="1"/>
  <c r="G16" i="1"/>
  <c r="I16" i="1"/>
  <c r="J16" i="1"/>
  <c r="F17" i="1"/>
  <c r="G17" i="1"/>
  <c r="I17" i="1"/>
  <c r="J17" i="1"/>
  <c r="F18" i="1"/>
  <c r="H18" i="1" s="1"/>
  <c r="G18" i="1"/>
  <c r="I18" i="1"/>
  <c r="J18" i="1"/>
  <c r="F19" i="1"/>
  <c r="H19" i="1" s="1"/>
  <c r="G19" i="1"/>
  <c r="I19" i="1"/>
  <c r="J19" i="1"/>
  <c r="F20" i="1"/>
  <c r="G20" i="1"/>
  <c r="I20" i="1"/>
  <c r="J20" i="1"/>
  <c r="F21" i="1"/>
  <c r="H21" i="1" s="1"/>
  <c r="G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H24" i="1" s="1"/>
  <c r="G24" i="1"/>
  <c r="I24" i="1"/>
  <c r="J24" i="1"/>
  <c r="F25" i="1"/>
  <c r="G25" i="1"/>
  <c r="I25" i="1"/>
  <c r="J25" i="1"/>
  <c r="F26" i="1"/>
  <c r="H26" i="1" s="1"/>
  <c r="G26" i="1"/>
  <c r="I26" i="1"/>
  <c r="J26" i="1"/>
  <c r="F27" i="1"/>
  <c r="H27" i="1" s="1"/>
  <c r="G27" i="1"/>
  <c r="I27" i="1"/>
  <c r="J27" i="1"/>
  <c r="F28" i="1"/>
  <c r="G28" i="1"/>
  <c r="I28" i="1"/>
  <c r="J28" i="1"/>
  <c r="F29" i="1"/>
  <c r="H29" i="1" s="1"/>
  <c r="G29" i="1"/>
  <c r="I29" i="1"/>
  <c r="J29" i="1"/>
  <c r="F30" i="1"/>
  <c r="G30" i="1"/>
  <c r="H30" i="1"/>
  <c r="I30" i="1"/>
  <c r="J30" i="1"/>
  <c r="F31" i="1"/>
  <c r="G31" i="1"/>
  <c r="I31" i="1"/>
  <c r="J31" i="1"/>
  <c r="F32" i="1"/>
  <c r="G32" i="1"/>
  <c r="H32" i="1"/>
  <c r="I32" i="1"/>
  <c r="J32" i="1"/>
  <c r="F33" i="1"/>
  <c r="G33" i="1"/>
  <c r="I33" i="1"/>
  <c r="J33" i="1"/>
  <c r="F34" i="1"/>
  <c r="H34" i="1" s="1"/>
  <c r="G34" i="1"/>
  <c r="I34" i="1"/>
  <c r="J34" i="1"/>
  <c r="F35" i="1"/>
  <c r="G35" i="1"/>
  <c r="H35" i="1" s="1"/>
  <c r="I35" i="1"/>
  <c r="J35" i="1"/>
  <c r="F5" i="1"/>
  <c r="G5" i="1"/>
  <c r="I5" i="1"/>
  <c r="J5" i="1"/>
  <c r="J4" i="1"/>
  <c r="I4" i="1"/>
  <c r="G4" i="1"/>
  <c r="F4" i="1"/>
  <c r="H20" i="2" l="1"/>
  <c r="H21" i="2"/>
  <c r="S11" i="1"/>
  <c r="S13" i="1"/>
  <c r="S21" i="1"/>
  <c r="S29" i="1"/>
  <c r="S16" i="1"/>
  <c r="S17" i="1"/>
  <c r="S33" i="1"/>
  <c r="S19" i="1"/>
  <c r="S20" i="1"/>
  <c r="S5" i="1"/>
  <c r="S14" i="1"/>
  <c r="S22" i="1"/>
  <c r="S30" i="1"/>
  <c r="S7" i="1"/>
  <c r="S32" i="1"/>
  <c r="S8" i="1"/>
  <c r="S25" i="1"/>
  <c r="S18" i="1"/>
  <c r="S34" i="1"/>
  <c r="S27" i="1"/>
  <c r="S28" i="1"/>
  <c r="S6" i="1"/>
  <c r="S15" i="1"/>
  <c r="S23" i="1"/>
  <c r="S31" i="1"/>
  <c r="S24" i="1"/>
  <c r="S9" i="1"/>
  <c r="S26" i="1"/>
  <c r="S10" i="1"/>
  <c r="S35" i="1"/>
  <c r="S12" i="1"/>
  <c r="H9" i="1"/>
  <c r="H14" i="1"/>
  <c r="H31" i="1"/>
  <c r="H6" i="1"/>
  <c r="H17" i="1"/>
  <c r="H25" i="1"/>
  <c r="H33" i="1"/>
  <c r="H28" i="1"/>
  <c r="H12" i="1"/>
  <c r="H20" i="1"/>
  <c r="H5" i="1"/>
  <c r="H4" i="1"/>
  <c r="O3" i="1" l="1"/>
  <c r="L5" i="1"/>
  <c r="K5" i="1"/>
  <c r="R30" i="1" l="1"/>
  <c r="R34" i="1"/>
  <c r="R23" i="1"/>
  <c r="R13" i="1"/>
  <c r="R9" i="1"/>
  <c r="R17" i="1"/>
  <c r="R5" i="1"/>
  <c r="R4" i="1"/>
  <c r="R12" i="1" l="1"/>
  <c r="R26" i="1"/>
  <c r="R33" i="1"/>
  <c r="R35" i="1"/>
  <c r="R21" i="1"/>
  <c r="R27" i="1"/>
  <c r="R32" i="1"/>
  <c r="R22" i="1"/>
  <c r="R28" i="1"/>
  <c r="R19" i="1"/>
  <c r="R8" i="1"/>
  <c r="R18" i="1"/>
  <c r="R20" i="1"/>
  <c r="R11" i="1"/>
  <c r="R14" i="1"/>
  <c r="R29" i="1"/>
  <c r="R31" i="1"/>
  <c r="R24" i="1"/>
  <c r="R15" i="1"/>
  <c r="R10" i="1"/>
  <c r="R25" i="1"/>
  <c r="R16" i="1"/>
  <c r="R7" i="1"/>
  <c r="R6" i="1"/>
  <c r="O10" i="1" l="1"/>
  <c r="O11" i="1"/>
</calcChain>
</file>

<file path=xl/sharedStrings.xml><?xml version="1.0" encoding="utf-8"?>
<sst xmlns="http://schemas.openxmlformats.org/spreadsheetml/2006/main" count="55" uniqueCount="40">
  <si>
    <t>Calculated values</t>
  </si>
  <si>
    <t>x1</t>
  </si>
  <si>
    <t>y1</t>
  </si>
  <si>
    <t>x2</t>
  </si>
  <si>
    <t>y2</t>
  </si>
  <si>
    <t>height</t>
  </si>
  <si>
    <t>width</t>
  </si>
  <si>
    <t>area</t>
  </si>
  <si>
    <t>centre x</t>
  </si>
  <si>
    <t>centre y</t>
  </si>
  <si>
    <t>Total area</t>
  </si>
  <si>
    <t>Ax</t>
  </si>
  <si>
    <t>Ay</t>
  </si>
  <si>
    <t>Raws</t>
  </si>
  <si>
    <t>I_xx</t>
  </si>
  <si>
    <t>I_yy</t>
  </si>
  <si>
    <t>Final I_xx</t>
  </si>
  <si>
    <t>Final I_yy</t>
  </si>
  <si>
    <t>Rectangle inputs (mm)</t>
  </si>
  <si>
    <t>mm^4</t>
  </si>
  <si>
    <t>Centre area x</t>
  </si>
  <si>
    <t>Centre area y</t>
  </si>
  <si>
    <t>mm</t>
  </si>
  <si>
    <t>mm^2</t>
  </si>
  <si>
    <t>H lengh</t>
  </si>
  <si>
    <t>L length</t>
  </si>
  <si>
    <t>J</t>
  </si>
  <si>
    <t>*</t>
  </si>
  <si>
    <t>Open J</t>
  </si>
  <si>
    <t>Reinforcement</t>
  </si>
  <si>
    <t>Youngs modulus</t>
  </si>
  <si>
    <t>Tensile strength</t>
  </si>
  <si>
    <t>Matrix</t>
  </si>
  <si>
    <t>Fraction</t>
  </si>
  <si>
    <t>Gpa</t>
  </si>
  <si>
    <t>Isostrain</t>
  </si>
  <si>
    <t>Isostress</t>
  </si>
  <si>
    <t>Youngs</t>
  </si>
  <si>
    <t>Tesnsile strength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</si>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</sst>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'Beam cross section'!$B$4:$B$35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'Beam cross section'!$C$4:$C$35</c:f>
              <c:numCache>
                <c:formatCode>General</c:formatCode>
                <c:ptCount val="32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7-42ED-BDE6-D0F0FA20B4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'Beam cross section'!$B$4:$B$35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'Beam cross section'!$E$4:$E$35</c:f>
              <c:numCache>
                <c:formatCode>General</c:formatCode>
                <c:ptCount val="32"/>
                <c:pt idx="0">
                  <c:v>90</c:v>
                </c:pt>
                <c:pt idx="1">
                  <c:v>100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7-42ED-BDE6-D0F0FA20B4C5}"/>
            </c:ext>
          </c:extLst>
        </c:ser>
        <c:ser>
          <c:idx val="2"/>
          <c:order val="2"/>
          <c:tx>
            <c:strRef>
              <c:f>'Beam cross section'!$D$4:$D$35</c:f>
              <c:strCache>
                <c:ptCount val="32"/>
                <c:pt idx="0">
                  <c:v>50</c:v>
                </c:pt>
                <c:pt idx="1">
                  <c:v>60</c:v>
                </c:pt>
                <c:pt idx="2">
                  <c:v>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'Beam cross section'!$D$4:$D$35</c:f>
              <c:numCache>
                <c:formatCode>General</c:formatCode>
                <c:ptCount val="32"/>
                <c:pt idx="0">
                  <c:v>50</c:v>
                </c:pt>
                <c:pt idx="1">
                  <c:v>60</c:v>
                </c:pt>
                <c:pt idx="2">
                  <c:v>110</c:v>
                </c:pt>
              </c:numCache>
            </c:numRef>
          </c:xVal>
          <c:yVal>
            <c:numRef>
              <c:f>'Beam cross section'!$C$4:$C$35</c:f>
              <c:numCache>
                <c:formatCode>General</c:formatCode>
                <c:ptCount val="32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E7-42ED-BDE6-D0F0FA20B4C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'Beam cross section'!$D$4:$D$35</c:f>
              <c:numCache>
                <c:formatCode>General</c:formatCode>
                <c:ptCount val="32"/>
                <c:pt idx="0">
                  <c:v>50</c:v>
                </c:pt>
                <c:pt idx="1">
                  <c:v>60</c:v>
                </c:pt>
                <c:pt idx="2">
                  <c:v>110</c:v>
                </c:pt>
              </c:numCache>
            </c:numRef>
          </c:xVal>
          <c:yVal>
            <c:numRef>
              <c:f>'Beam cross section'!$E$4:$E$35</c:f>
              <c:numCache>
                <c:formatCode>General</c:formatCode>
                <c:ptCount val="32"/>
                <c:pt idx="0">
                  <c:v>90</c:v>
                </c:pt>
                <c:pt idx="1">
                  <c:v>100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E7-42ED-BDE6-D0F0FA20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39487"/>
        <c:axId val="1028536575"/>
      </c:scatterChart>
      <c:valAx>
        <c:axId val="102853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36575"/>
        <c:crosses val="autoZero"/>
        <c:crossBetween val="midCat"/>
      </c:valAx>
      <c:valAx>
        <c:axId val="10285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3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10</xdr:row>
      <xdr:rowOff>128587</xdr:rowOff>
    </xdr:from>
    <xdr:to>
      <xdr:col>8</xdr:col>
      <xdr:colOff>23812</xdr:colOff>
      <xdr:row>25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652621-1C84-83DF-8860-A402E97A1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390525</xdr:colOff>
      <xdr:row>15</xdr:row>
      <xdr:rowOff>34101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A1FDD-31C4-6CE0-B88E-BC199B420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343275" cy="2701101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266701</xdr:colOff>
      <xdr:row>1</xdr:row>
      <xdr:rowOff>1</xdr:rowOff>
    </xdr:from>
    <xdr:to>
      <xdr:col>10</xdr:col>
      <xdr:colOff>1076326</xdr:colOff>
      <xdr:row>15</xdr:row>
      <xdr:rowOff>120629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DDC00D-F71E-0145-CB6F-78EE245EF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1" y="190501"/>
          <a:ext cx="3714750" cy="278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80B6-C6D9-4438-A108-DEE3BF26AAE1}">
  <dimension ref="B2:V35"/>
  <sheetViews>
    <sheetView workbookViewId="0">
      <selection activeCell="N13" sqref="N13"/>
    </sheetView>
  </sheetViews>
  <sheetFormatPr defaultRowHeight="15" x14ac:dyDescent="0.25"/>
  <cols>
    <col min="1" max="13" width="9.140625" style="3"/>
    <col min="14" max="14" width="13.28515625" style="3" customWidth="1"/>
    <col min="15" max="16384" width="9.140625" style="3"/>
  </cols>
  <sheetData>
    <row r="2" spans="2:22" ht="15.75" customHeight="1" x14ac:dyDescent="0.25">
      <c r="B2" s="5" t="s">
        <v>18</v>
      </c>
      <c r="C2" s="5"/>
      <c r="D2" s="5"/>
      <c r="E2" s="5"/>
      <c r="F2" s="1" t="s">
        <v>0</v>
      </c>
      <c r="G2" s="1"/>
      <c r="H2" s="1"/>
      <c r="I2" s="1"/>
      <c r="J2" s="1"/>
      <c r="K2" s="6"/>
      <c r="L2" s="6"/>
      <c r="R2" s="12" t="s">
        <v>13</v>
      </c>
      <c r="S2" s="13"/>
      <c r="T2" s="3" t="s">
        <v>24</v>
      </c>
      <c r="U2" s="3" t="s">
        <v>25</v>
      </c>
    </row>
    <row r="3" spans="2:22" x14ac:dyDescent="0.25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11</v>
      </c>
      <c r="L3" s="7" t="s">
        <v>12</v>
      </c>
      <c r="N3" s="14" t="s">
        <v>10</v>
      </c>
      <c r="O3" s="8">
        <f>SUM(H4:H35)</f>
        <v>2000</v>
      </c>
      <c r="P3" s="4" t="s">
        <v>23</v>
      </c>
      <c r="R3" s="8" t="s">
        <v>14</v>
      </c>
      <c r="S3" s="8" t="s">
        <v>15</v>
      </c>
      <c r="V3" s="3" t="s">
        <v>26</v>
      </c>
    </row>
    <row r="4" spans="2:22" x14ac:dyDescent="0.25">
      <c r="B4" s="9">
        <v>0</v>
      </c>
      <c r="C4" s="9">
        <v>100</v>
      </c>
      <c r="D4" s="9">
        <v>50</v>
      </c>
      <c r="E4" s="9">
        <v>90</v>
      </c>
      <c r="F4" s="2">
        <f>ABS(C4-E4)</f>
        <v>10</v>
      </c>
      <c r="G4" s="2">
        <f>ABS(D4-B4)</f>
        <v>50</v>
      </c>
      <c r="H4" s="2">
        <f>F4*G4</f>
        <v>500</v>
      </c>
      <c r="I4" s="2">
        <f>(B4+D4)/2</f>
        <v>25</v>
      </c>
      <c r="J4" s="2">
        <f>(C4+E4)/2</f>
        <v>95</v>
      </c>
      <c r="K4" s="2">
        <f>H4*I4</f>
        <v>12500</v>
      </c>
      <c r="L4" s="2">
        <f>H4*J4</f>
        <v>47500</v>
      </c>
      <c r="N4" s="8" t="s">
        <v>20</v>
      </c>
      <c r="O4" s="8">
        <f>SUM(K4:K35)/O3</f>
        <v>55</v>
      </c>
      <c r="P4" s="3" t="s">
        <v>22</v>
      </c>
      <c r="R4" s="3">
        <f>(F4^3*G4/12) + H4*ABS(J4-$O$5)^2</f>
        <v>1016666.6666666666</v>
      </c>
      <c r="S4" s="3">
        <f>(G4^3*F4/12) + H4*(I4-$O$4)^2</f>
        <v>554166.66666666663</v>
      </c>
      <c r="T4" s="3">
        <f>MAX(F4:G4)</f>
        <v>50</v>
      </c>
      <c r="U4" s="3">
        <f>MIN(F4:G4)</f>
        <v>10</v>
      </c>
      <c r="V4" s="3">
        <f>T4^3*U4</f>
        <v>1250000</v>
      </c>
    </row>
    <row r="5" spans="2:22" x14ac:dyDescent="0.25">
      <c r="B5" s="10">
        <v>50</v>
      </c>
      <c r="C5" s="10">
        <v>0</v>
      </c>
      <c r="D5" s="10">
        <v>60</v>
      </c>
      <c r="E5" s="10">
        <v>100</v>
      </c>
      <c r="F5" s="2">
        <f>ABS(C5-E5)</f>
        <v>100</v>
      </c>
      <c r="G5" s="2">
        <f>ABS(D5-B5)</f>
        <v>10</v>
      </c>
      <c r="H5" s="2">
        <f>F5*G5</f>
        <v>1000</v>
      </c>
      <c r="I5" s="2">
        <f>(B5+D5)/2</f>
        <v>55</v>
      </c>
      <c r="J5" s="2">
        <f>(C5+E5)/2</f>
        <v>50</v>
      </c>
      <c r="K5" s="2">
        <f>H5*I5</f>
        <v>55000</v>
      </c>
      <c r="L5" s="2">
        <f>H5*J5</f>
        <v>50000</v>
      </c>
      <c r="N5" s="8" t="s">
        <v>21</v>
      </c>
      <c r="O5" s="8">
        <f>SUM(L4:L35)/O3</f>
        <v>50</v>
      </c>
      <c r="P5" s="3" t="s">
        <v>22</v>
      </c>
      <c r="R5" s="3">
        <f>(F5^3*G5/12) + H5*ABS(J5-$O$5)^2</f>
        <v>833333.33333333337</v>
      </c>
      <c r="S5" s="3">
        <f>(G5^3*F5/12) + H5*(I5-$O$4)^2</f>
        <v>8333.3333333333339</v>
      </c>
      <c r="T5" s="3">
        <f t="shared" ref="T5:T35" si="0">MAX(F5:G5)</f>
        <v>100</v>
      </c>
      <c r="U5" s="3">
        <f t="shared" ref="U5:U35" si="1">MIN(F5:G5)</f>
        <v>10</v>
      </c>
      <c r="V5" s="3">
        <f t="shared" ref="V5:V35" si="2">T5^3*U5</f>
        <v>10000000</v>
      </c>
    </row>
    <row r="6" spans="2:22" x14ac:dyDescent="0.25">
      <c r="B6" s="10">
        <v>60</v>
      </c>
      <c r="C6" s="10">
        <v>0</v>
      </c>
      <c r="D6" s="10">
        <v>110</v>
      </c>
      <c r="E6" s="10">
        <v>10</v>
      </c>
      <c r="F6" s="2">
        <f t="shared" ref="F6:F35" si="3">ABS(C6-E6)</f>
        <v>10</v>
      </c>
      <c r="G6" s="2">
        <f t="shared" ref="G6:G35" si="4">ABS(D6-B6)</f>
        <v>50</v>
      </c>
      <c r="H6" s="2">
        <f t="shared" ref="H6:H35" si="5">F6*G6</f>
        <v>500</v>
      </c>
      <c r="I6" s="2">
        <f t="shared" ref="I6:I35" si="6">(B6+D6)/2</f>
        <v>85</v>
      </c>
      <c r="J6" s="2">
        <f t="shared" ref="J6:J35" si="7">(C6+E6)/2</f>
        <v>5</v>
      </c>
      <c r="K6" s="2">
        <f t="shared" ref="K6:K35" si="8">H6*I6</f>
        <v>42500</v>
      </c>
      <c r="L6" s="2">
        <f t="shared" ref="L6:L35" si="9">H6*J6</f>
        <v>2500</v>
      </c>
      <c r="R6" s="3">
        <f t="shared" ref="R6:R35" si="10">(F6^3*G6/12) + H6*ABS(J6-$O$5)^2</f>
        <v>1016666.6666666666</v>
      </c>
      <c r="S6" s="3">
        <f t="shared" ref="S5:S35" si="11">(G6^3*F6/12) + H6*(I6-$O$4)^2</f>
        <v>554166.66666666663</v>
      </c>
      <c r="T6" s="3">
        <f t="shared" si="0"/>
        <v>50</v>
      </c>
      <c r="U6" s="3">
        <f t="shared" si="1"/>
        <v>10</v>
      </c>
      <c r="V6" s="3">
        <f t="shared" si="2"/>
        <v>1250000</v>
      </c>
    </row>
    <row r="7" spans="2:22" x14ac:dyDescent="0.25">
      <c r="B7" s="10"/>
      <c r="C7" s="10"/>
      <c r="D7" s="10"/>
      <c r="E7" s="10"/>
      <c r="F7" s="2">
        <f t="shared" si="3"/>
        <v>0</v>
      </c>
      <c r="G7" s="2">
        <f t="shared" si="4"/>
        <v>0</v>
      </c>
      <c r="H7" s="2">
        <f t="shared" si="5"/>
        <v>0</v>
      </c>
      <c r="I7" s="2">
        <f t="shared" si="6"/>
        <v>0</v>
      </c>
      <c r="J7" s="2">
        <f t="shared" si="7"/>
        <v>0</v>
      </c>
      <c r="K7" s="2">
        <f t="shared" si="8"/>
        <v>0</v>
      </c>
      <c r="L7" s="2">
        <f t="shared" si="9"/>
        <v>0</v>
      </c>
      <c r="R7" s="3">
        <f t="shared" si="10"/>
        <v>0</v>
      </c>
      <c r="S7" s="3">
        <f t="shared" si="11"/>
        <v>0</v>
      </c>
      <c r="T7" s="3">
        <f t="shared" si="0"/>
        <v>0</v>
      </c>
      <c r="U7" s="3">
        <f t="shared" si="1"/>
        <v>0</v>
      </c>
      <c r="V7" s="3">
        <f t="shared" si="2"/>
        <v>0</v>
      </c>
    </row>
    <row r="8" spans="2:22" x14ac:dyDescent="0.25">
      <c r="B8" s="10"/>
      <c r="C8" s="10"/>
      <c r="D8" s="10"/>
      <c r="E8" s="10"/>
      <c r="F8" s="2">
        <f t="shared" si="3"/>
        <v>0</v>
      </c>
      <c r="G8" s="2">
        <f t="shared" si="4"/>
        <v>0</v>
      </c>
      <c r="H8" s="2">
        <f t="shared" si="5"/>
        <v>0</v>
      </c>
      <c r="I8" s="2">
        <f t="shared" si="6"/>
        <v>0</v>
      </c>
      <c r="J8" s="2">
        <f t="shared" si="7"/>
        <v>0</v>
      </c>
      <c r="K8" s="2">
        <f t="shared" si="8"/>
        <v>0</v>
      </c>
      <c r="L8" s="2">
        <f t="shared" si="9"/>
        <v>0</v>
      </c>
      <c r="R8" s="3">
        <f t="shared" si="10"/>
        <v>0</v>
      </c>
      <c r="S8" s="3">
        <f t="shared" si="11"/>
        <v>0</v>
      </c>
      <c r="T8" s="3">
        <f t="shared" si="0"/>
        <v>0</v>
      </c>
      <c r="U8" s="3">
        <f t="shared" si="1"/>
        <v>0</v>
      </c>
      <c r="V8" s="3">
        <f t="shared" si="2"/>
        <v>0</v>
      </c>
    </row>
    <row r="9" spans="2:22" x14ac:dyDescent="0.25">
      <c r="B9" s="10"/>
      <c r="C9" s="10"/>
      <c r="D9" s="10"/>
      <c r="E9" s="10"/>
      <c r="F9" s="2">
        <f t="shared" si="3"/>
        <v>0</v>
      </c>
      <c r="G9" s="2">
        <f t="shared" si="4"/>
        <v>0</v>
      </c>
      <c r="H9" s="2">
        <f t="shared" si="5"/>
        <v>0</v>
      </c>
      <c r="I9" s="2">
        <f t="shared" si="6"/>
        <v>0</v>
      </c>
      <c r="J9" s="2">
        <f t="shared" si="7"/>
        <v>0</v>
      </c>
      <c r="K9" s="2">
        <f t="shared" si="8"/>
        <v>0</v>
      </c>
      <c r="L9" s="2">
        <f t="shared" si="9"/>
        <v>0</v>
      </c>
      <c r="R9" s="3">
        <f t="shared" si="10"/>
        <v>0</v>
      </c>
      <c r="S9" s="3">
        <f t="shared" si="11"/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</row>
    <row r="10" spans="2:22" x14ac:dyDescent="0.25">
      <c r="B10" s="10"/>
      <c r="C10" s="10"/>
      <c r="D10" s="10"/>
      <c r="E10" s="10"/>
      <c r="F10" s="2">
        <f t="shared" si="3"/>
        <v>0</v>
      </c>
      <c r="G10" s="2">
        <f t="shared" si="4"/>
        <v>0</v>
      </c>
      <c r="H10" s="2">
        <f t="shared" si="5"/>
        <v>0</v>
      </c>
      <c r="I10" s="2">
        <f t="shared" si="6"/>
        <v>0</v>
      </c>
      <c r="J10" s="2">
        <f t="shared" si="7"/>
        <v>0</v>
      </c>
      <c r="K10" s="2">
        <f t="shared" si="8"/>
        <v>0</v>
      </c>
      <c r="L10" s="2">
        <f t="shared" si="9"/>
        <v>0</v>
      </c>
      <c r="N10" s="8" t="s">
        <v>16</v>
      </c>
      <c r="O10" s="8">
        <f>SUM(R4:R35)</f>
        <v>2866666.6666666665</v>
      </c>
      <c r="P10" s="3" t="s">
        <v>19</v>
      </c>
      <c r="R10" s="3">
        <f t="shared" si="10"/>
        <v>0</v>
      </c>
      <c r="S10" s="3">
        <f t="shared" si="11"/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</row>
    <row r="11" spans="2:22" x14ac:dyDescent="0.25">
      <c r="B11" s="10"/>
      <c r="C11" s="10"/>
      <c r="D11" s="10"/>
      <c r="E11" s="10"/>
      <c r="F11" s="2">
        <f t="shared" si="3"/>
        <v>0</v>
      </c>
      <c r="G11" s="2">
        <f t="shared" si="4"/>
        <v>0</v>
      </c>
      <c r="H11" s="2">
        <f t="shared" si="5"/>
        <v>0</v>
      </c>
      <c r="I11" s="2">
        <f t="shared" si="6"/>
        <v>0</v>
      </c>
      <c r="J11" s="2">
        <f t="shared" si="7"/>
        <v>0</v>
      </c>
      <c r="K11" s="2">
        <f t="shared" si="8"/>
        <v>0</v>
      </c>
      <c r="L11" s="2">
        <f t="shared" si="9"/>
        <v>0</v>
      </c>
      <c r="N11" s="8" t="s">
        <v>17</v>
      </c>
      <c r="O11" s="8">
        <f>SUM(S4:S35)</f>
        <v>1116666.6666666665</v>
      </c>
      <c r="P11" s="3" t="s">
        <v>19</v>
      </c>
      <c r="R11" s="3">
        <f t="shared" si="10"/>
        <v>0</v>
      </c>
      <c r="S11" s="3">
        <f t="shared" si="11"/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</row>
    <row r="12" spans="2:22" x14ac:dyDescent="0.25">
      <c r="B12" s="10"/>
      <c r="C12" s="10"/>
      <c r="D12" s="10"/>
      <c r="E12" s="10"/>
      <c r="F12" s="2">
        <f t="shared" si="3"/>
        <v>0</v>
      </c>
      <c r="G12" s="2">
        <f t="shared" si="4"/>
        <v>0</v>
      </c>
      <c r="H12" s="2">
        <f t="shared" si="5"/>
        <v>0</v>
      </c>
      <c r="I12" s="2">
        <f t="shared" si="6"/>
        <v>0</v>
      </c>
      <c r="J12" s="2">
        <f t="shared" si="7"/>
        <v>0</v>
      </c>
      <c r="K12" s="2">
        <f t="shared" si="8"/>
        <v>0</v>
      </c>
      <c r="L12" s="2">
        <f t="shared" si="9"/>
        <v>0</v>
      </c>
      <c r="M12" s="3" t="s">
        <v>27</v>
      </c>
      <c r="N12" s="3" t="s">
        <v>28</v>
      </c>
      <c r="O12" s="3">
        <f>SUM(V4:V35)</f>
        <v>12500000</v>
      </c>
      <c r="P12" s="3" t="s">
        <v>19</v>
      </c>
      <c r="R12" s="3">
        <f t="shared" si="10"/>
        <v>0</v>
      </c>
      <c r="S12" s="3">
        <f t="shared" si="11"/>
        <v>0</v>
      </c>
      <c r="T12" s="3">
        <f t="shared" si="0"/>
        <v>0</v>
      </c>
      <c r="U12" s="3">
        <f t="shared" si="1"/>
        <v>0</v>
      </c>
      <c r="V12" s="3">
        <f t="shared" si="2"/>
        <v>0</v>
      </c>
    </row>
    <row r="13" spans="2:22" x14ac:dyDescent="0.25">
      <c r="B13" s="10"/>
      <c r="C13" s="10"/>
      <c r="D13" s="10"/>
      <c r="E13" s="10"/>
      <c r="F13" s="2">
        <f t="shared" si="3"/>
        <v>0</v>
      </c>
      <c r="G13" s="2">
        <f t="shared" si="4"/>
        <v>0</v>
      </c>
      <c r="H13" s="2">
        <f t="shared" si="5"/>
        <v>0</v>
      </c>
      <c r="I13" s="2">
        <f t="shared" si="6"/>
        <v>0</v>
      </c>
      <c r="J13" s="2">
        <f t="shared" si="7"/>
        <v>0</v>
      </c>
      <c r="K13" s="2">
        <f t="shared" si="8"/>
        <v>0</v>
      </c>
      <c r="L13" s="2">
        <f t="shared" si="9"/>
        <v>0</v>
      </c>
      <c r="R13" s="3">
        <f t="shared" si="10"/>
        <v>0</v>
      </c>
      <c r="S13" s="3">
        <f t="shared" si="11"/>
        <v>0</v>
      </c>
      <c r="T13" s="3">
        <f t="shared" si="0"/>
        <v>0</v>
      </c>
      <c r="U13" s="3">
        <f t="shared" si="1"/>
        <v>0</v>
      </c>
      <c r="V13" s="3">
        <f t="shared" si="2"/>
        <v>0</v>
      </c>
    </row>
    <row r="14" spans="2:22" x14ac:dyDescent="0.25">
      <c r="B14" s="10"/>
      <c r="C14" s="10"/>
      <c r="D14" s="10"/>
      <c r="E14" s="10"/>
      <c r="F14" s="2">
        <f t="shared" si="3"/>
        <v>0</v>
      </c>
      <c r="G14" s="2">
        <f t="shared" si="4"/>
        <v>0</v>
      </c>
      <c r="H14" s="2">
        <f t="shared" si="5"/>
        <v>0</v>
      </c>
      <c r="I14" s="2">
        <f t="shared" si="6"/>
        <v>0</v>
      </c>
      <c r="J14" s="2">
        <f t="shared" si="7"/>
        <v>0</v>
      </c>
      <c r="K14" s="2">
        <f t="shared" si="8"/>
        <v>0</v>
      </c>
      <c r="L14" s="2">
        <f t="shared" si="9"/>
        <v>0</v>
      </c>
      <c r="R14" s="3">
        <f t="shared" si="10"/>
        <v>0</v>
      </c>
      <c r="S14" s="3">
        <f t="shared" si="11"/>
        <v>0</v>
      </c>
      <c r="T14" s="3">
        <f t="shared" si="0"/>
        <v>0</v>
      </c>
      <c r="U14" s="3">
        <f t="shared" si="1"/>
        <v>0</v>
      </c>
      <c r="V14" s="3">
        <f t="shared" si="2"/>
        <v>0</v>
      </c>
    </row>
    <row r="15" spans="2:22" x14ac:dyDescent="0.25">
      <c r="B15" s="10"/>
      <c r="C15" s="10"/>
      <c r="D15" s="10"/>
      <c r="E15" s="10"/>
      <c r="F15" s="2">
        <f t="shared" si="3"/>
        <v>0</v>
      </c>
      <c r="G15" s="2">
        <f t="shared" si="4"/>
        <v>0</v>
      </c>
      <c r="H15" s="2">
        <f t="shared" si="5"/>
        <v>0</v>
      </c>
      <c r="I15" s="2">
        <f t="shared" si="6"/>
        <v>0</v>
      </c>
      <c r="J15" s="2">
        <f t="shared" si="7"/>
        <v>0</v>
      </c>
      <c r="K15" s="2">
        <f t="shared" si="8"/>
        <v>0</v>
      </c>
      <c r="L15" s="2">
        <f t="shared" si="9"/>
        <v>0</v>
      </c>
      <c r="R15" s="3">
        <f t="shared" si="10"/>
        <v>0</v>
      </c>
      <c r="S15" s="3">
        <f t="shared" si="11"/>
        <v>0</v>
      </c>
      <c r="T15" s="3">
        <f t="shared" si="0"/>
        <v>0</v>
      </c>
      <c r="U15" s="3">
        <f t="shared" si="1"/>
        <v>0</v>
      </c>
      <c r="V15" s="3">
        <f t="shared" si="2"/>
        <v>0</v>
      </c>
    </row>
    <row r="16" spans="2:22" x14ac:dyDescent="0.25">
      <c r="B16" s="10"/>
      <c r="C16" s="10"/>
      <c r="D16" s="10"/>
      <c r="E16" s="10"/>
      <c r="F16" s="2">
        <f t="shared" si="3"/>
        <v>0</v>
      </c>
      <c r="G16" s="2">
        <f t="shared" si="4"/>
        <v>0</v>
      </c>
      <c r="H16" s="2">
        <f t="shared" si="5"/>
        <v>0</v>
      </c>
      <c r="I16" s="2">
        <f t="shared" si="6"/>
        <v>0</v>
      </c>
      <c r="J16" s="2">
        <f t="shared" si="7"/>
        <v>0</v>
      </c>
      <c r="K16" s="2">
        <f t="shared" si="8"/>
        <v>0</v>
      </c>
      <c r="L16" s="2">
        <f t="shared" si="9"/>
        <v>0</v>
      </c>
      <c r="R16" s="3">
        <f t="shared" si="10"/>
        <v>0</v>
      </c>
      <c r="S16" s="3">
        <f t="shared" si="11"/>
        <v>0</v>
      </c>
      <c r="T16" s="3">
        <f t="shared" si="0"/>
        <v>0</v>
      </c>
      <c r="U16" s="3">
        <f t="shared" si="1"/>
        <v>0</v>
      </c>
      <c r="V16" s="3">
        <f t="shared" si="2"/>
        <v>0</v>
      </c>
    </row>
    <row r="17" spans="2:22" x14ac:dyDescent="0.25">
      <c r="B17" s="10"/>
      <c r="C17" s="10"/>
      <c r="D17" s="10"/>
      <c r="E17" s="10"/>
      <c r="F17" s="2">
        <f t="shared" si="3"/>
        <v>0</v>
      </c>
      <c r="G17" s="2">
        <f t="shared" si="4"/>
        <v>0</v>
      </c>
      <c r="H17" s="2">
        <f t="shared" si="5"/>
        <v>0</v>
      </c>
      <c r="I17" s="2">
        <f t="shared" si="6"/>
        <v>0</v>
      </c>
      <c r="J17" s="2">
        <f t="shared" si="7"/>
        <v>0</v>
      </c>
      <c r="K17" s="2">
        <f t="shared" si="8"/>
        <v>0</v>
      </c>
      <c r="L17" s="2">
        <f t="shared" si="9"/>
        <v>0</v>
      </c>
      <c r="R17" s="3">
        <f t="shared" si="10"/>
        <v>0</v>
      </c>
      <c r="S17" s="3">
        <f t="shared" si="11"/>
        <v>0</v>
      </c>
      <c r="T17" s="3">
        <f t="shared" si="0"/>
        <v>0</v>
      </c>
      <c r="U17" s="3">
        <f t="shared" si="1"/>
        <v>0</v>
      </c>
      <c r="V17" s="3">
        <f t="shared" si="2"/>
        <v>0</v>
      </c>
    </row>
    <row r="18" spans="2:22" x14ac:dyDescent="0.25">
      <c r="B18" s="10"/>
      <c r="C18" s="10"/>
      <c r="D18" s="10"/>
      <c r="E18" s="10"/>
      <c r="F18" s="2">
        <f t="shared" si="3"/>
        <v>0</v>
      </c>
      <c r="G18" s="2">
        <f t="shared" si="4"/>
        <v>0</v>
      </c>
      <c r="H18" s="2">
        <f t="shared" si="5"/>
        <v>0</v>
      </c>
      <c r="I18" s="2">
        <f t="shared" si="6"/>
        <v>0</v>
      </c>
      <c r="J18" s="2">
        <f t="shared" si="7"/>
        <v>0</v>
      </c>
      <c r="K18" s="2">
        <f t="shared" si="8"/>
        <v>0</v>
      </c>
      <c r="L18" s="2">
        <f t="shared" si="9"/>
        <v>0</v>
      </c>
      <c r="R18" s="3">
        <f t="shared" si="10"/>
        <v>0</v>
      </c>
      <c r="S18" s="3">
        <f t="shared" si="11"/>
        <v>0</v>
      </c>
      <c r="T18" s="3">
        <f t="shared" si="0"/>
        <v>0</v>
      </c>
      <c r="U18" s="3">
        <f t="shared" si="1"/>
        <v>0</v>
      </c>
      <c r="V18" s="3">
        <f t="shared" si="2"/>
        <v>0</v>
      </c>
    </row>
    <row r="19" spans="2:22" x14ac:dyDescent="0.25">
      <c r="B19" s="10"/>
      <c r="C19" s="10"/>
      <c r="D19" s="10"/>
      <c r="E19" s="10"/>
      <c r="F19" s="2">
        <f t="shared" si="3"/>
        <v>0</v>
      </c>
      <c r="G19" s="2">
        <f t="shared" si="4"/>
        <v>0</v>
      </c>
      <c r="H19" s="2">
        <f t="shared" si="5"/>
        <v>0</v>
      </c>
      <c r="I19" s="2">
        <f t="shared" si="6"/>
        <v>0</v>
      </c>
      <c r="J19" s="2">
        <f t="shared" si="7"/>
        <v>0</v>
      </c>
      <c r="K19" s="2">
        <f t="shared" si="8"/>
        <v>0</v>
      </c>
      <c r="L19" s="2">
        <f t="shared" si="9"/>
        <v>0</v>
      </c>
      <c r="R19" s="3">
        <f t="shared" si="10"/>
        <v>0</v>
      </c>
      <c r="S19" s="3">
        <f t="shared" si="11"/>
        <v>0</v>
      </c>
      <c r="T19" s="3">
        <f t="shared" si="0"/>
        <v>0</v>
      </c>
      <c r="U19" s="3">
        <f t="shared" si="1"/>
        <v>0</v>
      </c>
      <c r="V19" s="3">
        <f t="shared" si="2"/>
        <v>0</v>
      </c>
    </row>
    <row r="20" spans="2:22" x14ac:dyDescent="0.25">
      <c r="B20" s="10"/>
      <c r="C20" s="10"/>
      <c r="D20" s="10"/>
      <c r="E20" s="10"/>
      <c r="F20" s="2">
        <f t="shared" si="3"/>
        <v>0</v>
      </c>
      <c r="G20" s="2">
        <f t="shared" si="4"/>
        <v>0</v>
      </c>
      <c r="H20" s="2">
        <f t="shared" si="5"/>
        <v>0</v>
      </c>
      <c r="I20" s="2">
        <f t="shared" si="6"/>
        <v>0</v>
      </c>
      <c r="J20" s="2">
        <f t="shared" si="7"/>
        <v>0</v>
      </c>
      <c r="K20" s="2">
        <f t="shared" si="8"/>
        <v>0</v>
      </c>
      <c r="L20" s="2">
        <f t="shared" si="9"/>
        <v>0</v>
      </c>
      <c r="R20" s="3">
        <f t="shared" si="10"/>
        <v>0</v>
      </c>
      <c r="S20" s="3">
        <f t="shared" si="11"/>
        <v>0</v>
      </c>
      <c r="T20" s="3">
        <f t="shared" si="0"/>
        <v>0</v>
      </c>
      <c r="U20" s="3">
        <f t="shared" si="1"/>
        <v>0</v>
      </c>
      <c r="V20" s="3">
        <f t="shared" si="2"/>
        <v>0</v>
      </c>
    </row>
    <row r="21" spans="2:22" x14ac:dyDescent="0.25">
      <c r="B21" s="10"/>
      <c r="C21" s="10"/>
      <c r="D21" s="10"/>
      <c r="E21" s="10"/>
      <c r="F21" s="2">
        <f t="shared" si="3"/>
        <v>0</v>
      </c>
      <c r="G21" s="2">
        <f t="shared" si="4"/>
        <v>0</v>
      </c>
      <c r="H21" s="2">
        <f t="shared" si="5"/>
        <v>0</v>
      </c>
      <c r="I21" s="2">
        <f t="shared" si="6"/>
        <v>0</v>
      </c>
      <c r="J21" s="2">
        <f t="shared" si="7"/>
        <v>0</v>
      </c>
      <c r="K21" s="2">
        <f t="shared" si="8"/>
        <v>0</v>
      </c>
      <c r="L21" s="2">
        <f t="shared" si="9"/>
        <v>0</v>
      </c>
      <c r="R21" s="3">
        <f t="shared" si="10"/>
        <v>0</v>
      </c>
      <c r="S21" s="3">
        <f t="shared" si="11"/>
        <v>0</v>
      </c>
      <c r="T21" s="3">
        <f t="shared" si="0"/>
        <v>0</v>
      </c>
      <c r="U21" s="3">
        <f t="shared" si="1"/>
        <v>0</v>
      </c>
      <c r="V21" s="3">
        <f t="shared" si="2"/>
        <v>0</v>
      </c>
    </row>
    <row r="22" spans="2:22" x14ac:dyDescent="0.25">
      <c r="B22" s="10"/>
      <c r="C22" s="10"/>
      <c r="D22" s="10"/>
      <c r="E22" s="10"/>
      <c r="F22" s="2">
        <f t="shared" si="3"/>
        <v>0</v>
      </c>
      <c r="G22" s="2">
        <f t="shared" si="4"/>
        <v>0</v>
      </c>
      <c r="H22" s="2">
        <f t="shared" si="5"/>
        <v>0</v>
      </c>
      <c r="I22" s="2">
        <f t="shared" si="6"/>
        <v>0</v>
      </c>
      <c r="J22" s="2">
        <f t="shared" si="7"/>
        <v>0</v>
      </c>
      <c r="K22" s="2">
        <f t="shared" si="8"/>
        <v>0</v>
      </c>
      <c r="L22" s="2">
        <f t="shared" si="9"/>
        <v>0</v>
      </c>
      <c r="R22" s="3">
        <f t="shared" si="10"/>
        <v>0</v>
      </c>
      <c r="S22" s="3">
        <f t="shared" si="11"/>
        <v>0</v>
      </c>
      <c r="T22" s="3">
        <f t="shared" si="0"/>
        <v>0</v>
      </c>
      <c r="U22" s="3">
        <f t="shared" si="1"/>
        <v>0</v>
      </c>
      <c r="V22" s="3">
        <f t="shared" si="2"/>
        <v>0</v>
      </c>
    </row>
    <row r="23" spans="2:22" x14ac:dyDescent="0.25">
      <c r="B23" s="10"/>
      <c r="C23" s="10"/>
      <c r="D23" s="10"/>
      <c r="E23" s="10"/>
      <c r="F23" s="2">
        <f t="shared" si="3"/>
        <v>0</v>
      </c>
      <c r="G23" s="2">
        <f t="shared" si="4"/>
        <v>0</v>
      </c>
      <c r="H23" s="2">
        <f t="shared" si="5"/>
        <v>0</v>
      </c>
      <c r="I23" s="2">
        <f t="shared" si="6"/>
        <v>0</v>
      </c>
      <c r="J23" s="2">
        <f t="shared" si="7"/>
        <v>0</v>
      </c>
      <c r="K23" s="2">
        <f t="shared" si="8"/>
        <v>0</v>
      </c>
      <c r="L23" s="2">
        <f t="shared" si="9"/>
        <v>0</v>
      </c>
      <c r="R23" s="3">
        <f t="shared" si="10"/>
        <v>0</v>
      </c>
      <c r="S23" s="3">
        <f t="shared" si="11"/>
        <v>0</v>
      </c>
      <c r="T23" s="3">
        <f t="shared" si="0"/>
        <v>0</v>
      </c>
      <c r="U23" s="3">
        <f t="shared" si="1"/>
        <v>0</v>
      </c>
      <c r="V23" s="3">
        <f t="shared" si="2"/>
        <v>0</v>
      </c>
    </row>
    <row r="24" spans="2:22" x14ac:dyDescent="0.25">
      <c r="B24" s="10"/>
      <c r="C24" s="10"/>
      <c r="D24" s="10"/>
      <c r="E24" s="10"/>
      <c r="F24" s="2">
        <f t="shared" si="3"/>
        <v>0</v>
      </c>
      <c r="G24" s="2">
        <f t="shared" si="4"/>
        <v>0</v>
      </c>
      <c r="H24" s="2">
        <f t="shared" si="5"/>
        <v>0</v>
      </c>
      <c r="I24" s="2">
        <f t="shared" si="6"/>
        <v>0</v>
      </c>
      <c r="J24" s="2">
        <f t="shared" si="7"/>
        <v>0</v>
      </c>
      <c r="K24" s="2">
        <f t="shared" si="8"/>
        <v>0</v>
      </c>
      <c r="L24" s="2">
        <f t="shared" si="9"/>
        <v>0</v>
      </c>
      <c r="R24" s="3">
        <f t="shared" si="10"/>
        <v>0</v>
      </c>
      <c r="S24" s="3">
        <f t="shared" si="11"/>
        <v>0</v>
      </c>
      <c r="T24" s="3">
        <f t="shared" si="0"/>
        <v>0</v>
      </c>
      <c r="U24" s="3">
        <f t="shared" si="1"/>
        <v>0</v>
      </c>
      <c r="V24" s="3">
        <f t="shared" si="2"/>
        <v>0</v>
      </c>
    </row>
    <row r="25" spans="2:22" x14ac:dyDescent="0.25">
      <c r="B25" s="10"/>
      <c r="C25" s="10"/>
      <c r="D25" s="10"/>
      <c r="E25" s="10"/>
      <c r="F25" s="2">
        <f t="shared" si="3"/>
        <v>0</v>
      </c>
      <c r="G25" s="2">
        <f t="shared" si="4"/>
        <v>0</v>
      </c>
      <c r="H25" s="2">
        <f t="shared" si="5"/>
        <v>0</v>
      </c>
      <c r="I25" s="2">
        <f t="shared" si="6"/>
        <v>0</v>
      </c>
      <c r="J25" s="2">
        <f t="shared" si="7"/>
        <v>0</v>
      </c>
      <c r="K25" s="2">
        <f t="shared" si="8"/>
        <v>0</v>
      </c>
      <c r="L25" s="2">
        <f t="shared" si="9"/>
        <v>0</v>
      </c>
      <c r="R25" s="3">
        <f t="shared" si="10"/>
        <v>0</v>
      </c>
      <c r="S25" s="3">
        <f t="shared" si="11"/>
        <v>0</v>
      </c>
      <c r="T25" s="3">
        <f t="shared" si="0"/>
        <v>0</v>
      </c>
      <c r="U25" s="3">
        <f t="shared" si="1"/>
        <v>0</v>
      </c>
      <c r="V25" s="3">
        <f t="shared" si="2"/>
        <v>0</v>
      </c>
    </row>
    <row r="26" spans="2:22" x14ac:dyDescent="0.25">
      <c r="B26" s="10"/>
      <c r="C26" s="10"/>
      <c r="D26" s="10"/>
      <c r="E26" s="10"/>
      <c r="F26" s="2">
        <f t="shared" si="3"/>
        <v>0</v>
      </c>
      <c r="G26" s="2">
        <f t="shared" si="4"/>
        <v>0</v>
      </c>
      <c r="H26" s="2">
        <f t="shared" si="5"/>
        <v>0</v>
      </c>
      <c r="I26" s="2">
        <f t="shared" si="6"/>
        <v>0</v>
      </c>
      <c r="J26" s="2">
        <f t="shared" si="7"/>
        <v>0</v>
      </c>
      <c r="K26" s="2">
        <f t="shared" si="8"/>
        <v>0</v>
      </c>
      <c r="L26" s="2">
        <f t="shared" si="9"/>
        <v>0</v>
      </c>
      <c r="R26" s="3">
        <f t="shared" si="10"/>
        <v>0</v>
      </c>
      <c r="S26" s="3">
        <f t="shared" si="11"/>
        <v>0</v>
      </c>
      <c r="T26" s="3">
        <f t="shared" si="0"/>
        <v>0</v>
      </c>
      <c r="U26" s="3">
        <f t="shared" si="1"/>
        <v>0</v>
      </c>
      <c r="V26" s="3">
        <f t="shared" si="2"/>
        <v>0</v>
      </c>
    </row>
    <row r="27" spans="2:22" x14ac:dyDescent="0.25">
      <c r="B27" s="10"/>
      <c r="C27" s="10"/>
      <c r="D27" s="10"/>
      <c r="E27" s="10"/>
      <c r="F27" s="2">
        <f t="shared" si="3"/>
        <v>0</v>
      </c>
      <c r="G27" s="2">
        <f t="shared" si="4"/>
        <v>0</v>
      </c>
      <c r="H27" s="2">
        <f t="shared" si="5"/>
        <v>0</v>
      </c>
      <c r="I27" s="2">
        <f t="shared" si="6"/>
        <v>0</v>
      </c>
      <c r="J27" s="2">
        <f t="shared" si="7"/>
        <v>0</v>
      </c>
      <c r="K27" s="2">
        <f t="shared" si="8"/>
        <v>0</v>
      </c>
      <c r="L27" s="2">
        <f t="shared" si="9"/>
        <v>0</v>
      </c>
      <c r="R27" s="3">
        <f t="shared" si="10"/>
        <v>0</v>
      </c>
      <c r="S27" s="3">
        <f t="shared" si="11"/>
        <v>0</v>
      </c>
      <c r="T27" s="3">
        <f t="shared" si="0"/>
        <v>0</v>
      </c>
      <c r="U27" s="3">
        <f t="shared" si="1"/>
        <v>0</v>
      </c>
      <c r="V27" s="3">
        <f t="shared" si="2"/>
        <v>0</v>
      </c>
    </row>
    <row r="28" spans="2:22" x14ac:dyDescent="0.25">
      <c r="B28" s="10"/>
      <c r="C28" s="10"/>
      <c r="D28" s="10"/>
      <c r="E28" s="10"/>
      <c r="F28" s="2">
        <f t="shared" si="3"/>
        <v>0</v>
      </c>
      <c r="G28" s="2">
        <f t="shared" si="4"/>
        <v>0</v>
      </c>
      <c r="H28" s="2">
        <f t="shared" si="5"/>
        <v>0</v>
      </c>
      <c r="I28" s="2">
        <f t="shared" si="6"/>
        <v>0</v>
      </c>
      <c r="J28" s="2">
        <f t="shared" si="7"/>
        <v>0</v>
      </c>
      <c r="K28" s="2">
        <f t="shared" si="8"/>
        <v>0</v>
      </c>
      <c r="L28" s="2">
        <f t="shared" si="9"/>
        <v>0</v>
      </c>
      <c r="R28" s="3">
        <f t="shared" si="10"/>
        <v>0</v>
      </c>
      <c r="S28" s="3">
        <f t="shared" si="11"/>
        <v>0</v>
      </c>
      <c r="T28" s="3">
        <f t="shared" si="0"/>
        <v>0</v>
      </c>
      <c r="U28" s="3">
        <f t="shared" si="1"/>
        <v>0</v>
      </c>
      <c r="V28" s="3">
        <f t="shared" si="2"/>
        <v>0</v>
      </c>
    </row>
    <row r="29" spans="2:22" x14ac:dyDescent="0.25">
      <c r="B29" s="10"/>
      <c r="C29" s="10"/>
      <c r="D29" s="10"/>
      <c r="E29" s="10"/>
      <c r="F29" s="2">
        <f t="shared" si="3"/>
        <v>0</v>
      </c>
      <c r="G29" s="2">
        <f t="shared" si="4"/>
        <v>0</v>
      </c>
      <c r="H29" s="2">
        <f t="shared" si="5"/>
        <v>0</v>
      </c>
      <c r="I29" s="2">
        <f t="shared" si="6"/>
        <v>0</v>
      </c>
      <c r="J29" s="2">
        <f t="shared" si="7"/>
        <v>0</v>
      </c>
      <c r="K29" s="2">
        <f t="shared" si="8"/>
        <v>0</v>
      </c>
      <c r="L29" s="2">
        <f t="shared" si="9"/>
        <v>0</v>
      </c>
      <c r="R29" s="3">
        <f t="shared" si="10"/>
        <v>0</v>
      </c>
      <c r="S29" s="3">
        <f t="shared" si="11"/>
        <v>0</v>
      </c>
      <c r="T29" s="3">
        <f t="shared" si="0"/>
        <v>0</v>
      </c>
      <c r="U29" s="3">
        <f t="shared" si="1"/>
        <v>0</v>
      </c>
      <c r="V29" s="3">
        <f t="shared" si="2"/>
        <v>0</v>
      </c>
    </row>
    <row r="30" spans="2:22" x14ac:dyDescent="0.25">
      <c r="B30" s="10"/>
      <c r="C30" s="10"/>
      <c r="D30" s="10"/>
      <c r="E30" s="10"/>
      <c r="F30" s="2">
        <f t="shared" si="3"/>
        <v>0</v>
      </c>
      <c r="G30" s="2">
        <f t="shared" si="4"/>
        <v>0</v>
      </c>
      <c r="H30" s="2">
        <f t="shared" si="5"/>
        <v>0</v>
      </c>
      <c r="I30" s="2">
        <f t="shared" si="6"/>
        <v>0</v>
      </c>
      <c r="J30" s="2">
        <f t="shared" si="7"/>
        <v>0</v>
      </c>
      <c r="K30" s="2">
        <f t="shared" si="8"/>
        <v>0</v>
      </c>
      <c r="L30" s="2">
        <f t="shared" si="9"/>
        <v>0</v>
      </c>
      <c r="R30" s="3">
        <f t="shared" si="10"/>
        <v>0</v>
      </c>
      <c r="S30" s="3">
        <f t="shared" si="11"/>
        <v>0</v>
      </c>
      <c r="T30" s="3">
        <f t="shared" si="0"/>
        <v>0</v>
      </c>
      <c r="U30" s="3">
        <f t="shared" si="1"/>
        <v>0</v>
      </c>
      <c r="V30" s="3">
        <f t="shared" si="2"/>
        <v>0</v>
      </c>
    </row>
    <row r="31" spans="2:22" x14ac:dyDescent="0.25">
      <c r="B31" s="10"/>
      <c r="C31" s="10"/>
      <c r="D31" s="10"/>
      <c r="E31" s="10"/>
      <c r="F31" s="2">
        <f t="shared" si="3"/>
        <v>0</v>
      </c>
      <c r="G31" s="2">
        <f t="shared" si="4"/>
        <v>0</v>
      </c>
      <c r="H31" s="2">
        <f t="shared" si="5"/>
        <v>0</v>
      </c>
      <c r="I31" s="2">
        <f t="shared" si="6"/>
        <v>0</v>
      </c>
      <c r="J31" s="2">
        <f t="shared" si="7"/>
        <v>0</v>
      </c>
      <c r="K31" s="2">
        <f t="shared" si="8"/>
        <v>0</v>
      </c>
      <c r="L31" s="2">
        <f t="shared" si="9"/>
        <v>0</v>
      </c>
      <c r="R31" s="3">
        <f t="shared" si="10"/>
        <v>0</v>
      </c>
      <c r="S31" s="3">
        <f t="shared" si="11"/>
        <v>0</v>
      </c>
      <c r="T31" s="3">
        <f t="shared" si="0"/>
        <v>0</v>
      </c>
      <c r="U31" s="3">
        <f t="shared" si="1"/>
        <v>0</v>
      </c>
      <c r="V31" s="3">
        <f t="shared" si="2"/>
        <v>0</v>
      </c>
    </row>
    <row r="32" spans="2:22" x14ac:dyDescent="0.25">
      <c r="B32" s="10"/>
      <c r="C32" s="10"/>
      <c r="D32" s="10"/>
      <c r="E32" s="10"/>
      <c r="F32" s="2">
        <f t="shared" si="3"/>
        <v>0</v>
      </c>
      <c r="G32" s="2">
        <f t="shared" si="4"/>
        <v>0</v>
      </c>
      <c r="H32" s="2">
        <f t="shared" si="5"/>
        <v>0</v>
      </c>
      <c r="I32" s="2">
        <f t="shared" si="6"/>
        <v>0</v>
      </c>
      <c r="J32" s="2">
        <f t="shared" si="7"/>
        <v>0</v>
      </c>
      <c r="K32" s="2">
        <f t="shared" si="8"/>
        <v>0</v>
      </c>
      <c r="L32" s="2">
        <f t="shared" si="9"/>
        <v>0</v>
      </c>
      <c r="R32" s="3">
        <f t="shared" si="10"/>
        <v>0</v>
      </c>
      <c r="S32" s="3">
        <f t="shared" si="11"/>
        <v>0</v>
      </c>
      <c r="T32" s="3">
        <f t="shared" si="0"/>
        <v>0</v>
      </c>
      <c r="U32" s="3">
        <f t="shared" si="1"/>
        <v>0</v>
      </c>
      <c r="V32" s="3">
        <f t="shared" si="2"/>
        <v>0</v>
      </c>
    </row>
    <row r="33" spans="2:22" x14ac:dyDescent="0.25">
      <c r="B33" s="10"/>
      <c r="C33" s="10"/>
      <c r="D33" s="10"/>
      <c r="E33" s="10"/>
      <c r="F33" s="2">
        <f t="shared" si="3"/>
        <v>0</v>
      </c>
      <c r="G33" s="2">
        <f t="shared" si="4"/>
        <v>0</v>
      </c>
      <c r="H33" s="2">
        <f t="shared" si="5"/>
        <v>0</v>
      </c>
      <c r="I33" s="2">
        <f t="shared" si="6"/>
        <v>0</v>
      </c>
      <c r="J33" s="2">
        <f t="shared" si="7"/>
        <v>0</v>
      </c>
      <c r="K33" s="2">
        <f t="shared" si="8"/>
        <v>0</v>
      </c>
      <c r="L33" s="2">
        <f t="shared" si="9"/>
        <v>0</v>
      </c>
      <c r="R33" s="3">
        <f t="shared" si="10"/>
        <v>0</v>
      </c>
      <c r="S33" s="3">
        <f t="shared" si="11"/>
        <v>0</v>
      </c>
      <c r="T33" s="3">
        <f t="shared" si="0"/>
        <v>0</v>
      </c>
      <c r="U33" s="3">
        <f t="shared" si="1"/>
        <v>0</v>
      </c>
      <c r="V33" s="3">
        <f t="shared" si="2"/>
        <v>0</v>
      </c>
    </row>
    <row r="34" spans="2:22" x14ac:dyDescent="0.25">
      <c r="B34" s="10"/>
      <c r="C34" s="10"/>
      <c r="D34" s="10"/>
      <c r="E34" s="10"/>
      <c r="F34" s="2">
        <f t="shared" si="3"/>
        <v>0</v>
      </c>
      <c r="G34" s="2">
        <f t="shared" si="4"/>
        <v>0</v>
      </c>
      <c r="H34" s="2">
        <f t="shared" si="5"/>
        <v>0</v>
      </c>
      <c r="I34" s="2">
        <f t="shared" si="6"/>
        <v>0</v>
      </c>
      <c r="J34" s="2">
        <f t="shared" si="7"/>
        <v>0</v>
      </c>
      <c r="K34" s="2">
        <f t="shared" si="8"/>
        <v>0</v>
      </c>
      <c r="L34" s="2">
        <f t="shared" si="9"/>
        <v>0</v>
      </c>
      <c r="R34" s="3">
        <f t="shared" si="10"/>
        <v>0</v>
      </c>
      <c r="S34" s="3">
        <f t="shared" si="11"/>
        <v>0</v>
      </c>
      <c r="T34" s="3">
        <f t="shared" si="0"/>
        <v>0</v>
      </c>
      <c r="U34" s="3">
        <f t="shared" si="1"/>
        <v>0</v>
      </c>
      <c r="V34" s="3">
        <f t="shared" si="2"/>
        <v>0</v>
      </c>
    </row>
    <row r="35" spans="2:22" x14ac:dyDescent="0.25">
      <c r="B35" s="10"/>
      <c r="C35" s="10"/>
      <c r="D35" s="10"/>
      <c r="E35" s="10"/>
      <c r="F35" s="2">
        <f t="shared" si="3"/>
        <v>0</v>
      </c>
      <c r="G35" s="2">
        <f t="shared" si="4"/>
        <v>0</v>
      </c>
      <c r="H35" s="2">
        <f t="shared" si="5"/>
        <v>0</v>
      </c>
      <c r="I35" s="2">
        <f t="shared" si="6"/>
        <v>0</v>
      </c>
      <c r="J35" s="2">
        <f t="shared" si="7"/>
        <v>0</v>
      </c>
      <c r="K35" s="2">
        <f t="shared" si="8"/>
        <v>0</v>
      </c>
      <c r="L35" s="2">
        <f t="shared" si="9"/>
        <v>0</v>
      </c>
      <c r="R35" s="3">
        <f t="shared" si="10"/>
        <v>0</v>
      </c>
      <c r="S35" s="3">
        <f t="shared" si="11"/>
        <v>0</v>
      </c>
      <c r="T35" s="3">
        <f t="shared" si="0"/>
        <v>0</v>
      </c>
      <c r="U35" s="3">
        <f t="shared" si="1"/>
        <v>0</v>
      </c>
      <c r="V35" s="3">
        <f t="shared" si="2"/>
        <v>0</v>
      </c>
    </row>
  </sheetData>
  <mergeCells count="3">
    <mergeCell ref="B2:E2"/>
    <mergeCell ref="F2:J2"/>
    <mergeCell ref="R2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96E5-2114-48AB-AEEF-857595950602}">
  <dimension ref="B19:N28"/>
  <sheetViews>
    <sheetView tabSelected="1" workbookViewId="0">
      <selection activeCell="C28" sqref="C28"/>
    </sheetView>
  </sheetViews>
  <sheetFormatPr defaultRowHeight="15" x14ac:dyDescent="0.25"/>
  <cols>
    <col min="2" max="2" width="24.140625" customWidth="1"/>
    <col min="3" max="3" width="11" bestFit="1" customWidth="1"/>
    <col min="6" max="6" width="2.7109375" customWidth="1"/>
    <col min="7" max="7" width="16.140625" customWidth="1"/>
    <col min="11" max="11" width="16.28515625" customWidth="1"/>
  </cols>
  <sheetData>
    <row r="19" spans="2:14" x14ac:dyDescent="0.25">
      <c r="B19" s="11" t="s">
        <v>29</v>
      </c>
      <c r="C19" s="11"/>
      <c r="G19" s="15" t="s">
        <v>35</v>
      </c>
      <c r="H19" s="15"/>
      <c r="K19" s="15" t="s">
        <v>36</v>
      </c>
      <c r="L19" s="15"/>
    </row>
    <row r="20" spans="2:14" x14ac:dyDescent="0.25">
      <c r="B20" s="8" t="s">
        <v>33</v>
      </c>
      <c r="C20" s="16">
        <v>0.4</v>
      </c>
      <c r="G20" t="s">
        <v>37</v>
      </c>
      <c r="H20">
        <f>C21*C20+C26*C27</f>
        <v>160.36000000000001</v>
      </c>
      <c r="I20" t="s">
        <v>34</v>
      </c>
      <c r="K20" t="s">
        <v>37</v>
      </c>
      <c r="L20">
        <f>C21*C27/(C21*C26+C27*C20)</f>
        <v>0.99900099900099892</v>
      </c>
      <c r="M20" t="s">
        <v>34</v>
      </c>
    </row>
    <row r="21" spans="2:14" x14ac:dyDescent="0.25">
      <c r="B21" s="8" t="s">
        <v>30</v>
      </c>
      <c r="C21" s="16">
        <v>400</v>
      </c>
      <c r="D21" t="s">
        <v>34</v>
      </c>
      <c r="G21" t="s">
        <v>38</v>
      </c>
      <c r="H21">
        <f>C20*C22+C26*C28</f>
        <v>0</v>
      </c>
      <c r="I21" t="s">
        <v>34</v>
      </c>
      <c r="K21" t="s">
        <v>38</v>
      </c>
      <c r="M21" t="s">
        <v>34</v>
      </c>
      <c r="N21" t="s">
        <v>39</v>
      </c>
    </row>
    <row r="22" spans="2:14" x14ac:dyDescent="0.25">
      <c r="B22" s="8" t="s">
        <v>31</v>
      </c>
      <c r="C22" s="16"/>
      <c r="D22" t="s">
        <v>34</v>
      </c>
    </row>
    <row r="25" spans="2:14" x14ac:dyDescent="0.25">
      <c r="B25" s="11" t="s">
        <v>32</v>
      </c>
      <c r="C25" s="11"/>
    </row>
    <row r="26" spans="2:14" x14ac:dyDescent="0.25">
      <c r="B26" s="8" t="s">
        <v>33</v>
      </c>
      <c r="C26" s="8">
        <f>1-C20</f>
        <v>0.6</v>
      </c>
    </row>
    <row r="27" spans="2:14" x14ac:dyDescent="0.25">
      <c r="B27" s="8" t="s">
        <v>30</v>
      </c>
      <c r="C27" s="16">
        <v>0.6</v>
      </c>
      <c r="D27" t="s">
        <v>34</v>
      </c>
    </row>
    <row r="28" spans="2:14" x14ac:dyDescent="0.25">
      <c r="B28" s="8" t="s">
        <v>31</v>
      </c>
      <c r="C28" s="16"/>
      <c r="D28" t="s">
        <v>34</v>
      </c>
    </row>
  </sheetData>
  <mergeCells count="4">
    <mergeCell ref="B19:C19"/>
    <mergeCell ref="B25:C25"/>
    <mergeCell ref="G19:H19"/>
    <mergeCell ref="K19:L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Beam cross section</vt:lpstr>
      <vt:lpstr>Composites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Kriel</dc:creator>
  <cp:lastModifiedBy>Jc Kriel</cp:lastModifiedBy>
  <dcterms:created xsi:type="dcterms:W3CDTF">2023-04-25T13:19:08Z</dcterms:created>
  <dcterms:modified xsi:type="dcterms:W3CDTF">2023-04-29T17:30:09Z</dcterms:modified>
</cp:coreProperties>
</file>