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xuit\Desktop\"/>
    </mc:Choice>
  </mc:AlternateContent>
  <xr:revisionPtr revIDLastSave="0" documentId="13_ncr:1_{35DB3910-4C35-43B0-AEBE-60D5CD9F73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1" i="1" l="1"/>
  <c r="I31" i="1"/>
  <c r="E31" i="1"/>
  <c r="E13" i="1" l="1"/>
  <c r="K29" i="1" s="1"/>
  <c r="O29" i="1" s="1"/>
  <c r="C29" i="1" l="1"/>
  <c r="E14" i="1"/>
  <c r="G29" i="1" s="1"/>
  <c r="E15" i="1"/>
  <c r="G30" i="1" s="1"/>
  <c r="L30" i="1" s="1"/>
  <c r="Q30" i="1" s="1"/>
  <c r="E16" i="1"/>
  <c r="G31" i="1" s="1"/>
  <c r="L31" i="1" s="1"/>
  <c r="Q31" i="1" s="1"/>
  <c r="E10" i="1"/>
  <c r="E11" i="1"/>
  <c r="E12" i="1"/>
  <c r="E9" i="1"/>
  <c r="K30" i="1" l="1"/>
  <c r="O30" i="1" s="1"/>
  <c r="D29" i="1"/>
  <c r="H29" i="1" s="1"/>
  <c r="P29" i="1" s="1"/>
  <c r="C30" i="1"/>
  <c r="L29" i="1"/>
  <c r="D31" i="1"/>
  <c r="H31" i="1" s="1"/>
  <c r="P31" i="1" s="1"/>
  <c r="E30" i="1"/>
  <c r="I30" i="1" s="1"/>
  <c r="M30" i="1" s="1"/>
  <c r="K31" i="1"/>
  <c r="O31" i="1" s="1"/>
  <c r="C31" i="1"/>
  <c r="E29" i="1"/>
  <c r="I29" i="1" s="1"/>
  <c r="M29" i="1" s="1"/>
  <c r="D30" i="1"/>
  <c r="H30" i="1" s="1"/>
  <c r="P30" i="1" s="1"/>
  <c r="K10" i="1"/>
  <c r="K9" i="1"/>
  <c r="G4" i="1"/>
  <c r="F4" i="1"/>
  <c r="D4" i="1"/>
  <c r="C4" i="1"/>
  <c r="E4" i="1"/>
  <c r="C34" i="1" l="1"/>
  <c r="Q29" i="1"/>
  <c r="C36" i="1"/>
  <c r="C37" i="1"/>
  <c r="K11" i="1"/>
  <c r="C35" i="1"/>
  <c r="F34" i="1" l="1"/>
  <c r="E5" i="1" s="1"/>
  <c r="F36" i="1"/>
  <c r="F35" i="1"/>
  <c r="C5" i="1" l="1"/>
  <c r="D5" i="1"/>
  <c r="F5" i="1"/>
  <c r="M11" i="1" s="1"/>
  <c r="G5" i="1"/>
</calcChain>
</file>

<file path=xl/sharedStrings.xml><?xml version="1.0" encoding="utf-8"?>
<sst xmlns="http://schemas.openxmlformats.org/spreadsheetml/2006/main" count="33" uniqueCount="31">
  <si>
    <t>X</t>
  </si>
  <si>
    <t>Y</t>
  </si>
  <si>
    <t>L</t>
  </si>
  <si>
    <t>Q</t>
  </si>
  <si>
    <t>Вариант 10</t>
  </si>
  <si>
    <t>n</t>
  </si>
  <si>
    <t>наклон(a)</t>
  </si>
  <si>
    <t>отрезок(b)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</si>
  <si>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0</t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</si>
  <si>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</si>
  <si>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</si>
  <si>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</si>
  <si>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</si>
  <si>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t>Сумма</t>
  </si>
  <si>
    <t>Степень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</si>
  <si>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y</t>
    </r>
  </si>
  <si>
    <t>xy</t>
  </si>
  <si>
    <t>y</t>
  </si>
  <si>
    <t>∆=</t>
  </si>
  <si>
    <t>∆x1=</t>
  </si>
  <si>
    <t>∆x3=</t>
  </si>
  <si>
    <t>∆x2=</t>
  </si>
  <si>
    <t>определит. сист.</t>
  </si>
  <si>
    <t>∆х3=</t>
  </si>
  <si>
    <t>∆х2=</t>
  </si>
  <si>
    <t>∆х1=</t>
  </si>
  <si>
    <t>a=</t>
  </si>
  <si>
    <t>b=</t>
  </si>
  <si>
    <t>c=</t>
  </si>
  <si>
    <t>ср.кв.откл.1</t>
  </si>
  <si>
    <t>с.к.о.2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</si>
</sst>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2" borderId="0" xfId="0" applyFill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ot"/>
            </a:ln>
          </c:spPr>
          <c:marker>
            <c:spPr>
              <a:solidFill>
                <a:schemeClr val="accent1"/>
              </a:solidFill>
            </c:spPr>
          </c:marker>
          <c:dPt>
            <c:idx val="1"/>
            <c:marker>
              <c:spPr>
                <a:solidFill>
                  <a:schemeClr val="accent1"/>
                </a:solidFill>
                <a:ln>
                  <a:gradFill>
                    <a:gsLst>
                      <a:gs pos="0">
                        <a:schemeClr val="accent1">
                          <a:tint val="66000"/>
                          <a:satMod val="160000"/>
                        </a:schemeClr>
                      </a:gs>
                      <a:gs pos="50000">
                        <a:schemeClr val="accent1">
                          <a:tint val="44500"/>
                          <a:satMod val="160000"/>
                        </a:schemeClr>
                      </a:gs>
                      <a:gs pos="100000">
                        <a:schemeClr val="accent1">
                          <a:tint val="23500"/>
                          <a:satMod val="160000"/>
                        </a:schemeClr>
                      </a:gs>
                    </a:gsLst>
                    <a:lin ang="5400000" scaled="0"/>
                  </a:gra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24D-4DF9-9D33-691A6B166A82}"/>
              </c:ext>
            </c:extLst>
          </c:dPt>
          <c:xVal>
            <c:numRef>
              <c:f>Sheet1!$C$2:$G$2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xVal>
          <c:yVal>
            <c:numRef>
              <c:f>Sheet1!$C$3:$G$3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4D-4DF9-9D33-691A6B166A82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L</c:v>
                </c:pt>
              </c:strCache>
            </c:strRef>
          </c:tx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E24D-4DF9-9D33-691A6B166A82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E24D-4DF9-9D33-691A6B166A82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E24D-4DF9-9D33-691A6B166A82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E24D-4DF9-9D33-691A6B166A82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E24D-4DF9-9D33-691A6B166A82}"/>
              </c:ext>
            </c:extLst>
          </c:dPt>
          <c:xVal>
            <c:numRef>
              <c:f>Sheet1!$C$2:$G$2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xVal>
          <c:yVal>
            <c:numRef>
              <c:f>Sheet1!$C$4:$G$4</c:f>
              <c:numCache>
                <c:formatCode>General</c:formatCode>
                <c:ptCount val="5"/>
                <c:pt idx="0">
                  <c:v>3.2</c:v>
                </c:pt>
                <c:pt idx="1">
                  <c:v>3.4000000000000004</c:v>
                </c:pt>
                <c:pt idx="2">
                  <c:v>3.6000000000000005</c:v>
                </c:pt>
                <c:pt idx="3">
                  <c:v>3.8000000000000003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24D-4DF9-9D33-691A6B166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135168"/>
        <c:axId val="326135744"/>
      </c:scatterChart>
      <c:valAx>
        <c:axId val="32613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6135744"/>
        <c:crosses val="autoZero"/>
        <c:crossBetween val="midCat"/>
      </c:valAx>
      <c:valAx>
        <c:axId val="326135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6135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solidFill>
                <a:schemeClr val="accent1"/>
              </a:solidFill>
              <a:prstDash val="sysDot"/>
            </a:ln>
          </c:spPr>
          <c:xVal>
            <c:numRef>
              <c:f>Sheet1!$C$2:$G$2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xVal>
          <c:yVal>
            <c:numRef>
              <c:f>Sheet1!$C$3:$G$3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0-43B4-AF7C-953A974025DD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Q</c:v>
                </c:pt>
              </c:strCache>
            </c:strRef>
          </c:tx>
          <c:spPr>
            <a:ln cap="rnd">
              <a:round/>
              <a:tailEnd type="none"/>
            </a:ln>
          </c:spPr>
          <c:marker>
            <c:symbol val="none"/>
          </c:marker>
          <c:xVal>
            <c:numRef>
              <c:f>Sheet1!$C$2:$G$2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xVal>
          <c:yVal>
            <c:numRef>
              <c:f>Sheet1!$C$5:$G$5</c:f>
              <c:numCache>
                <c:formatCode>General</c:formatCode>
                <c:ptCount val="5"/>
                <c:pt idx="0">
                  <c:v>2.6285714285711368</c:v>
                </c:pt>
                <c:pt idx="1">
                  <c:v>3.6857142857143455</c:v>
                </c:pt>
                <c:pt idx="2">
                  <c:v>4.171428571428736</c:v>
                </c:pt>
                <c:pt idx="3">
                  <c:v>4.0857142857143067</c:v>
                </c:pt>
                <c:pt idx="4">
                  <c:v>3.4285714285710576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E0-43B4-AF7C-953A97402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138048"/>
        <c:axId val="326138624"/>
      </c:scatterChart>
      <c:valAx>
        <c:axId val="32613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6138624"/>
        <c:crosses val="autoZero"/>
        <c:crossBetween val="midCat"/>
      </c:valAx>
      <c:valAx>
        <c:axId val="32613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6138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375557</xdr:colOff>
      <xdr:row>3</xdr:row>
      <xdr:rowOff>71665</xdr:rowOff>
    </xdr:from>
    <xdr:to>
      <xdr:col>46</xdr:col>
      <xdr:colOff>55336</xdr:colOff>
      <xdr:row>17</xdr:row>
      <xdr:rowOff>173265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352879</xdr:colOff>
      <xdr:row>20</xdr:row>
      <xdr:rowOff>51707</xdr:rowOff>
    </xdr:from>
    <xdr:to>
      <xdr:col>47</xdr:col>
      <xdr:colOff>32657</xdr:colOff>
      <xdr:row>35</xdr:row>
      <xdr:rowOff>32657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="70" zoomScaleNormal="70" workbookViewId="0">
      <selection activeCell="H7" sqref="H7:O13"/>
    </sheetView>
  </sheetViews>
  <sheetFormatPr defaultRowHeight="15" x14ac:dyDescent="0.25"/>
  <cols>
    <col min="1" max="1" width="10.7109375" customWidth="1"/>
    <col min="2" max="10" width="5.7109375" customWidth="1"/>
    <col min="11" max="11" width="8.28515625" customWidth="1"/>
    <col min="12" max="12" width="7.140625" customWidth="1"/>
    <col min="13" max="18" width="5.7109375" customWidth="1"/>
  </cols>
  <sheetData>
    <row r="1" spans="1:15" ht="18" customHeight="1" x14ac:dyDescent="0.25">
      <c r="A1" t="s">
        <v>4</v>
      </c>
    </row>
    <row r="2" spans="1:15" x14ac:dyDescent="0.25">
      <c r="B2" s="18" t="s">
        <v>0</v>
      </c>
      <c r="C2" s="19">
        <v>5</v>
      </c>
      <c r="D2" s="19">
        <v>6</v>
      </c>
      <c r="E2" s="19">
        <v>7</v>
      </c>
      <c r="F2" s="19">
        <v>8</v>
      </c>
      <c r="G2" s="19">
        <v>9</v>
      </c>
    </row>
    <row r="3" spans="1:15" x14ac:dyDescent="0.25">
      <c r="B3" s="18" t="s">
        <v>1</v>
      </c>
      <c r="C3" s="19">
        <v>2</v>
      </c>
      <c r="D3" s="19">
        <v>5</v>
      </c>
      <c r="E3" s="19">
        <v>4</v>
      </c>
      <c r="F3" s="19">
        <v>3</v>
      </c>
      <c r="G3" s="19">
        <v>4</v>
      </c>
    </row>
    <row r="4" spans="1:15" x14ac:dyDescent="0.25">
      <c r="B4" s="18" t="s">
        <v>2</v>
      </c>
      <c r="C4" s="20">
        <f>SLOPE(C3:G3,C2:G2)*C2+INTERCEPT(C3:G3,C2:G2)</f>
        <v>3.2</v>
      </c>
      <c r="D4" s="20">
        <f>SLOPE(C3:G3,C2:G2)*D2+INTERCEPT(C3:G3,C2:G2)</f>
        <v>3.4000000000000004</v>
      </c>
      <c r="E4" s="20">
        <f>SLOPE(C3:G3,C2:G2)*E2+INTERCEPT(C3:G3,C2:G2)</f>
        <v>3.6000000000000005</v>
      </c>
      <c r="F4" s="20">
        <f>SLOPE(C3:G3,C2:G2)*F2+INTERCEPT(C3:G3,C2:G2)</f>
        <v>3.8000000000000003</v>
      </c>
      <c r="G4" s="20">
        <f>SLOPE(C3:G3,C2:G2)*G2+INTERCEPT(C3:G3,C2:G2)</f>
        <v>4</v>
      </c>
    </row>
    <row r="5" spans="1:15" x14ac:dyDescent="0.25">
      <c r="B5" s="18" t="s">
        <v>3</v>
      </c>
      <c r="C5" s="20">
        <f>F34*C2^2+F35*C2+F36</f>
        <v>2.6285714285711368</v>
      </c>
      <c r="D5" s="20">
        <f>F34*D2^2+F35*D2+F36</f>
        <v>3.6857142857143455</v>
      </c>
      <c r="E5" s="20">
        <f>F34*E2^2+F35*E2+F36</f>
        <v>4.171428571428736</v>
      </c>
      <c r="F5" s="20">
        <f>F34*F2^2+F35*F2+F36</f>
        <v>4.0857142857143067</v>
      </c>
      <c r="G5" s="20">
        <f>F34*G2^2+F35*G2+F36</f>
        <v>3.4285714285710576</v>
      </c>
    </row>
    <row r="7" spans="1:15" x14ac:dyDescent="0.25">
      <c r="J7" t="s">
        <v>2</v>
      </c>
      <c r="M7" s="17"/>
      <c r="N7" s="17"/>
      <c r="O7" s="17"/>
    </row>
    <row r="8" spans="1:15" ht="30" x14ac:dyDescent="0.25">
      <c r="C8" s="3"/>
      <c r="D8" s="4" t="s">
        <v>14</v>
      </c>
      <c r="E8" s="7" t="s">
        <v>13</v>
      </c>
      <c r="J8" s="21" t="s">
        <v>5</v>
      </c>
      <c r="K8">
        <v>5</v>
      </c>
    </row>
    <row r="9" spans="1:15" ht="17.25" x14ac:dyDescent="0.25">
      <c r="C9" s="1" t="s">
        <v>8</v>
      </c>
      <c r="D9" s="5">
        <v>0</v>
      </c>
      <c r="E9" s="6">
        <f>SUMPRODUCT(POWER($C$2:$G$2,D9))</f>
        <v>5</v>
      </c>
      <c r="J9" s="21" t="s">
        <v>6</v>
      </c>
      <c r="K9">
        <f>SLOPE(C3:G3,C2:G2)</f>
        <v>0.2</v>
      </c>
    </row>
    <row r="10" spans="1:15" ht="17.25" x14ac:dyDescent="0.25">
      <c r="C10" s="1" t="s">
        <v>9</v>
      </c>
      <c r="D10" s="5">
        <v>1</v>
      </c>
      <c r="E10" s="6">
        <f t="shared" ref="E10:E12" si="0">SUMPRODUCT(POWER($C$2:$G$2,D10))</f>
        <v>35</v>
      </c>
      <c r="J10" s="21" t="s">
        <v>7</v>
      </c>
      <c r="K10">
        <f>INTERCEPT(C3:G3,C2:G2)</f>
        <v>2.2000000000000002</v>
      </c>
    </row>
    <row r="11" spans="1:15" ht="17.25" x14ac:dyDescent="0.25">
      <c r="C11" s="1" t="s">
        <v>10</v>
      </c>
      <c r="D11" s="5">
        <v>2</v>
      </c>
      <c r="E11" s="6">
        <f t="shared" si="0"/>
        <v>255</v>
      </c>
      <c r="J11" s="21" t="s">
        <v>29</v>
      </c>
      <c r="K11">
        <f>SQRT(SUMXMY2(C3:G3,C4:G4)/K8)</f>
        <v>0.97979589711327109</v>
      </c>
      <c r="L11" s="13" t="s">
        <v>30</v>
      </c>
      <c r="M11">
        <f>SQRT(SUMXMY2(C3:G3,C5:G5)/K8)</f>
        <v>0.85523597411975827</v>
      </c>
    </row>
    <row r="12" spans="1:15" ht="17.25" x14ac:dyDescent="0.25">
      <c r="C12" s="1" t="s">
        <v>11</v>
      </c>
      <c r="D12" s="5">
        <v>3</v>
      </c>
      <c r="E12" s="6">
        <f t="shared" si="0"/>
        <v>1925</v>
      </c>
    </row>
    <row r="13" spans="1:15" ht="17.25" x14ac:dyDescent="0.25">
      <c r="C13" s="1" t="s">
        <v>12</v>
      </c>
      <c r="D13" s="5">
        <v>4</v>
      </c>
      <c r="E13" s="6">
        <f>SUMPRODUCT(POWER($C$2:$G$2,D13))</f>
        <v>14979</v>
      </c>
    </row>
    <row r="14" spans="1:15" ht="17.25" x14ac:dyDescent="0.25">
      <c r="C14" s="2" t="s">
        <v>15</v>
      </c>
      <c r="D14" s="1"/>
      <c r="E14" s="8">
        <f>SUMPRODUCT(C2:G2^2,C3:G3)</f>
        <v>942</v>
      </c>
    </row>
    <row r="15" spans="1:15" x14ac:dyDescent="0.25">
      <c r="C15" s="2" t="s">
        <v>16</v>
      </c>
      <c r="D15" s="1"/>
      <c r="E15" s="8">
        <f>SUMPRODUCT(C2:G2,C3:G3)</f>
        <v>128</v>
      </c>
    </row>
    <row r="16" spans="1:15" x14ac:dyDescent="0.25">
      <c r="C16" s="2" t="s">
        <v>17</v>
      </c>
      <c r="D16" s="1"/>
      <c r="E16" s="8">
        <f>SUM(C3:G3)</f>
        <v>18</v>
      </c>
    </row>
    <row r="29" spans="1:17" x14ac:dyDescent="0.25">
      <c r="A29" t="s">
        <v>22</v>
      </c>
      <c r="C29" s="9">
        <f>E13</f>
        <v>14979</v>
      </c>
      <c r="D29" s="10">
        <f>E12</f>
        <v>1925</v>
      </c>
      <c r="E29" s="11">
        <f>E11</f>
        <v>255</v>
      </c>
      <c r="G29" s="9">
        <f>E14</f>
        <v>942</v>
      </c>
      <c r="H29" s="10">
        <f>D29</f>
        <v>1925</v>
      </c>
      <c r="I29" s="11">
        <f>E29</f>
        <v>255</v>
      </c>
      <c r="K29" s="9">
        <f>E13</f>
        <v>14979</v>
      </c>
      <c r="L29" s="12">
        <f>G29</f>
        <v>942</v>
      </c>
      <c r="M29" s="11">
        <f>I29</f>
        <v>255</v>
      </c>
      <c r="O29" s="9">
        <f>K29</f>
        <v>14979</v>
      </c>
      <c r="P29" s="12">
        <f>H29</f>
        <v>1925</v>
      </c>
      <c r="Q29" s="11">
        <f>L29</f>
        <v>942</v>
      </c>
    </row>
    <row r="30" spans="1:17" x14ac:dyDescent="0.25">
      <c r="B30" s="15" t="s">
        <v>18</v>
      </c>
      <c r="C30" s="9">
        <f>E12</f>
        <v>1925</v>
      </c>
      <c r="D30" s="10">
        <f>E11</f>
        <v>255</v>
      </c>
      <c r="E30" s="11">
        <f>E10</f>
        <v>35</v>
      </c>
      <c r="F30" s="14" t="s">
        <v>19</v>
      </c>
      <c r="G30" s="9">
        <f>E15</f>
        <v>128</v>
      </c>
      <c r="H30" s="10">
        <f>D30</f>
        <v>255</v>
      </c>
      <c r="I30" s="11">
        <f>E30</f>
        <v>35</v>
      </c>
      <c r="J30" s="14" t="s">
        <v>21</v>
      </c>
      <c r="K30" s="9">
        <f>E12</f>
        <v>1925</v>
      </c>
      <c r="L30" s="12">
        <f>G30</f>
        <v>128</v>
      </c>
      <c r="M30" s="11">
        <f>I30</f>
        <v>35</v>
      </c>
      <c r="N30" s="14" t="s">
        <v>20</v>
      </c>
      <c r="O30" s="9">
        <f>K30</f>
        <v>1925</v>
      </c>
      <c r="P30" s="12">
        <f>H30</f>
        <v>255</v>
      </c>
      <c r="Q30" s="11">
        <f>L30</f>
        <v>128</v>
      </c>
    </row>
    <row r="31" spans="1:17" x14ac:dyDescent="0.25">
      <c r="C31" s="9">
        <f>E11</f>
        <v>255</v>
      </c>
      <c r="D31" s="10">
        <f>E10</f>
        <v>35</v>
      </c>
      <c r="E31" s="11">
        <f>K8</f>
        <v>5</v>
      </c>
      <c r="G31" s="9">
        <f>E16</f>
        <v>18</v>
      </c>
      <c r="H31" s="10">
        <f>D31</f>
        <v>35</v>
      </c>
      <c r="I31" s="11">
        <f>K8</f>
        <v>5</v>
      </c>
      <c r="K31" s="9">
        <f>E11</f>
        <v>255</v>
      </c>
      <c r="L31" s="12">
        <f>G31</f>
        <v>18</v>
      </c>
      <c r="M31" s="11">
        <f>K8</f>
        <v>5</v>
      </c>
      <c r="O31" s="9">
        <f>K31</f>
        <v>255</v>
      </c>
      <c r="P31" s="12">
        <f>H31</f>
        <v>35</v>
      </c>
      <c r="Q31" s="11">
        <f>L31</f>
        <v>18</v>
      </c>
    </row>
    <row r="34" spans="2:6" x14ac:dyDescent="0.25">
      <c r="B34" s="14" t="s">
        <v>18</v>
      </c>
      <c r="C34">
        <f>MDETERM(C29:E31)</f>
        <v>699.99999999968736</v>
      </c>
      <c r="E34" s="16" t="s">
        <v>26</v>
      </c>
      <c r="F34" s="1">
        <f>C35/C34</f>
        <v>-0.2857142857144101</v>
      </c>
    </row>
    <row r="35" spans="2:6" x14ac:dyDescent="0.25">
      <c r="B35" s="14" t="s">
        <v>25</v>
      </c>
      <c r="C35">
        <f>MDETERM(G29:I31)</f>
        <v>-199.99999999999773</v>
      </c>
      <c r="E35" s="16" t="s">
        <v>27</v>
      </c>
      <c r="F35" s="1">
        <f>C36/C34</f>
        <v>4.2000000000017215</v>
      </c>
    </row>
    <row r="36" spans="2:6" x14ac:dyDescent="0.25">
      <c r="B36" s="14" t="s">
        <v>24</v>
      </c>
      <c r="C36">
        <f>MDETERM(K29:M31)</f>
        <v>2939.9999999998918</v>
      </c>
      <c r="E36" s="16" t="s">
        <v>28</v>
      </c>
      <c r="F36" s="1">
        <f>C37/C34</f>
        <v>-11.228571428577219</v>
      </c>
    </row>
    <row r="37" spans="2:6" x14ac:dyDescent="0.25">
      <c r="B37" s="14" t="s">
        <v>23</v>
      </c>
      <c r="C37">
        <f>MDETERM(O29:Q31)</f>
        <v>-7860.000000000543</v>
      </c>
    </row>
  </sheetData>
  <mergeCells count="1">
    <mergeCell ref="M7:O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37F6-E98B-48EA-80C4-3B339F8662D7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Manager>Я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2021-09-10T13:04:58Z</dcterms:modified>
</cp:coreProperties>
</file>