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70353c691d06d3e5/Documents/"/>
    </mc:Choice>
  </mc:AlternateContent>
  <xr:revisionPtr revIDLastSave="0" documentId="8_{4D7D7354-1B84-4D10-BF8F-7F5F317084C6}" xr6:coauthVersionLast="47" xr6:coauthVersionMax="47" xr10:uidLastSave="{00000000-0000-0000-0000-000000000000}"/>
  <bookViews>
    <workbookView xWindow="-120" yWindow="-120" windowWidth="29040" windowHeight="15840" activeTab="1" xr2:uid="{00000000-000D-0000-FFFF-FFFF00000000}"/>
  </bookViews>
  <sheets>
    <sheet name="Part 1 information" sheetId="1" r:id="rId1"/>
    <sheet name="Step 2 - Part 1" sheetId="2" r:id="rId2"/>
    <sheet name="Steps 4 &amp; 5 - Part 1" sheetId="3" r:id="rId3"/>
    <sheet name="Decision tree for Part 2" sheetId="4" r:id="rId4"/>
    <sheet name="Steps 1 &amp; 2 - Part 2" sheetId="5" r:id="rId5"/>
    <sheet name="Step 3 - Part 2"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hr5ur9o7er0wHLIqttAVibmXoYCg=="/>
    </ext>
  </extLst>
</workbook>
</file>

<file path=xl/calcChain.xml><?xml version="1.0" encoding="utf-8"?>
<calcChain xmlns="http://schemas.openxmlformats.org/spreadsheetml/2006/main">
  <c r="D51" i="6" l="1"/>
  <c r="D50" i="6"/>
  <c r="D49" i="6"/>
  <c r="D48" i="6"/>
  <c r="D47" i="6"/>
  <c r="B14" i="2"/>
  <c r="B17" i="6"/>
  <c r="B13" i="6"/>
  <c r="B18" i="6"/>
  <c r="E48" i="6" s="1"/>
  <c r="B14" i="6"/>
  <c r="C47" i="6" s="1"/>
  <c r="E47" i="6" s="1"/>
  <c r="A24" i="6"/>
  <c r="B24" i="6"/>
  <c r="A25" i="6"/>
  <c r="B25" i="6"/>
  <c r="A59" i="2"/>
  <c r="A85" i="2"/>
  <c r="B50" i="2"/>
  <c r="C25" i="6"/>
  <c r="C24" i="6"/>
  <c r="A35" i="6"/>
  <c r="A36" i="6"/>
  <c r="A37" i="6"/>
  <c r="A34" i="6"/>
  <c r="C35" i="6"/>
  <c r="C36" i="6"/>
  <c r="C37" i="6"/>
  <c r="C34" i="6"/>
  <c r="B35" i="6"/>
  <c r="B36" i="6"/>
  <c r="B37" i="6"/>
  <c r="B34" i="6"/>
  <c r="D18" i="5"/>
  <c r="D17" i="5"/>
  <c r="D16" i="5"/>
  <c r="D15" i="5"/>
  <c r="C48" i="6" l="1"/>
  <c r="D34" i="6"/>
  <c r="D37" i="6"/>
  <c r="D36" i="6"/>
  <c r="D35" i="6"/>
  <c r="D25" i="6"/>
  <c r="D24" i="6"/>
  <c r="D39" i="6" l="1"/>
  <c r="D27" i="6"/>
  <c r="E25" i="6" s="1"/>
  <c r="F25" i="6" s="1"/>
  <c r="E35" i="6" l="1"/>
  <c r="F35" i="6" s="1"/>
  <c r="E49" i="6"/>
  <c r="C49" i="6"/>
  <c r="E24" i="6"/>
  <c r="F24" i="6" s="1"/>
  <c r="F27" i="6" s="1"/>
  <c r="F28" i="6" s="1"/>
  <c r="F29" i="6" s="1"/>
  <c r="E36" i="6"/>
  <c r="F36" i="6" s="1"/>
  <c r="E34" i="6"/>
  <c r="F34" i="6" s="1"/>
  <c r="E37" i="6"/>
  <c r="F37" i="6" s="1"/>
  <c r="F39" i="6" l="1"/>
  <c r="F40" i="6" s="1"/>
  <c r="F41" i="6" s="1"/>
  <c r="F30" i="6"/>
  <c r="E50" i="6" l="1"/>
  <c r="C50" i="6"/>
  <c r="F42" i="6"/>
  <c r="E51" i="6" l="1"/>
  <c r="C51" i="6"/>
  <c r="B26" i="2" l="1"/>
  <c r="B41" i="2" s="1"/>
  <c r="B27" i="2"/>
  <c r="B28" i="2"/>
  <c r="B43" i="2" s="1"/>
  <c r="B29" i="2"/>
  <c r="B44" i="2" s="1"/>
  <c r="B30" i="2"/>
  <c r="B45" i="2" s="1"/>
  <c r="B25" i="2"/>
  <c r="B40" i="2" s="1"/>
  <c r="A41" i="2"/>
  <c r="B15" i="2"/>
  <c r="A42" i="2" s="1"/>
  <c r="B16" i="2"/>
  <c r="A43" i="2" s="1"/>
  <c r="B17" i="2"/>
  <c r="A44" i="2" s="1"/>
  <c r="B18" i="2"/>
  <c r="A45" i="2" s="1"/>
  <c r="B13" i="2"/>
  <c r="A40" i="2" s="1"/>
  <c r="D23" i="3"/>
  <c r="D22" i="3"/>
  <c r="D21" i="3"/>
  <c r="D20" i="3"/>
  <c r="D19" i="3"/>
  <c r="D18" i="3"/>
  <c r="D17" i="3"/>
  <c r="D16" i="3"/>
  <c r="D15" i="3"/>
  <c r="D14" i="3"/>
  <c r="D13" i="3"/>
  <c r="D12" i="3"/>
  <c r="D11" i="3"/>
  <c r="D10" i="3"/>
  <c r="D9" i="3"/>
  <c r="D8" i="3"/>
  <c r="D7" i="3"/>
  <c r="D6" i="3"/>
  <c r="D5" i="3"/>
  <c r="D4" i="3"/>
  <c r="C23" i="3"/>
  <c r="C22" i="3"/>
  <c r="C21" i="3"/>
  <c r="C20" i="3"/>
  <c r="C19" i="3"/>
  <c r="C18" i="3"/>
  <c r="C17" i="3"/>
  <c r="C16" i="3"/>
  <c r="C15" i="3"/>
  <c r="C14" i="3"/>
  <c r="C13" i="3"/>
  <c r="C12" i="3"/>
  <c r="C11" i="3"/>
  <c r="C10" i="3"/>
  <c r="C9" i="3"/>
  <c r="C8" i="3"/>
  <c r="C7" i="3"/>
  <c r="C6" i="3"/>
  <c r="C5" i="3"/>
  <c r="C4" i="3"/>
  <c r="D3" i="3"/>
  <c r="C3" i="3"/>
  <c r="A49" i="2"/>
  <c r="A50" i="2"/>
  <c r="C41" i="2"/>
  <c r="C42" i="2"/>
  <c r="C43" i="2"/>
  <c r="C44" i="2"/>
  <c r="C45" i="2"/>
  <c r="C40" i="2"/>
  <c r="C24" i="2"/>
  <c r="C13" i="2"/>
  <c r="C14" i="2"/>
  <c r="C15" i="2"/>
  <c r="C16" i="2"/>
  <c r="C17" i="2"/>
  <c r="C18" i="2"/>
  <c r="C12" i="2"/>
  <c r="C26" i="2"/>
  <c r="C27" i="2"/>
  <c r="C28" i="2"/>
  <c r="C29" i="2"/>
  <c r="C30" i="2"/>
  <c r="C25" i="2"/>
  <c r="B24" i="2"/>
  <c r="B12" i="2"/>
  <c r="A12" i="2"/>
  <c r="A26" i="2"/>
  <c r="A27" i="2"/>
  <c r="A28" i="2"/>
  <c r="A29" i="2"/>
  <c r="A30" i="2"/>
  <c r="A25" i="2"/>
  <c r="A14" i="2"/>
  <c r="A15" i="2"/>
  <c r="A16" i="2"/>
  <c r="A17" i="2"/>
  <c r="A18" i="2"/>
  <c r="A13" i="2"/>
  <c r="D44" i="2" l="1"/>
  <c r="D41" i="2"/>
  <c r="D45" i="2"/>
  <c r="B42" i="2"/>
  <c r="D40" i="2"/>
  <c r="D42" i="2"/>
  <c r="D43" i="2"/>
  <c r="D17" i="2"/>
  <c r="D27" i="2"/>
  <c r="D26" i="2"/>
  <c r="D28" i="2"/>
  <c r="D18" i="2"/>
  <c r="D14" i="2"/>
  <c r="D25" i="2"/>
  <c r="D30" i="2"/>
  <c r="D29" i="2"/>
  <c r="D13" i="2"/>
  <c r="D16" i="2"/>
  <c r="D15" i="2"/>
  <c r="D46" i="2" l="1"/>
  <c r="D32" i="2"/>
  <c r="E26" i="2"/>
  <c r="F26" i="2" s="1"/>
  <c r="E28" i="2"/>
  <c r="F28" i="2" s="1"/>
  <c r="E29" i="2"/>
  <c r="F29" i="2" s="1"/>
  <c r="D20" i="2"/>
  <c r="B53" i="2" s="1"/>
  <c r="E25" i="2" l="1"/>
  <c r="F25" i="2" s="1"/>
  <c r="E27" i="2"/>
  <c r="F27" i="2" s="1"/>
  <c r="E30" i="2"/>
  <c r="F30" i="2" s="1"/>
  <c r="E18" i="2"/>
  <c r="F18" i="2" s="1"/>
  <c r="E13" i="2"/>
  <c r="F13" i="2" s="1"/>
  <c r="E15" i="2"/>
  <c r="F15" i="2" s="1"/>
  <c r="E17" i="2"/>
  <c r="F17" i="2" s="1"/>
  <c r="E14" i="2"/>
  <c r="F14" i="2" s="1"/>
  <c r="E16" i="2"/>
  <c r="F16" i="2" s="1"/>
  <c r="A61" i="2"/>
  <c r="F32" i="2" l="1"/>
  <c r="F33" i="2" s="1"/>
  <c r="F34" i="2" s="1"/>
  <c r="F20" i="2"/>
  <c r="F21" i="2" l="1"/>
  <c r="F22" i="2" s="1"/>
  <c r="B54" i="2"/>
  <c r="B55" i="2" s="1"/>
  <c r="A87" i="2" s="1"/>
</calcChain>
</file>

<file path=xl/sharedStrings.xml><?xml version="1.0" encoding="utf-8"?>
<sst xmlns="http://schemas.openxmlformats.org/spreadsheetml/2006/main" count="144" uniqueCount="80">
  <si>
    <t>Probability</t>
  </si>
  <si>
    <t>Economic condition</t>
  </si>
  <si>
    <t>Extreme recession</t>
  </si>
  <si>
    <t>Recession</t>
  </si>
  <si>
    <t>Stagnation</t>
  </si>
  <si>
    <t>Slow growth</t>
  </si>
  <si>
    <t>Moderate growth</t>
  </si>
  <si>
    <t>High growth</t>
  </si>
  <si>
    <t>Payoff table</t>
  </si>
  <si>
    <t>Probability table</t>
  </si>
  <si>
    <t>Interpretation</t>
  </si>
  <si>
    <t>Maximax</t>
  </si>
  <si>
    <t>Maximin</t>
  </si>
  <si>
    <t xml:space="preserve">In the space below, put in your work for finding the values for each decision method. Label each portion clearly so your instructor knows what is going on. </t>
  </si>
  <si>
    <t>NRG</t>
  </si>
  <si>
    <t>TARO</t>
  </si>
  <si>
    <t> </t>
  </si>
  <si>
    <t>Porfoilo</t>
  </si>
  <si>
    <t>NRG (Stock X)</t>
  </si>
  <si>
    <t>TARO (Stock Y)</t>
  </si>
  <si>
    <t>Variance</t>
  </si>
  <si>
    <t>EV NRG</t>
  </si>
  <si>
    <t>EV TARO</t>
  </si>
  <si>
    <t>Covariance</t>
  </si>
  <si>
    <t>Amount Invested</t>
  </si>
  <si>
    <t>Total</t>
  </si>
  <si>
    <t>Expected Return</t>
  </si>
  <si>
    <t>Portfolio Risk</t>
  </si>
  <si>
    <t>\</t>
  </si>
  <si>
    <t>Decision 1</t>
  </si>
  <si>
    <t>Decision 2</t>
  </si>
  <si>
    <t xml:space="preserve">Conditions for current product </t>
  </si>
  <si>
    <t xml:space="preserve">Condition for new product </t>
  </si>
  <si>
    <t xml:space="preserve">Ban </t>
  </si>
  <si>
    <t xml:space="preserve">No Delay - High sales </t>
  </si>
  <si>
    <t xml:space="preserve">No ban </t>
  </si>
  <si>
    <t>No delay- Low sales</t>
  </si>
  <si>
    <t xml:space="preserve">Delay- High sales </t>
  </si>
  <si>
    <t xml:space="preserve">Delay- Low sales </t>
  </si>
  <si>
    <t xml:space="preserve">Conditions for Current Product </t>
  </si>
  <si>
    <t xml:space="preserve">No Delay- High sales  </t>
  </si>
  <si>
    <t xml:space="preserve">No delay - Low sales </t>
  </si>
  <si>
    <t>Expected Value</t>
  </si>
  <si>
    <t>Value</t>
  </si>
  <si>
    <t>Event * Probabilty</t>
  </si>
  <si>
    <t>Event * Probablity</t>
  </si>
  <si>
    <t>Previous Column * Probability</t>
  </si>
  <si>
    <t>(Event -EV)^2</t>
  </si>
  <si>
    <t>Portfolio Expected Return</t>
  </si>
  <si>
    <t>Portfolio Varince</t>
  </si>
  <si>
    <t xml:space="preserve">Maximax </t>
  </si>
  <si>
    <t xml:space="preserve">Stay with current Pesticide </t>
  </si>
  <si>
    <t xml:space="preserve">Switch to new Pesticide </t>
  </si>
  <si>
    <t>Expected Monetary Value, Coefficient of Variation and Return to Risk Ratio</t>
  </si>
  <si>
    <t>Current Pesticide</t>
  </si>
  <si>
    <t>New Pesticide</t>
  </si>
  <si>
    <t>Coeffiicent of Variation</t>
  </si>
  <si>
    <t>Return to Risk Ratio</t>
  </si>
  <si>
    <t>Expected Monetary Value</t>
  </si>
  <si>
    <t>% Invested in NRG ($1000)</t>
  </si>
  <si>
    <t>Expected monetary value (EMV)</t>
  </si>
  <si>
    <t>Coefficient of variation (C of V)</t>
  </si>
  <si>
    <t>Return to risk ratio (RTRR)</t>
  </si>
  <si>
    <t>Maxinum Payoff</t>
  </si>
  <si>
    <t>Maxmin Payoff</t>
  </si>
  <si>
    <t xml:space="preserve">Methods </t>
  </si>
  <si>
    <t xml:space="preserve">Difference </t>
  </si>
  <si>
    <t>New</t>
  </si>
  <si>
    <t>Current</t>
  </si>
  <si>
    <t xml:space="preserve">     This approach, otherwise known as the optimist approach, decides whether to stick with the current pesticide or change to the new pesticide. This decision is based on the maximax value of the payoff table. In this case, we recommend switching to the new pesticide as their value would be a $1,350,000 payoff compared to just a $1,000,000 payoff of the current.	  </t>
  </si>
  <si>
    <t>A max-min approach takes the largest value out of the minimum of the two pesticide options. This decision is based on the maxi-min value of the payoff table. In this case, we advise you to switch to the new pesticide as the maximum of the minimums is $750,000 for the new vs $200,000 for the current.</t>
  </si>
  <si>
    <t xml:space="preserve">     Expected monetary value (EMV) is significant for decision-making. It represents the possible profits based on the probability of each scenario occurring. In this case, we recommend going with the new pesticide, which has a greater EMV of  $1,104,600.00 vs. $760,000.00 for the current.</t>
  </si>
  <si>
    <t xml:space="preserve">     The coefficient of variation (C of V) represents the risk of each option. We get this value by dividing the standard deviation by the EMV and getting a percentage that we can use to determine an option's risk. In this case, we would choose to switch to the new pesticide as it has a lower C of V of 22.33% vs 48.24% of the current, meaning it will be less risky.  </t>
  </si>
  <si>
    <t>Coefficient of Variation</t>
  </si>
  <si>
    <t xml:space="preserve">     The return to risk ratio (RTRR) allows us to compare the risk and return of a project. We do this by dividing the EMV by the standard deviation, and we get a value that shows risk vs return. In this case, we would switch to the new pesticide as it has a higher RTRR of 4.479 vs 2.073 of the current, meaning the new is less risky and has higher returns. </t>
  </si>
  <si>
    <t>Standar Deviation</t>
  </si>
  <si>
    <t xml:space="preserve">Evidence for Switching Pesticide </t>
  </si>
  <si>
    <t xml:space="preserve">TARO (Row) vs NRG (Column) </t>
  </si>
  <si>
    <t>Probabilities for Decision 1</t>
  </si>
  <si>
    <t>Probabilities for Decision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</si>
</sst>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0.000"/>
  </numFmts>
  <fonts count="10" x14ac:knownFonts="1">
    <font>
      <sz val="11"/>
      <color theme="1"/>
      <name val="Calibri"/>
      <scheme val="minor"/>
    </font>
    <font>
      <sz val="11"/>
      <color theme="1"/>
      <name val="Calibri"/>
      <family val="2"/>
      <scheme val="minor"/>
    </font>
    <font>
      <b/>
      <sz val="11"/>
      <color rgb="FFFFFFFF"/>
      <name val="Calibri"/>
      <family val="2"/>
    </font>
    <font>
      <sz val="11"/>
      <color rgb="FF000000"/>
      <name val="Calibri"/>
      <family val="2"/>
    </font>
    <font>
      <b/>
      <sz val="11"/>
      <color theme="1"/>
      <name val="Calibri"/>
      <family val="2"/>
    </font>
    <font>
      <sz val="11"/>
      <color theme="1"/>
      <name val="Calibri"/>
      <family val="2"/>
    </font>
    <font>
      <sz val="11"/>
      <color theme="1"/>
      <name val="Calibri"/>
      <family val="2"/>
      <scheme val="minor"/>
    </font>
    <font>
      <b/>
      <sz val="11"/>
      <color theme="1"/>
      <name val="Calibri"/>
      <family val="2"/>
      <scheme val="minor"/>
    </font>
    <font>
      <b/>
      <sz val="11"/>
      <color rgb="FF000000"/>
      <name val="Calibri"/>
      <family val="2"/>
    </font>
    <font>
      <b/>
      <sz val="12"/>
      <color theme="1"/>
      <name val="Calibri"/>
      <family val="2"/>
      <scheme val="minor"/>
    </font>
  </fonts>
  <fills count="10">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FF00"/>
        <bgColor indexed="64"/>
      </patternFill>
    </fill>
    <fill>
      <patternFill patternType="solid">
        <fgColor theme="4" tint="0.39997558519241921"/>
        <bgColor indexed="64"/>
      </patternFill>
    </fill>
    <fill>
      <patternFill patternType="solid">
        <fgColor theme="4" tint="0.39997558519241921"/>
        <bgColor rgb="FF000000"/>
      </patternFill>
    </fill>
    <fill>
      <patternFill patternType="solid">
        <fgColor theme="9" tint="0.59999389629810485"/>
        <bgColor rgb="FF000000"/>
      </patternFill>
    </fill>
    <fill>
      <patternFill patternType="solid">
        <fgColor theme="9" tint="0.39997558519241921"/>
        <bgColor rgb="FF000000"/>
      </patternFill>
    </fill>
    <fill>
      <patternFill patternType="solid">
        <fgColor theme="9" tint="0.59999389629810485"/>
        <bgColor indexed="64"/>
      </patternFill>
    </fill>
  </fills>
  <borders count="2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8EA9DB"/>
      </left>
      <right/>
      <top/>
      <bottom style="thin">
        <color rgb="FF8EA9DB"/>
      </bottom>
      <diagonal/>
    </border>
    <border>
      <left/>
      <right/>
      <top/>
      <bottom style="thin">
        <color rgb="FF8EA9DB"/>
      </bottom>
      <diagonal/>
    </border>
    <border>
      <left/>
      <right style="thin">
        <color rgb="FF8EA9DB"/>
      </right>
      <top/>
      <bottom style="thin">
        <color rgb="FF8EA9DB"/>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rgb="FF000000"/>
      </left>
      <right/>
      <top/>
      <bottom style="thin">
        <color rgb="FF000000"/>
      </bottom>
      <diagonal/>
    </border>
  </borders>
  <cellStyleXfs count="3">
    <xf numFmtId="0" fontId="0" fillId="0" borderId="0"/>
    <xf numFmtId="44" fontId="6" fillId="0" borderId="0" applyFont="0" applyFill="0" applyBorder="0" applyAlignment="0" applyProtection="0"/>
    <xf numFmtId="9" fontId="6" fillId="0" borderId="0" applyFont="0" applyFill="0" applyBorder="0" applyAlignment="0" applyProtection="0"/>
  </cellStyleXfs>
  <cellXfs count="102">
    <xf numFmtId="0" fontId="0" fillId="0" borderId="0" xfId="0"/>
    <xf numFmtId="0" fontId="2" fillId="2" borderId="1" xfId="0" applyFont="1" applyFill="1" applyBorder="1"/>
    <xf numFmtId="0" fontId="2" fillId="2" borderId="2" xfId="0" applyFont="1" applyFill="1" applyBorder="1"/>
    <xf numFmtId="0" fontId="2" fillId="2" borderId="3" xfId="0" applyFont="1" applyFill="1" applyBorder="1"/>
    <xf numFmtId="0" fontId="5" fillId="0" borderId="5" xfId="0" applyFont="1" applyBorder="1"/>
    <xf numFmtId="0" fontId="5" fillId="0" borderId="0" xfId="0" applyFont="1"/>
    <xf numFmtId="0" fontId="3" fillId="3" borderId="7" xfId="0" applyFont="1" applyFill="1" applyBorder="1" applyAlignment="1">
      <alignment horizontal="right"/>
    </xf>
    <xf numFmtId="0" fontId="3" fillId="3" borderId="8" xfId="0" applyFont="1" applyFill="1" applyBorder="1"/>
    <xf numFmtId="9" fontId="3" fillId="3" borderId="8" xfId="0" applyNumberFormat="1" applyFont="1" applyFill="1" applyBorder="1" applyAlignment="1">
      <alignment horizontal="right"/>
    </xf>
    <xf numFmtId="9" fontId="3" fillId="3" borderId="9" xfId="0" applyNumberFormat="1" applyFont="1" applyFill="1" applyBorder="1" applyAlignment="1">
      <alignment horizontal="right"/>
    </xf>
    <xf numFmtId="0" fontId="3" fillId="0" borderId="7" xfId="0" applyFont="1" applyBorder="1" applyAlignment="1">
      <alignment horizontal="right"/>
    </xf>
    <xf numFmtId="0" fontId="3" fillId="0" borderId="8" xfId="0" applyFont="1" applyBorder="1"/>
    <xf numFmtId="9" fontId="3" fillId="0" borderId="8" xfId="0" applyNumberFormat="1" applyFont="1" applyBorder="1" applyAlignment="1">
      <alignment horizontal="right"/>
    </xf>
    <xf numFmtId="9" fontId="3" fillId="0" borderId="9" xfId="0" applyNumberFormat="1" applyFont="1" applyBorder="1" applyAlignment="1">
      <alignment horizontal="right"/>
    </xf>
    <xf numFmtId="0" fontId="1" fillId="0" borderId="0" xfId="0" applyFont="1"/>
    <xf numFmtId="0" fontId="7" fillId="5" borderId="0" xfId="0" applyFont="1" applyFill="1"/>
    <xf numFmtId="0" fontId="3" fillId="0" borderId="0" xfId="0" applyFont="1"/>
    <xf numFmtId="0" fontId="3" fillId="0" borderId="11" xfId="0" applyFont="1" applyBorder="1"/>
    <xf numFmtId="0" fontId="3" fillId="0" borderId="17" xfId="0" applyFont="1" applyBorder="1"/>
    <xf numFmtId="3" fontId="3" fillId="0" borderId="17" xfId="0" applyNumberFormat="1" applyFont="1" applyBorder="1"/>
    <xf numFmtId="0" fontId="3" fillId="0" borderId="18" xfId="0" applyFont="1" applyBorder="1"/>
    <xf numFmtId="0" fontId="3" fillId="0" borderId="12" xfId="0" applyFont="1" applyBorder="1"/>
    <xf numFmtId="0" fontId="3" fillId="0" borderId="19" xfId="0" applyFont="1" applyBorder="1"/>
    <xf numFmtId="3" fontId="3" fillId="0" borderId="12" xfId="0" applyNumberFormat="1" applyFont="1" applyBorder="1"/>
    <xf numFmtId="2" fontId="3" fillId="0" borderId="17" xfId="0" applyNumberFormat="1" applyFont="1" applyBorder="1"/>
    <xf numFmtId="2" fontId="3" fillId="0" borderId="12" xfId="0" applyNumberFormat="1" applyFont="1" applyBorder="1"/>
    <xf numFmtId="0" fontId="7" fillId="5" borderId="0" xfId="0" applyFont="1" applyFill="1" applyAlignment="1">
      <alignment horizontal="center"/>
    </xf>
    <xf numFmtId="0" fontId="8" fillId="0" borderId="0" xfId="0" applyFont="1"/>
    <xf numFmtId="0" fontId="3" fillId="0" borderId="13" xfId="0" applyFont="1" applyBorder="1"/>
    <xf numFmtId="3" fontId="3" fillId="0" borderId="13" xfId="0" applyNumberFormat="1" applyFont="1" applyBorder="1"/>
    <xf numFmtId="0" fontId="8" fillId="0" borderId="13" xfId="0" applyFont="1" applyBorder="1"/>
    <xf numFmtId="0" fontId="8" fillId="0" borderId="4" xfId="0" applyFont="1" applyBorder="1"/>
    <xf numFmtId="3" fontId="3" fillId="0" borderId="4" xfId="0" applyNumberFormat="1" applyFont="1" applyBorder="1"/>
    <xf numFmtId="0" fontId="3" fillId="0" borderId="4" xfId="0" applyFont="1" applyBorder="1"/>
    <xf numFmtId="0" fontId="8" fillId="0" borderId="6" xfId="0" applyFont="1" applyBorder="1"/>
    <xf numFmtId="3" fontId="3" fillId="0" borderId="6" xfId="0" applyNumberFormat="1" applyFont="1" applyBorder="1"/>
    <xf numFmtId="0" fontId="5" fillId="0" borderId="4" xfId="0" applyFont="1" applyBorder="1"/>
    <xf numFmtId="0" fontId="4" fillId="0" borderId="20" xfId="0" applyFont="1" applyBorder="1" applyAlignment="1">
      <alignment wrapText="1"/>
    </xf>
    <xf numFmtId="0" fontId="4" fillId="0" borderId="4" xfId="0" applyFont="1" applyBorder="1"/>
    <xf numFmtId="0" fontId="8" fillId="5" borderId="13" xfId="0" applyFont="1" applyFill="1" applyBorder="1"/>
    <xf numFmtId="164" fontId="0" fillId="9" borderId="0" xfId="0" applyNumberFormat="1" applyFill="1"/>
    <xf numFmtId="6" fontId="5" fillId="0" borderId="0" xfId="0" applyNumberFormat="1" applyFont="1"/>
    <xf numFmtId="44" fontId="5" fillId="0" borderId="0" xfId="1" applyFont="1"/>
    <xf numFmtId="0" fontId="4" fillId="5" borderId="0" xfId="0" applyFont="1" applyFill="1"/>
    <xf numFmtId="0" fontId="4" fillId="5" borderId="19" xfId="0" applyFont="1" applyFill="1" applyBorder="1"/>
    <xf numFmtId="44" fontId="4" fillId="5" borderId="10" xfId="0" applyNumberFormat="1" applyFont="1" applyFill="1" applyBorder="1"/>
    <xf numFmtId="9" fontId="4" fillId="5" borderId="10" xfId="2" applyFont="1" applyFill="1" applyBorder="1"/>
    <xf numFmtId="44" fontId="5" fillId="0" borderId="10" xfId="1" applyFont="1" applyBorder="1"/>
    <xf numFmtId="44" fontId="5" fillId="4" borderId="10" xfId="1" applyFont="1" applyFill="1" applyBorder="1"/>
    <xf numFmtId="0" fontId="4" fillId="5" borderId="4" xfId="0" applyFont="1" applyFill="1" applyBorder="1"/>
    <xf numFmtId="0" fontId="8" fillId="5" borderId="0" xfId="0" applyFont="1" applyFill="1"/>
    <xf numFmtId="0" fontId="8" fillId="0" borderId="10" xfId="0" applyFont="1" applyBorder="1"/>
    <xf numFmtId="0" fontId="3" fillId="0" borderId="10" xfId="0" applyFont="1" applyBorder="1"/>
    <xf numFmtId="44" fontId="3" fillId="0" borderId="10" xfId="1" applyFont="1" applyBorder="1"/>
    <xf numFmtId="2" fontId="3" fillId="0" borderId="10" xfId="0" applyNumberFormat="1" applyFont="1" applyBorder="1"/>
    <xf numFmtId="0" fontId="8" fillId="6" borderId="0" xfId="0" applyFont="1" applyFill="1"/>
    <xf numFmtId="44" fontId="3" fillId="0" borderId="10" xfId="0" applyNumberFormat="1" applyFont="1" applyBorder="1"/>
    <xf numFmtId="0" fontId="3" fillId="6" borderId="0" xfId="0" applyFont="1" applyFill="1"/>
    <xf numFmtId="9" fontId="3" fillId="0" borderId="0" xfId="0" applyNumberFormat="1" applyFont="1"/>
    <xf numFmtId="44" fontId="3" fillId="0" borderId="0" xfId="1" applyFont="1"/>
    <xf numFmtId="0" fontId="8" fillId="8" borderId="10" xfId="0" applyFont="1" applyFill="1" applyBorder="1"/>
    <xf numFmtId="0" fontId="8" fillId="5" borderId="10" xfId="0" applyFont="1" applyFill="1" applyBorder="1"/>
    <xf numFmtId="0" fontId="3" fillId="9" borderId="0" xfId="0" applyFont="1" applyFill="1"/>
    <xf numFmtId="0" fontId="3" fillId="7" borderId="0" xfId="0" applyFont="1" applyFill="1"/>
    <xf numFmtId="2" fontId="3" fillId="7" borderId="0" xfId="0" applyNumberFormat="1" applyFont="1" applyFill="1"/>
    <xf numFmtId="44" fontId="3" fillId="7" borderId="0" xfId="1" applyFont="1" applyFill="1"/>
    <xf numFmtId="10" fontId="3" fillId="7" borderId="0" xfId="2" applyNumberFormat="1" applyFont="1" applyFill="1"/>
    <xf numFmtId="10" fontId="3" fillId="7" borderId="0" xfId="0" applyNumberFormat="1" applyFont="1" applyFill="1"/>
    <xf numFmtId="44" fontId="1" fillId="0" borderId="13" xfId="0" applyNumberFormat="1" applyFont="1" applyBorder="1"/>
    <xf numFmtId="0" fontId="5" fillId="0" borderId="10" xfId="0" applyFont="1" applyBorder="1"/>
    <xf numFmtId="2" fontId="5" fillId="0" borderId="10" xfId="0" applyNumberFormat="1" applyFont="1" applyBorder="1"/>
    <xf numFmtId="2" fontId="5" fillId="0" borderId="0" xfId="0" applyNumberFormat="1" applyFont="1"/>
    <xf numFmtId="44" fontId="5" fillId="9" borderId="0" xfId="1" applyFont="1" applyFill="1"/>
    <xf numFmtId="10" fontId="5" fillId="9" borderId="0" xfId="2" applyNumberFormat="1" applyFont="1" applyFill="1"/>
    <xf numFmtId="164" fontId="5" fillId="9" borderId="0" xfId="0" applyNumberFormat="1" applyFont="1" applyFill="1"/>
    <xf numFmtId="0" fontId="4" fillId="0" borderId="10" xfId="0" applyFont="1" applyBorder="1"/>
    <xf numFmtId="44" fontId="5" fillId="0" borderId="10" xfId="0" applyNumberFormat="1" applyFont="1" applyBorder="1" applyAlignment="1">
      <alignment horizontal="right"/>
    </xf>
    <xf numFmtId="0" fontId="5" fillId="0" borderId="10" xfId="0" applyFont="1" applyBorder="1" applyAlignment="1">
      <alignment horizontal="right"/>
    </xf>
    <xf numFmtId="44" fontId="5" fillId="0" borderId="0" xfId="0" applyNumberFormat="1" applyFont="1" applyAlignment="1">
      <alignment horizontal="right"/>
    </xf>
    <xf numFmtId="0" fontId="5" fillId="0" borderId="4" xfId="0" applyFont="1" applyBorder="1" applyAlignment="1">
      <alignment horizontal="right"/>
    </xf>
    <xf numFmtId="2" fontId="5" fillId="0" borderId="10" xfId="0" applyNumberFormat="1" applyFont="1" applyBorder="1" applyAlignment="1">
      <alignment horizontal="right"/>
    </xf>
    <xf numFmtId="0" fontId="0" fillId="9" borderId="0" xfId="0" applyFill="1"/>
    <xf numFmtId="3" fontId="0" fillId="9" borderId="0" xfId="0" applyNumberFormat="1" applyFill="1"/>
    <xf numFmtId="44" fontId="0" fillId="9" borderId="0" xfId="0" applyNumberFormat="1" applyFill="1"/>
    <xf numFmtId="10" fontId="0" fillId="9" borderId="0" xfId="0" applyNumberFormat="1" applyFill="1"/>
    <xf numFmtId="164" fontId="3" fillId="0" borderId="10" xfId="0" applyNumberFormat="1" applyFont="1" applyBorder="1"/>
    <xf numFmtId="0" fontId="8" fillId="0" borderId="10" xfId="0" applyFont="1" applyBorder="1"/>
    <xf numFmtId="0" fontId="2" fillId="2" borderId="4" xfId="0" applyFont="1" applyFill="1" applyBorder="1" applyAlignment="1">
      <alignment horizontal="center"/>
    </xf>
    <xf numFmtId="9" fontId="1" fillId="0" borderId="13" xfId="2" applyFont="1" applyFill="1" applyBorder="1" applyAlignment="1">
      <alignment horizontal="center"/>
    </xf>
    <xf numFmtId="0" fontId="1" fillId="5" borderId="13" xfId="0" applyFont="1" applyFill="1" applyBorder="1" applyAlignment="1">
      <alignment horizontal="center"/>
    </xf>
    <xf numFmtId="0" fontId="9" fillId="5" borderId="0" xfId="0" applyFont="1" applyFill="1" applyAlignment="1">
      <alignment horizontal="center" wrapText="1"/>
    </xf>
    <xf numFmtId="0" fontId="8" fillId="5" borderId="10" xfId="0" applyFont="1" applyFill="1" applyBorder="1" applyAlignment="1">
      <alignment horizontal="center" wrapText="1"/>
    </xf>
    <xf numFmtId="0" fontId="5" fillId="0" borderId="14" xfId="0" applyFont="1" applyBorder="1" applyAlignment="1">
      <alignment horizontal="center" wrapText="1"/>
    </xf>
    <xf numFmtId="0" fontId="5" fillId="0" borderId="16" xfId="0" applyFont="1" applyBorder="1" applyAlignment="1">
      <alignment horizontal="center" wrapText="1"/>
    </xf>
    <xf numFmtId="0" fontId="5" fillId="0" borderId="15" xfId="0" applyFont="1" applyBorder="1" applyAlignment="1">
      <alignment horizontal="center" wrapText="1"/>
    </xf>
    <xf numFmtId="0" fontId="5" fillId="0" borderId="11" xfId="0" applyFont="1" applyBorder="1" applyAlignment="1">
      <alignment horizontal="center" wrapText="1"/>
    </xf>
    <xf numFmtId="0" fontId="5" fillId="0" borderId="4" xfId="0" applyFont="1" applyBorder="1" applyAlignment="1">
      <alignment horizontal="center" wrapText="1"/>
    </xf>
    <xf numFmtId="0" fontId="5" fillId="0" borderId="17" xfId="0" applyFont="1" applyBorder="1" applyAlignment="1">
      <alignment horizontal="center" wrapText="1"/>
    </xf>
    <xf numFmtId="0" fontId="5" fillId="0" borderId="0" xfId="0" applyFont="1" applyAlignment="1">
      <alignment horizontal="center" wrapText="1"/>
    </xf>
    <xf numFmtId="0" fontId="5" fillId="0" borderId="18" xfId="0" applyFont="1" applyBorder="1" applyAlignment="1">
      <alignment horizontal="center" wrapText="1"/>
    </xf>
    <xf numFmtId="0" fontId="5" fillId="0" borderId="19" xfId="0" applyFont="1" applyBorder="1" applyAlignment="1">
      <alignment horizontal="center" wrapText="1"/>
    </xf>
    <xf numFmtId="0" fontId="5" fillId="0" borderId="12" xfId="0" applyFont="1" applyBorder="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Expected Return vs Portfolio Risk</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dLbl>
              <c:idx val="0"/>
              <c:layout>
                <c:manualLayout>
                  <c:x val="-4.8937664041994774E-2"/>
                  <c:y val="-5.7835739282589699E-2"/>
                </c:manualLayout>
              </c:layout>
              <c:tx>
                <c:rich>
                  <a:bodyPr/>
                  <a:lstStyle/>
                  <a:p>
                    <a:r>
                      <a:rPr lang="en-US"/>
                      <a:t>0%</a:t>
                    </a:r>
                    <a:r>
                      <a:rPr lang="en-US" baseline="0"/>
                      <a:t> in NRG</a:t>
                    </a:r>
                  </a:p>
                </c:rich>
              </c:tx>
              <c:dLblPos val="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B717-46CA-A451-D2FA91972FDF}"/>
                </c:ext>
              </c:extLst>
            </c:dLbl>
            <c:dLbl>
              <c:idx val="10"/>
              <c:layout>
                <c:manualLayout>
                  <c:x val="-0.1663821084864392"/>
                  <c:y val="1.1608705161854768E-2"/>
                </c:manualLayout>
              </c:layout>
              <c:tx>
                <c:rich>
                  <a:bodyPr/>
                  <a:lstStyle/>
                  <a:p>
                    <a:r>
                      <a:rPr lang="en-US"/>
                      <a:t>50% in NRG</a:t>
                    </a:r>
                  </a:p>
                </c:rich>
              </c:tx>
              <c:dLblPos val="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B717-46CA-A451-D2FA91972FDF}"/>
                </c:ext>
              </c:extLst>
            </c:dLbl>
            <c:dLbl>
              <c:idx val="20"/>
              <c:layout>
                <c:manualLayout>
                  <c:x val="-3.2709973753281859E-3"/>
                  <c:y val="-5.7835739282589761E-2"/>
                </c:manualLayout>
              </c:layout>
              <c:tx>
                <c:rich>
                  <a:bodyPr/>
                  <a:lstStyle/>
                  <a:p>
                    <a:r>
                      <a:rPr lang="en-US"/>
                      <a:t>100%</a:t>
                    </a:r>
                    <a:r>
                      <a:rPr lang="en-US" baseline="0"/>
                      <a:t> in NRG</a:t>
                    </a:r>
                  </a:p>
                </c:rich>
              </c:tx>
              <c:dLblPos val="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B717-46CA-A451-D2FA91972F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'Steps 4 &amp; 5 - Part 1'!$C$3:$C$23</c:f>
              <c:numCache>
                <c:formatCode>_("$"* #,##0.00_);_("$"* \(#,##0.00\);_("$"* "-"??_);_(@_)</c:formatCode>
                <c:ptCount val="21"/>
                <c:pt idx="0">
                  <c:v>251.30857526156962</c:v>
                </c:pt>
                <c:pt idx="1">
                  <c:v>227.96345513042218</c:v>
                </c:pt>
                <c:pt idx="2">
                  <c:v>204.74996336996008</c:v>
                </c:pt>
                <c:pt idx="3">
                  <c:v>181.71855126816303</c:v>
                </c:pt>
                <c:pt idx="4">
                  <c:v>158.94838784964134</c:v>
                </c:pt>
                <c:pt idx="5">
                  <c:v>136.5702085925038</c:v>
                </c:pt>
                <c:pt idx="6">
                  <c:v>114.81344651215726</c:v>
                </c:pt>
                <c:pt idx="7">
                  <c:v>94.110078498532815</c:v>
                </c:pt>
                <c:pt idx="8">
                  <c:v>75.333657816410351</c:v>
                </c:pt>
                <c:pt idx="9">
                  <c:v>60.311581599225192</c:v>
                </c:pt>
                <c:pt idx="10">
                  <c:v>52.38022050354504</c:v>
                </c:pt>
                <c:pt idx="11">
                  <c:v>54.715280087010427</c:v>
                </c:pt>
                <c:pt idx="12">
                  <c:v>66.239791666339073</c:v>
                </c:pt>
                <c:pt idx="13">
                  <c:v>83.219780551260797</c:v>
                </c:pt>
                <c:pt idx="14">
                  <c:v>102.9913952716439</c:v>
                </c:pt>
                <c:pt idx="15">
                  <c:v>124.22880855502076</c:v>
                </c:pt>
                <c:pt idx="16">
                  <c:v>146.29504434532294</c:v>
                </c:pt>
                <c:pt idx="17">
                  <c:v>168.86549936265843</c:v>
                </c:pt>
                <c:pt idx="18">
                  <c:v>191.76221603850951</c:v>
                </c:pt>
                <c:pt idx="19">
                  <c:v>214.88092487468495</c:v>
                </c:pt>
                <c:pt idx="20">
                  <c:v>238.15698604072062</c:v>
                </c:pt>
              </c:numCache>
            </c:numRef>
          </c:xVal>
          <c:yVal>
            <c:numRef>
              <c:f>'Steps 4 &amp; 5 - Part 1'!$D$3:$D$23</c:f>
              <c:numCache>
                <c:formatCode>_("$"* #,##0.00_);_("$"* \(#,##0.00\);_("$"* "-"??_);_(@_)</c:formatCode>
                <c:ptCount val="21"/>
                <c:pt idx="0">
                  <c:v>162</c:v>
                </c:pt>
                <c:pt idx="1">
                  <c:v>154.52500000000001</c:v>
                </c:pt>
                <c:pt idx="2">
                  <c:v>147.05000000000001</c:v>
                </c:pt>
                <c:pt idx="3">
                  <c:v>139.57499999999999</c:v>
                </c:pt>
                <c:pt idx="4">
                  <c:v>132.1</c:v>
                </c:pt>
                <c:pt idx="5">
                  <c:v>124.625</c:v>
                </c:pt>
                <c:pt idx="6">
                  <c:v>117.14999999999999</c:v>
                </c:pt>
                <c:pt idx="7">
                  <c:v>109.675</c:v>
                </c:pt>
                <c:pt idx="8">
                  <c:v>102.2</c:v>
                </c:pt>
                <c:pt idx="9">
                  <c:v>94.725000000000009</c:v>
                </c:pt>
                <c:pt idx="10">
                  <c:v>87.25</c:v>
                </c:pt>
                <c:pt idx="11">
                  <c:v>79.775000000000006</c:v>
                </c:pt>
                <c:pt idx="12">
                  <c:v>72.3</c:v>
                </c:pt>
                <c:pt idx="13">
                  <c:v>64.824999999999989</c:v>
                </c:pt>
                <c:pt idx="14">
                  <c:v>57.35</c:v>
                </c:pt>
                <c:pt idx="15">
                  <c:v>49.875</c:v>
                </c:pt>
                <c:pt idx="16">
                  <c:v>42.4</c:v>
                </c:pt>
                <c:pt idx="17">
                  <c:v>34.924999999999997</c:v>
                </c:pt>
                <c:pt idx="18">
                  <c:v>27.45</c:v>
                </c:pt>
                <c:pt idx="19">
                  <c:v>19.975000000000001</c:v>
                </c:pt>
                <c:pt idx="20">
                  <c:v>12.5</c:v>
                </c:pt>
              </c:numCache>
            </c:numRef>
          </c:yVal>
          <c:smooth val="0"/>
          <c:extLst>
            <c:ext xmlns:c16="http://schemas.microsoft.com/office/drawing/2014/chart" uri="{C3380CC4-5D6E-409C-BE32-E72D297353CC}">
              <c16:uniqueId val="{00000000-B717-46CA-A451-D2FA91972FDF}"/>
            </c:ext>
          </c:extLst>
        </c:ser>
        <c:dLbls>
          <c:dLblPos val="t"/>
          <c:showLegendKey val="0"/>
          <c:showVal val="1"/>
          <c:showCatName val="0"/>
          <c:showSerName val="0"/>
          <c:showPercent val="0"/>
          <c:showBubbleSize val="0"/>
        </c:dLbls>
        <c:axId val="857621119"/>
        <c:axId val="857622559"/>
      </c:scatterChart>
      <c:valAx>
        <c:axId val="85762111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Portfolio Risk</a:t>
                </a:r>
              </a:p>
            </c:rich>
          </c:tx>
          <c:layout>
            <c:manualLayout>
              <c:xMode val="edge"/>
              <c:yMode val="edge"/>
              <c:x val="0.49462729658792653"/>
              <c:y val="0.8786803732866724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7622559"/>
        <c:crosses val="autoZero"/>
        <c:crossBetween val="midCat"/>
      </c:valAx>
      <c:valAx>
        <c:axId val="857622559"/>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Expected Return</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7621119"/>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552450</xdr:colOff>
      <xdr:row>3</xdr:row>
      <xdr:rowOff>14287</xdr:rowOff>
    </xdr:from>
    <xdr:to>
      <xdr:col>11</xdr:col>
      <xdr:colOff>123825</xdr:colOff>
      <xdr:row>17</xdr:row>
      <xdr:rowOff>90487</xdr:rowOff>
    </xdr:to>
    <xdr:graphicFrame macro="">
      <xdr:nvGraphicFramePr>
        <xdr:cNvPr id="9" name="Chart 6">
          <a:extLst>
            <a:ext uri="{FF2B5EF4-FFF2-40B4-BE49-F238E27FC236}">
              <a16:creationId xmlns:a16="http://schemas.microsoft.com/office/drawing/2014/main" id="{1F631F0C-7FA5-8F64-368F-0FCF486EC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285750</xdr:colOff>
      <xdr:row>0</xdr:row>
      <xdr:rowOff>114300</xdr:rowOff>
    </xdr:from>
    <xdr:ext cx="5743575" cy="3752850"/>
    <xdr:pic>
      <xdr:nvPicPr>
        <xdr:cNvPr id="3"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285750" y="114300"/>
          <a:ext cx="5743575" cy="37528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
  <sheetViews>
    <sheetView workbookViewId="0">
      <selection activeCell="B38" sqref="B38"/>
    </sheetView>
  </sheetViews>
  <sheetFormatPr defaultColWidth="14.28515625" defaultRowHeight="15" customHeight="1" x14ac:dyDescent="0.25"/>
  <sheetData>
    <row r="1" spans="1:4" ht="15" customHeight="1" x14ac:dyDescent="0.25">
      <c r="A1" s="1" t="s">
        <v>0</v>
      </c>
      <c r="B1" s="2" t="s">
        <v>1</v>
      </c>
      <c r="C1" s="2" t="s">
        <v>14</v>
      </c>
      <c r="D1" s="3" t="s">
        <v>15</v>
      </c>
    </row>
    <row r="2" spans="1:4" ht="15" customHeight="1" x14ac:dyDescent="0.25">
      <c r="A2" s="6">
        <v>0.04</v>
      </c>
      <c r="B2" s="7" t="s">
        <v>2</v>
      </c>
      <c r="C2" s="8">
        <v>0.9</v>
      </c>
      <c r="D2" s="9">
        <v>-0.5</v>
      </c>
    </row>
    <row r="3" spans="1:4" ht="15" customHeight="1" x14ac:dyDescent="0.25">
      <c r="A3" s="10">
        <v>0.01</v>
      </c>
      <c r="B3" s="11" t="s">
        <v>3</v>
      </c>
      <c r="C3" s="12">
        <v>0.4</v>
      </c>
      <c r="D3" s="13">
        <v>-0.3</v>
      </c>
    </row>
    <row r="4" spans="1:4" ht="15" customHeight="1" x14ac:dyDescent="0.25">
      <c r="A4" s="6">
        <v>0.2</v>
      </c>
      <c r="B4" s="7" t="s">
        <v>4</v>
      </c>
      <c r="C4" s="8">
        <v>0.15</v>
      </c>
      <c r="D4" s="9">
        <v>-0.1</v>
      </c>
    </row>
    <row r="5" spans="1:4" ht="15" customHeight="1" x14ac:dyDescent="0.25">
      <c r="A5" s="10">
        <v>0.2</v>
      </c>
      <c r="B5" s="11" t="s">
        <v>5</v>
      </c>
      <c r="C5" s="12">
        <v>0.1</v>
      </c>
      <c r="D5" s="13">
        <v>0.1</v>
      </c>
    </row>
    <row r="6" spans="1:4" ht="15" customHeight="1" x14ac:dyDescent="0.25">
      <c r="A6" s="6">
        <v>0.3</v>
      </c>
      <c r="B6" s="7" t="s">
        <v>6</v>
      </c>
      <c r="C6" s="8">
        <v>-0.05</v>
      </c>
      <c r="D6" s="9">
        <v>0.2</v>
      </c>
    </row>
    <row r="7" spans="1:4" ht="15" customHeight="1" x14ac:dyDescent="0.25">
      <c r="A7" s="10">
        <v>0.25</v>
      </c>
      <c r="B7" s="11" t="s">
        <v>7</v>
      </c>
      <c r="C7" s="12">
        <v>-0.25</v>
      </c>
      <c r="D7" s="13">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8"/>
  <sheetViews>
    <sheetView tabSelected="1" zoomScale="70" zoomScaleNormal="70" workbookViewId="0">
      <selection activeCell="I34" sqref="I33:I34"/>
    </sheetView>
  </sheetViews>
  <sheetFormatPr defaultColWidth="14.28515625" defaultRowHeight="15" customHeight="1" x14ac:dyDescent="0.25"/>
  <cols>
    <col min="1" max="1" width="35.42578125" bestFit="1" customWidth="1"/>
    <col min="2" max="2" width="18" customWidth="1"/>
    <col min="3" max="3" width="15.7109375" customWidth="1"/>
    <col min="4" max="4" width="22.42578125" bestFit="1" customWidth="1"/>
    <col min="5" max="5" width="23" bestFit="1" customWidth="1"/>
    <col min="6" max="6" width="34.5703125" customWidth="1"/>
  </cols>
  <sheetData>
    <row r="1" spans="1:22" ht="15" customHeight="1" x14ac:dyDescent="0.25">
      <c r="A1" s="1" t="s">
        <v>0</v>
      </c>
      <c r="B1" s="2" t="s">
        <v>1</v>
      </c>
      <c r="C1" s="2" t="s">
        <v>14</v>
      </c>
      <c r="D1" s="3" t="s">
        <v>15</v>
      </c>
      <c r="E1" s="5"/>
      <c r="F1" s="87" t="s">
        <v>24</v>
      </c>
      <c r="G1" s="87"/>
      <c r="H1" s="5"/>
      <c r="I1" s="5"/>
      <c r="J1" s="5"/>
      <c r="K1" s="5"/>
      <c r="L1" s="5"/>
      <c r="M1" s="5"/>
      <c r="N1" s="5"/>
      <c r="O1" s="5"/>
      <c r="P1" s="5"/>
      <c r="Q1" s="5"/>
      <c r="R1" s="5"/>
      <c r="S1" s="5"/>
      <c r="T1" s="5"/>
      <c r="U1" s="5"/>
      <c r="V1" s="5"/>
    </row>
    <row r="2" spans="1:22" ht="15" customHeight="1" x14ac:dyDescent="0.25">
      <c r="A2" s="6">
        <v>0.04</v>
      </c>
      <c r="B2" s="7" t="s">
        <v>2</v>
      </c>
      <c r="C2" s="8">
        <v>0.9</v>
      </c>
      <c r="D2" s="9">
        <v>-0.5</v>
      </c>
      <c r="E2" s="5"/>
      <c r="F2" s="41" t="s">
        <v>25</v>
      </c>
      <c r="G2" s="42">
        <v>1000</v>
      </c>
      <c r="H2" s="5"/>
      <c r="I2" s="5"/>
      <c r="J2" s="5"/>
      <c r="K2" s="5"/>
      <c r="L2" s="5"/>
      <c r="M2" s="5"/>
      <c r="N2" s="5"/>
      <c r="O2" s="5"/>
      <c r="P2" s="5"/>
      <c r="Q2" s="5"/>
      <c r="R2" s="5"/>
      <c r="S2" s="5"/>
      <c r="T2" s="5"/>
      <c r="U2" s="5"/>
      <c r="V2" s="5"/>
    </row>
    <row r="3" spans="1:22" ht="15" customHeight="1" x14ac:dyDescent="0.25">
      <c r="A3" s="10">
        <v>0.01</v>
      </c>
      <c r="B3" s="11" t="s">
        <v>3</v>
      </c>
      <c r="C3" s="12">
        <v>0.4</v>
      </c>
      <c r="D3" s="13">
        <v>-0.3</v>
      </c>
      <c r="E3" s="5"/>
      <c r="F3" s="5"/>
      <c r="G3" s="42"/>
      <c r="H3" s="5"/>
      <c r="I3" s="5"/>
      <c r="J3" s="5"/>
      <c r="K3" s="5"/>
      <c r="L3" s="5"/>
      <c r="M3" s="5"/>
      <c r="N3" s="5"/>
      <c r="O3" s="5"/>
      <c r="P3" s="5"/>
      <c r="Q3" s="5"/>
      <c r="R3" s="5"/>
      <c r="S3" s="5"/>
      <c r="T3" s="5"/>
      <c r="U3" s="5"/>
      <c r="V3" s="5"/>
    </row>
    <row r="4" spans="1:22" ht="15" customHeight="1" x14ac:dyDescent="0.25">
      <c r="A4" s="6">
        <v>0.2</v>
      </c>
      <c r="B4" s="7" t="s">
        <v>4</v>
      </c>
      <c r="C4" s="8">
        <v>0.15</v>
      </c>
      <c r="D4" s="9">
        <v>-0.1</v>
      </c>
      <c r="E4" s="5"/>
      <c r="F4" s="5"/>
      <c r="G4" s="42"/>
      <c r="H4" s="5"/>
      <c r="I4" s="5"/>
      <c r="J4" s="5"/>
      <c r="K4" s="5"/>
      <c r="L4" s="5"/>
      <c r="M4" s="5"/>
      <c r="N4" s="5"/>
      <c r="O4" s="5"/>
      <c r="P4" s="5"/>
      <c r="Q4" s="5"/>
      <c r="R4" s="5"/>
      <c r="S4" s="5"/>
      <c r="T4" s="5"/>
      <c r="U4" s="5"/>
      <c r="V4" s="5"/>
    </row>
    <row r="5" spans="1:22" ht="15" customHeight="1" x14ac:dyDescent="0.25">
      <c r="A5" s="10">
        <v>0.2</v>
      </c>
      <c r="B5" s="11" t="s">
        <v>5</v>
      </c>
      <c r="C5" s="12">
        <v>0.1</v>
      </c>
      <c r="D5" s="13">
        <v>0.1</v>
      </c>
      <c r="E5" s="5"/>
      <c r="F5" s="5"/>
      <c r="G5" s="5"/>
      <c r="H5" s="5"/>
      <c r="I5" s="5"/>
      <c r="J5" s="5"/>
      <c r="K5" s="5"/>
      <c r="L5" s="5"/>
      <c r="M5" s="5"/>
      <c r="N5" s="5"/>
      <c r="O5" s="5"/>
      <c r="P5" s="5"/>
      <c r="Q5" s="5"/>
      <c r="R5" s="5"/>
      <c r="S5" s="5"/>
      <c r="T5" s="5"/>
      <c r="U5" s="5"/>
      <c r="V5" s="5"/>
    </row>
    <row r="6" spans="1:22" ht="15" customHeight="1" x14ac:dyDescent="0.25">
      <c r="A6" s="6">
        <v>0.3</v>
      </c>
      <c r="B6" s="7" t="s">
        <v>6</v>
      </c>
      <c r="C6" s="8">
        <v>-0.05</v>
      </c>
      <c r="D6" s="9">
        <v>0.2</v>
      </c>
      <c r="E6" s="5"/>
      <c r="F6" s="5"/>
      <c r="G6" s="5"/>
      <c r="H6" s="5"/>
      <c r="I6" s="5"/>
      <c r="J6" s="5"/>
      <c r="K6" s="5"/>
      <c r="L6" s="5"/>
      <c r="M6" s="5"/>
      <c r="N6" s="5"/>
      <c r="O6" s="5"/>
      <c r="P6" s="5"/>
      <c r="Q6" s="5"/>
      <c r="R6" s="5"/>
      <c r="S6" s="5"/>
      <c r="T6" s="5"/>
      <c r="U6" s="5"/>
      <c r="V6" s="5"/>
    </row>
    <row r="7" spans="1:22" ht="15" customHeight="1" x14ac:dyDescent="0.25">
      <c r="A7" s="10">
        <v>0.25</v>
      </c>
      <c r="B7" s="11" t="s">
        <v>7</v>
      </c>
      <c r="C7" s="12">
        <v>-0.25</v>
      </c>
      <c r="D7" s="13">
        <v>0.5</v>
      </c>
      <c r="E7" s="5"/>
      <c r="F7" s="5"/>
      <c r="G7" s="5"/>
      <c r="H7" s="5"/>
      <c r="I7" s="5"/>
      <c r="J7" s="5"/>
      <c r="K7" s="5"/>
      <c r="L7" s="5"/>
      <c r="M7" s="5"/>
      <c r="N7" s="5"/>
      <c r="O7" s="5"/>
      <c r="P7" s="5"/>
      <c r="Q7" s="5"/>
      <c r="R7" s="5"/>
      <c r="S7" s="5"/>
      <c r="T7" s="5"/>
      <c r="U7" s="5"/>
      <c r="V7" s="5"/>
    </row>
    <row r="8" spans="1:22" ht="15" customHeight="1" x14ac:dyDescent="0.25">
      <c r="A8" s="5"/>
      <c r="B8" s="5"/>
      <c r="C8" s="5"/>
      <c r="D8" s="5"/>
      <c r="E8" s="5"/>
      <c r="F8" s="5"/>
      <c r="G8" s="5"/>
      <c r="H8" s="5"/>
      <c r="I8" s="5"/>
      <c r="J8" s="5"/>
      <c r="K8" s="5"/>
      <c r="L8" s="5"/>
      <c r="M8" s="5"/>
      <c r="N8" s="5"/>
      <c r="O8" s="5"/>
      <c r="P8" s="5"/>
      <c r="Q8" s="5"/>
      <c r="R8" s="5"/>
      <c r="S8" s="5"/>
      <c r="T8" s="5"/>
      <c r="U8" s="5"/>
      <c r="V8" s="5"/>
    </row>
    <row r="9" spans="1:22" ht="15" customHeight="1" x14ac:dyDescent="0.25">
      <c r="A9" s="5"/>
      <c r="B9" s="5"/>
      <c r="C9" s="5"/>
      <c r="D9" s="5"/>
      <c r="E9" s="5"/>
      <c r="F9" s="5"/>
      <c r="G9" s="5"/>
      <c r="H9" s="5"/>
      <c r="I9" s="5"/>
      <c r="J9" s="5"/>
      <c r="K9" s="5"/>
      <c r="L9" s="5"/>
      <c r="M9" s="5"/>
      <c r="N9" s="5"/>
      <c r="O9" s="5"/>
      <c r="P9" s="5"/>
      <c r="Q9" s="5"/>
      <c r="R9" s="5"/>
      <c r="S9" s="5"/>
      <c r="T9" s="5"/>
      <c r="U9" s="5"/>
      <c r="V9" s="5"/>
    </row>
    <row r="10" spans="1:22" ht="15" customHeight="1" x14ac:dyDescent="0.25">
      <c r="A10" s="5"/>
      <c r="B10" s="5"/>
      <c r="C10" s="5"/>
      <c r="D10" s="5"/>
      <c r="E10" s="5"/>
      <c r="F10" s="5"/>
      <c r="G10" s="5"/>
      <c r="H10" s="5"/>
      <c r="I10" s="5"/>
      <c r="J10" s="5"/>
      <c r="K10" s="5"/>
      <c r="L10" s="5"/>
      <c r="M10" s="5"/>
      <c r="N10" s="5"/>
      <c r="O10" s="5"/>
      <c r="P10" s="5"/>
      <c r="Q10" s="5"/>
      <c r="R10" s="5"/>
      <c r="S10" s="5"/>
      <c r="T10" s="5"/>
      <c r="U10" s="5"/>
      <c r="V10" s="5"/>
    </row>
    <row r="11" spans="1:22" ht="15" customHeight="1" x14ac:dyDescent="0.25">
      <c r="A11" s="50" t="s">
        <v>18</v>
      </c>
      <c r="B11" s="16"/>
      <c r="C11" s="16"/>
      <c r="D11" s="16"/>
      <c r="E11" s="16"/>
      <c r="F11" s="16"/>
      <c r="G11" s="16"/>
      <c r="H11" s="5"/>
      <c r="I11" s="5"/>
      <c r="J11" s="5"/>
      <c r="K11" s="5"/>
      <c r="L11" s="5"/>
      <c r="M11" s="5"/>
      <c r="N11" s="5"/>
      <c r="O11" s="5"/>
      <c r="P11" s="5"/>
      <c r="Q11" s="5"/>
      <c r="R11" s="5"/>
      <c r="S11" s="5"/>
      <c r="T11" s="5"/>
      <c r="U11" s="5"/>
      <c r="V11" s="5"/>
    </row>
    <row r="12" spans="1:22" ht="15" customHeight="1" x14ac:dyDescent="0.25">
      <c r="A12" s="51" t="str">
        <f>B1</f>
        <v>Economic condition</v>
      </c>
      <c r="B12" s="51" t="str">
        <f>C1</f>
        <v>NRG</v>
      </c>
      <c r="C12" s="51" t="str">
        <f>A1</f>
        <v>Probability</v>
      </c>
      <c r="D12" s="51" t="s">
        <v>44</v>
      </c>
      <c r="E12" s="51" t="s">
        <v>47</v>
      </c>
      <c r="F12" s="51" t="s">
        <v>46</v>
      </c>
      <c r="G12" s="16"/>
      <c r="H12" s="5"/>
      <c r="I12" s="5"/>
      <c r="J12" s="5"/>
      <c r="K12" s="5"/>
      <c r="L12" s="5"/>
      <c r="M12" s="5"/>
      <c r="N12" s="5"/>
      <c r="O12" s="5"/>
      <c r="P12" s="5"/>
      <c r="Q12" s="5"/>
      <c r="R12" s="5"/>
      <c r="S12" s="5"/>
      <c r="T12" s="5"/>
      <c r="U12" s="5"/>
      <c r="V12" s="5"/>
    </row>
    <row r="13" spans="1:22" ht="15" customHeight="1" x14ac:dyDescent="0.25">
      <c r="A13" s="52" t="str">
        <f>B2</f>
        <v>Extreme recession</v>
      </c>
      <c r="B13" s="53">
        <f>C2*$G$2</f>
        <v>900</v>
      </c>
      <c r="C13" s="85">
        <f t="shared" ref="C13:C18" si="0">A2</f>
        <v>0.04</v>
      </c>
      <c r="D13" s="54">
        <f t="shared" ref="D13:D18" si="1">B13*C13</f>
        <v>36</v>
      </c>
      <c r="E13" s="54">
        <f>(B13-$D$20)^2</f>
        <v>787656.25</v>
      </c>
      <c r="F13" s="54">
        <f>E13*C13</f>
        <v>31506.25</v>
      </c>
      <c r="G13" s="16"/>
      <c r="H13" s="5"/>
      <c r="I13" s="5"/>
      <c r="J13" s="5"/>
      <c r="K13" s="5"/>
      <c r="L13" s="5"/>
      <c r="M13" s="5"/>
      <c r="N13" s="5"/>
      <c r="O13" s="5"/>
      <c r="P13" s="5"/>
      <c r="Q13" s="5"/>
      <c r="R13" s="5"/>
      <c r="S13" s="5"/>
      <c r="T13" s="5"/>
      <c r="U13" s="5"/>
      <c r="V13" s="5"/>
    </row>
    <row r="14" spans="1:22" ht="15" customHeight="1" x14ac:dyDescent="0.25">
      <c r="A14" s="52" t="str">
        <f t="shared" ref="A14:A18" si="2">B3</f>
        <v>Recession</v>
      </c>
      <c r="B14" s="53">
        <f>C3*$G$2</f>
        <v>400</v>
      </c>
      <c r="C14" s="85">
        <f t="shared" si="0"/>
        <v>0.01</v>
      </c>
      <c r="D14" s="54">
        <f t="shared" si="1"/>
        <v>4</v>
      </c>
      <c r="E14" s="54">
        <f t="shared" ref="E14:E18" si="3">(B14-$D$20)^2</f>
        <v>150156.25</v>
      </c>
      <c r="F14" s="54">
        <f t="shared" ref="F14:F18" si="4">E14*C14</f>
        <v>1501.5625</v>
      </c>
      <c r="G14" s="16"/>
      <c r="H14" s="5"/>
      <c r="I14" s="5"/>
      <c r="J14" s="5"/>
      <c r="K14" s="5"/>
      <c r="L14" s="5"/>
      <c r="M14" s="5"/>
      <c r="N14" s="5"/>
      <c r="O14" s="5"/>
      <c r="P14" s="5"/>
      <c r="Q14" s="5"/>
      <c r="R14" s="5"/>
      <c r="S14" s="5"/>
      <c r="T14" s="5"/>
      <c r="U14" s="5"/>
      <c r="V14" s="5"/>
    </row>
    <row r="15" spans="1:22" ht="15" customHeight="1" x14ac:dyDescent="0.25">
      <c r="A15" s="52" t="str">
        <f t="shared" si="2"/>
        <v>Stagnation</v>
      </c>
      <c r="B15" s="53">
        <f t="shared" ref="B15:B18" si="5">C4*$G$2</f>
        <v>150</v>
      </c>
      <c r="C15" s="85">
        <f t="shared" si="0"/>
        <v>0.2</v>
      </c>
      <c r="D15" s="54">
        <f t="shared" si="1"/>
        <v>30</v>
      </c>
      <c r="E15" s="54">
        <f t="shared" si="3"/>
        <v>18906.25</v>
      </c>
      <c r="F15" s="54">
        <f t="shared" si="4"/>
        <v>3781.25</v>
      </c>
      <c r="G15" s="16"/>
      <c r="H15" s="5"/>
      <c r="I15" s="5"/>
      <c r="J15" s="5"/>
      <c r="K15" s="5"/>
      <c r="L15" s="5"/>
      <c r="M15" s="5"/>
      <c r="N15" s="5"/>
      <c r="O15" s="5"/>
      <c r="P15" s="5"/>
      <c r="Q15" s="5"/>
      <c r="R15" s="5"/>
      <c r="S15" s="5"/>
      <c r="T15" s="5"/>
      <c r="U15" s="5"/>
      <c r="V15" s="5"/>
    </row>
    <row r="16" spans="1:22" ht="15" customHeight="1" x14ac:dyDescent="0.25">
      <c r="A16" s="52" t="str">
        <f t="shared" si="2"/>
        <v>Slow growth</v>
      </c>
      <c r="B16" s="53">
        <f t="shared" si="5"/>
        <v>100</v>
      </c>
      <c r="C16" s="85">
        <f t="shared" si="0"/>
        <v>0.2</v>
      </c>
      <c r="D16" s="54">
        <f t="shared" si="1"/>
        <v>20</v>
      </c>
      <c r="E16" s="54">
        <f t="shared" si="3"/>
        <v>7656.25</v>
      </c>
      <c r="F16" s="54">
        <f t="shared" si="4"/>
        <v>1531.25</v>
      </c>
      <c r="G16" s="16"/>
      <c r="H16" s="5"/>
      <c r="I16" s="5"/>
      <c r="J16" s="5"/>
      <c r="K16" s="5"/>
      <c r="L16" s="5"/>
      <c r="M16" s="5"/>
      <c r="N16" s="5"/>
      <c r="O16" s="5"/>
      <c r="P16" s="5"/>
      <c r="Q16" s="5"/>
      <c r="R16" s="5"/>
      <c r="S16" s="5"/>
      <c r="T16" s="5"/>
      <c r="U16" s="5"/>
      <c r="V16" s="5"/>
    </row>
    <row r="17" spans="1:22" ht="15" customHeight="1" x14ac:dyDescent="0.25">
      <c r="A17" s="52" t="str">
        <f t="shared" si="2"/>
        <v>Moderate growth</v>
      </c>
      <c r="B17" s="53">
        <f t="shared" si="5"/>
        <v>-50</v>
      </c>
      <c r="C17" s="85">
        <f t="shared" si="0"/>
        <v>0.3</v>
      </c>
      <c r="D17" s="54">
        <f t="shared" si="1"/>
        <v>-15</v>
      </c>
      <c r="E17" s="54">
        <f t="shared" si="3"/>
        <v>3906.25</v>
      </c>
      <c r="F17" s="54">
        <f t="shared" si="4"/>
        <v>1171.875</v>
      </c>
      <c r="G17" s="16"/>
      <c r="H17" s="5"/>
      <c r="I17" s="5"/>
      <c r="J17" s="5"/>
      <c r="K17" s="5"/>
      <c r="L17" s="5"/>
      <c r="M17" s="5"/>
      <c r="N17" s="5"/>
      <c r="O17" s="5"/>
      <c r="P17" s="5"/>
      <c r="Q17" s="5"/>
      <c r="R17" s="5"/>
      <c r="S17" s="5"/>
      <c r="T17" s="5"/>
      <c r="U17" s="5"/>
      <c r="V17" s="5"/>
    </row>
    <row r="18" spans="1:22" ht="15" customHeight="1" x14ac:dyDescent="0.25">
      <c r="A18" s="52" t="str">
        <f t="shared" si="2"/>
        <v>High growth</v>
      </c>
      <c r="B18" s="53">
        <f t="shared" si="5"/>
        <v>-250</v>
      </c>
      <c r="C18" s="85">
        <f t="shared" si="0"/>
        <v>0.25</v>
      </c>
      <c r="D18" s="54">
        <f t="shared" si="1"/>
        <v>-62.5</v>
      </c>
      <c r="E18" s="54">
        <f t="shared" si="3"/>
        <v>68906.25</v>
      </c>
      <c r="F18" s="54">
        <f t="shared" si="4"/>
        <v>17226.5625</v>
      </c>
      <c r="G18" s="16"/>
      <c r="H18" s="5"/>
      <c r="I18" s="5"/>
      <c r="J18" s="5"/>
      <c r="K18" s="5"/>
      <c r="L18" s="5"/>
      <c r="M18" s="5"/>
      <c r="N18" s="5"/>
      <c r="O18" s="5"/>
      <c r="P18" s="5"/>
      <c r="Q18" s="5"/>
      <c r="R18" s="5"/>
      <c r="S18" s="5"/>
      <c r="T18" s="5"/>
      <c r="U18" s="5"/>
      <c r="V18" s="5"/>
    </row>
    <row r="19" spans="1:22" ht="15" customHeight="1" x14ac:dyDescent="0.25">
      <c r="A19" s="16"/>
      <c r="B19" s="16"/>
      <c r="C19" s="16"/>
      <c r="D19" s="16"/>
      <c r="E19" s="16"/>
      <c r="F19" s="16"/>
      <c r="G19" s="16"/>
      <c r="H19" s="5"/>
      <c r="I19" s="5"/>
      <c r="J19" s="5"/>
      <c r="K19" s="5"/>
      <c r="L19" s="5"/>
      <c r="M19" s="5"/>
      <c r="N19" s="5"/>
      <c r="O19" s="5"/>
      <c r="P19" s="5"/>
      <c r="Q19" s="5"/>
      <c r="R19" s="5"/>
      <c r="S19" s="5"/>
      <c r="T19" s="5"/>
      <c r="U19" s="5"/>
      <c r="V19" s="5"/>
    </row>
    <row r="20" spans="1:22" ht="15" customHeight="1" x14ac:dyDescent="0.25">
      <c r="A20" s="16"/>
      <c r="B20" s="16"/>
      <c r="C20" s="63" t="s">
        <v>42</v>
      </c>
      <c r="D20" s="64">
        <f>SUM(D13:D18)</f>
        <v>12.5</v>
      </c>
      <c r="E20" s="63" t="s">
        <v>20</v>
      </c>
      <c r="F20" s="63">
        <f>SUM(F13:F19)</f>
        <v>56718.75</v>
      </c>
      <c r="G20" s="16"/>
      <c r="H20" s="5"/>
      <c r="I20" s="5"/>
      <c r="J20" s="5"/>
      <c r="K20" s="5"/>
      <c r="L20" s="5"/>
      <c r="M20" s="5"/>
      <c r="N20" s="5"/>
      <c r="O20" s="5"/>
      <c r="P20" s="5"/>
      <c r="Q20" s="5"/>
      <c r="R20" s="5"/>
      <c r="S20" s="5"/>
      <c r="T20" s="5"/>
      <c r="U20" s="5"/>
      <c r="V20" s="5"/>
    </row>
    <row r="21" spans="1:22" ht="15" customHeight="1" x14ac:dyDescent="0.25">
      <c r="A21" s="16"/>
      <c r="B21" s="16"/>
      <c r="C21" s="16"/>
      <c r="D21" s="16"/>
      <c r="E21" s="63" t="s">
        <v>75</v>
      </c>
      <c r="F21" s="65">
        <f>SQRT(F20)</f>
        <v>238.15698604072062</v>
      </c>
      <c r="G21" s="16"/>
      <c r="H21" s="5"/>
      <c r="I21" s="5"/>
      <c r="J21" s="5"/>
      <c r="K21" s="5"/>
      <c r="L21" s="5"/>
      <c r="M21" s="5"/>
      <c r="N21" s="5"/>
      <c r="O21" s="5"/>
      <c r="P21" s="5"/>
      <c r="Q21" s="5"/>
      <c r="R21" s="5"/>
      <c r="S21" s="5"/>
      <c r="T21" s="5"/>
      <c r="U21" s="5"/>
      <c r="V21" s="5"/>
    </row>
    <row r="22" spans="1:22" ht="15" customHeight="1" x14ac:dyDescent="0.25">
      <c r="A22" s="16"/>
      <c r="B22" s="16"/>
      <c r="C22" s="16"/>
      <c r="D22" s="16"/>
      <c r="E22" s="63" t="s">
        <v>73</v>
      </c>
      <c r="F22" s="66">
        <f>F21/D20</f>
        <v>19.05255888325765</v>
      </c>
      <c r="G22" s="16"/>
      <c r="H22" s="5"/>
      <c r="I22" s="5"/>
      <c r="J22" s="5"/>
      <c r="K22" s="5"/>
      <c r="L22" s="5"/>
      <c r="M22" s="5"/>
      <c r="N22" s="5"/>
      <c r="O22" s="5"/>
      <c r="P22" s="5"/>
      <c r="Q22" s="5"/>
      <c r="R22" s="5"/>
      <c r="S22" s="5"/>
      <c r="T22" s="5"/>
      <c r="U22" s="5"/>
      <c r="V22" s="5"/>
    </row>
    <row r="23" spans="1:22" ht="15" customHeight="1" x14ac:dyDescent="0.25">
      <c r="A23" s="50" t="s">
        <v>19</v>
      </c>
      <c r="B23" s="16"/>
      <c r="C23" s="16"/>
      <c r="D23" s="16"/>
      <c r="E23" s="16"/>
      <c r="F23" s="16"/>
      <c r="G23" s="16"/>
      <c r="H23" s="5"/>
      <c r="I23" s="5"/>
      <c r="J23" s="5"/>
      <c r="K23" s="5"/>
      <c r="L23" s="5"/>
      <c r="M23" s="5"/>
      <c r="N23" s="5"/>
      <c r="O23" s="5"/>
      <c r="P23" s="5"/>
      <c r="Q23" s="5"/>
      <c r="R23" s="5"/>
      <c r="S23" s="5"/>
      <c r="T23" s="5"/>
      <c r="U23" s="5"/>
      <c r="V23" s="5"/>
    </row>
    <row r="24" spans="1:22" ht="15" customHeight="1" x14ac:dyDescent="0.25">
      <c r="A24" s="51" t="s">
        <v>1</v>
      </c>
      <c r="B24" s="51" t="str">
        <f>D1</f>
        <v>TARO</v>
      </c>
      <c r="C24" s="51" t="str">
        <f t="shared" ref="C24:C30" si="6">A1</f>
        <v>Probability</v>
      </c>
      <c r="D24" s="51" t="s">
        <v>45</v>
      </c>
      <c r="E24" s="51" t="s">
        <v>47</v>
      </c>
      <c r="F24" s="51" t="s">
        <v>46</v>
      </c>
      <c r="G24" s="16"/>
      <c r="H24" s="5"/>
      <c r="I24" s="5"/>
      <c r="J24" s="5"/>
      <c r="K24" s="5"/>
      <c r="L24" s="5"/>
      <c r="M24" s="5"/>
      <c r="N24" s="5"/>
      <c r="O24" s="5"/>
      <c r="P24" s="5"/>
      <c r="Q24" s="5"/>
      <c r="R24" s="5"/>
      <c r="S24" s="5"/>
      <c r="T24" s="5"/>
      <c r="U24" s="5"/>
      <c r="V24" s="5"/>
    </row>
    <row r="25" spans="1:22" ht="15" customHeight="1" x14ac:dyDescent="0.25">
      <c r="A25" s="52" t="str">
        <f>B2</f>
        <v>Extreme recession</v>
      </c>
      <c r="B25" s="53">
        <f>D2*$G$2</f>
        <v>-500</v>
      </c>
      <c r="C25" s="85">
        <f t="shared" si="6"/>
        <v>0.04</v>
      </c>
      <c r="D25" s="54">
        <f t="shared" ref="D25:D30" si="7">B25*C25</f>
        <v>-20</v>
      </c>
      <c r="E25" s="54">
        <f>(B25-$D$32)^2</f>
        <v>438244</v>
      </c>
      <c r="F25" s="54">
        <f>E25*C25</f>
        <v>17529.760000000002</v>
      </c>
      <c r="G25" s="16"/>
      <c r="H25" s="5"/>
      <c r="I25" s="5"/>
      <c r="J25" s="5"/>
      <c r="K25" s="5"/>
      <c r="L25" s="5"/>
      <c r="M25" s="5"/>
      <c r="N25" s="5"/>
      <c r="O25" s="5"/>
      <c r="P25" s="5"/>
      <c r="Q25" s="5"/>
      <c r="R25" s="5"/>
      <c r="S25" s="5"/>
      <c r="T25" s="5"/>
      <c r="U25" s="5"/>
      <c r="V25" s="5"/>
    </row>
    <row r="26" spans="1:22" ht="15" customHeight="1" x14ac:dyDescent="0.25">
      <c r="A26" s="52" t="str">
        <f t="shared" ref="A26:A30" si="8">B3</f>
        <v>Recession</v>
      </c>
      <c r="B26" s="53">
        <f t="shared" ref="B26:B30" si="9">D3*$G$2</f>
        <v>-300</v>
      </c>
      <c r="C26" s="85">
        <f t="shared" si="6"/>
        <v>0.01</v>
      </c>
      <c r="D26" s="54">
        <f t="shared" si="7"/>
        <v>-3</v>
      </c>
      <c r="E26" s="54">
        <f t="shared" ref="E26:E30" si="10">(B26-$D$32)^2</f>
        <v>213444</v>
      </c>
      <c r="F26" s="54">
        <f>E26*C26</f>
        <v>2134.44</v>
      </c>
      <c r="G26" s="16"/>
      <c r="H26" s="5"/>
      <c r="I26" s="5"/>
      <c r="J26" s="5"/>
      <c r="K26" s="5"/>
      <c r="L26" s="5"/>
      <c r="M26" s="5"/>
      <c r="N26" s="5"/>
      <c r="O26" s="5"/>
      <c r="P26" s="5"/>
      <c r="Q26" s="5"/>
      <c r="R26" s="5"/>
      <c r="S26" s="5"/>
      <c r="T26" s="5"/>
      <c r="U26" s="5"/>
      <c r="V26" s="5"/>
    </row>
    <row r="27" spans="1:22" ht="15" customHeight="1" x14ac:dyDescent="0.25">
      <c r="A27" s="52" t="str">
        <f t="shared" si="8"/>
        <v>Stagnation</v>
      </c>
      <c r="B27" s="53">
        <f t="shared" si="9"/>
        <v>-100</v>
      </c>
      <c r="C27" s="85">
        <f t="shared" si="6"/>
        <v>0.2</v>
      </c>
      <c r="D27" s="54">
        <f t="shared" si="7"/>
        <v>-20</v>
      </c>
      <c r="E27" s="54">
        <f>(B27-$D$32)^2</f>
        <v>68644</v>
      </c>
      <c r="F27" s="54">
        <f t="shared" ref="F27:F30" si="11">E27*C27</f>
        <v>13728.800000000001</v>
      </c>
      <c r="G27" s="16"/>
      <c r="H27" s="5"/>
      <c r="I27" s="5"/>
      <c r="J27" s="5"/>
      <c r="K27" s="5"/>
      <c r="L27" s="5"/>
      <c r="M27" s="5"/>
      <c r="N27" s="5"/>
      <c r="O27" s="5"/>
      <c r="P27" s="5"/>
      <c r="Q27" s="5"/>
      <c r="R27" s="5"/>
      <c r="S27" s="5"/>
      <c r="T27" s="5"/>
      <c r="U27" s="5"/>
      <c r="V27" s="5"/>
    </row>
    <row r="28" spans="1:22" ht="15" customHeight="1" x14ac:dyDescent="0.25">
      <c r="A28" s="52" t="str">
        <f t="shared" si="8"/>
        <v>Slow growth</v>
      </c>
      <c r="B28" s="53">
        <f t="shared" si="9"/>
        <v>100</v>
      </c>
      <c r="C28" s="85">
        <f t="shared" si="6"/>
        <v>0.2</v>
      </c>
      <c r="D28" s="54">
        <f t="shared" si="7"/>
        <v>20</v>
      </c>
      <c r="E28" s="54">
        <f t="shared" si="10"/>
        <v>3844</v>
      </c>
      <c r="F28" s="54">
        <f t="shared" si="11"/>
        <v>768.80000000000007</v>
      </c>
      <c r="G28" s="16"/>
      <c r="H28" s="5"/>
      <c r="I28" s="5"/>
      <c r="J28" s="5"/>
      <c r="K28" s="5"/>
      <c r="L28" s="5"/>
      <c r="M28" s="5"/>
      <c r="N28" s="5"/>
      <c r="O28" s="5"/>
      <c r="P28" s="5"/>
      <c r="Q28" s="5"/>
      <c r="R28" s="5"/>
      <c r="S28" s="5"/>
      <c r="T28" s="5"/>
      <c r="U28" s="5"/>
      <c r="V28" s="5"/>
    </row>
    <row r="29" spans="1:22" ht="15" customHeight="1" x14ac:dyDescent="0.25">
      <c r="A29" s="52" t="str">
        <f t="shared" si="8"/>
        <v>Moderate growth</v>
      </c>
      <c r="B29" s="53">
        <f t="shared" si="9"/>
        <v>200</v>
      </c>
      <c r="C29" s="85">
        <f t="shared" si="6"/>
        <v>0.3</v>
      </c>
      <c r="D29" s="54">
        <f t="shared" si="7"/>
        <v>60</v>
      </c>
      <c r="E29" s="54">
        <f t="shared" si="10"/>
        <v>1444</v>
      </c>
      <c r="F29" s="54">
        <f t="shared" si="11"/>
        <v>433.2</v>
      </c>
      <c r="G29" s="27"/>
      <c r="H29" s="5"/>
      <c r="I29" s="5"/>
      <c r="J29" s="5"/>
      <c r="K29" s="5"/>
      <c r="L29" s="5"/>
      <c r="M29" s="5"/>
      <c r="N29" s="5"/>
      <c r="O29" s="5"/>
      <c r="P29" s="5"/>
      <c r="Q29" s="5"/>
      <c r="R29" s="5"/>
      <c r="S29" s="5"/>
      <c r="T29" s="5"/>
      <c r="U29" s="5"/>
      <c r="V29" s="5"/>
    </row>
    <row r="30" spans="1:22" ht="15" customHeight="1" x14ac:dyDescent="0.25">
      <c r="A30" s="52" t="str">
        <f t="shared" si="8"/>
        <v>High growth</v>
      </c>
      <c r="B30" s="53">
        <f t="shared" si="9"/>
        <v>500</v>
      </c>
      <c r="C30" s="85">
        <f t="shared" si="6"/>
        <v>0.25</v>
      </c>
      <c r="D30" s="54">
        <f t="shared" si="7"/>
        <v>125</v>
      </c>
      <c r="E30" s="54">
        <f t="shared" si="10"/>
        <v>114244</v>
      </c>
      <c r="F30" s="54">
        <f t="shared" si="11"/>
        <v>28561</v>
      </c>
      <c r="G30" s="16"/>
      <c r="H30" s="5"/>
      <c r="I30" s="5"/>
      <c r="J30" s="5"/>
      <c r="K30" s="5"/>
      <c r="L30" s="5"/>
      <c r="M30" s="5"/>
      <c r="N30" s="5"/>
      <c r="O30" s="5"/>
      <c r="P30" s="5"/>
      <c r="Q30" s="5"/>
      <c r="R30" s="5"/>
      <c r="S30" s="5"/>
      <c r="T30" s="5"/>
      <c r="U30" s="5"/>
      <c r="V30" s="5"/>
    </row>
    <row r="31" spans="1:22" ht="15" customHeight="1" x14ac:dyDescent="0.25">
      <c r="A31" s="33"/>
      <c r="B31" s="33"/>
      <c r="C31" s="33"/>
      <c r="D31" s="16"/>
      <c r="E31" s="16"/>
      <c r="F31" s="16"/>
      <c r="G31" s="16"/>
      <c r="H31" s="5"/>
      <c r="I31" s="5"/>
      <c r="J31" s="5"/>
      <c r="K31" s="5"/>
      <c r="L31" s="5"/>
      <c r="M31" s="5"/>
      <c r="N31" s="5"/>
      <c r="O31" s="5"/>
      <c r="P31" s="5"/>
      <c r="Q31" s="5"/>
      <c r="R31" s="5"/>
      <c r="S31" s="5"/>
      <c r="T31" s="5"/>
      <c r="U31" s="5"/>
      <c r="V31" s="5"/>
    </row>
    <row r="32" spans="1:22" ht="15" customHeight="1" x14ac:dyDescent="0.25">
      <c r="A32" s="16"/>
      <c r="B32" s="16"/>
      <c r="C32" s="63" t="s">
        <v>42</v>
      </c>
      <c r="D32" s="64">
        <f>SUM(D25:D31)</f>
        <v>162</v>
      </c>
      <c r="E32" s="63" t="s">
        <v>20</v>
      </c>
      <c r="F32" s="64">
        <f>SUM(F25:F31)</f>
        <v>63156</v>
      </c>
      <c r="G32" s="5"/>
      <c r="H32" s="5"/>
      <c r="I32" s="5"/>
      <c r="J32" s="5"/>
      <c r="K32" s="5"/>
      <c r="L32" s="5"/>
      <c r="M32" s="5"/>
      <c r="N32" s="5"/>
      <c r="O32" s="5"/>
      <c r="P32" s="5"/>
      <c r="Q32" s="5"/>
      <c r="R32" s="5"/>
      <c r="S32" s="5"/>
      <c r="T32" s="5"/>
    </row>
    <row r="33" spans="1:22" ht="15" customHeight="1" x14ac:dyDescent="0.25">
      <c r="A33" s="16"/>
      <c r="B33" s="16"/>
      <c r="C33" s="16"/>
      <c r="D33" s="16"/>
      <c r="E33" s="63" t="s">
        <v>75</v>
      </c>
      <c r="F33" s="65">
        <f>SQRT(F32)</f>
        <v>251.30857526156962</v>
      </c>
      <c r="G33" s="16"/>
      <c r="H33" s="5"/>
      <c r="I33" s="5"/>
      <c r="J33" s="5"/>
      <c r="K33" s="5"/>
      <c r="L33" s="5"/>
      <c r="M33" s="5"/>
      <c r="N33" s="5"/>
      <c r="O33" s="5"/>
      <c r="P33" s="5"/>
      <c r="Q33" s="5"/>
      <c r="R33" s="5"/>
      <c r="S33" s="5"/>
      <c r="T33" s="5"/>
      <c r="U33" s="5"/>
      <c r="V33" s="5"/>
    </row>
    <row r="34" spans="1:22" ht="15" customHeight="1" x14ac:dyDescent="0.25">
      <c r="A34" s="16"/>
      <c r="B34" s="16"/>
      <c r="C34" s="16"/>
      <c r="D34" s="16"/>
      <c r="E34" s="63" t="s">
        <v>73</v>
      </c>
      <c r="F34" s="67">
        <f>F33/D32</f>
        <v>1.5512875016146273</v>
      </c>
      <c r="G34" s="16"/>
      <c r="H34" s="5"/>
      <c r="I34" s="5"/>
      <c r="J34" s="5"/>
      <c r="K34" s="5"/>
      <c r="L34" s="5"/>
      <c r="M34" s="5"/>
      <c r="N34" s="5"/>
      <c r="O34" s="5"/>
      <c r="P34" s="5"/>
      <c r="Q34" s="5"/>
      <c r="R34" s="5"/>
      <c r="S34" s="5"/>
      <c r="T34" s="5"/>
      <c r="U34" s="5"/>
      <c r="V34" s="5"/>
    </row>
    <row r="35" spans="1:22" ht="15" customHeight="1" x14ac:dyDescent="0.25">
      <c r="A35" s="16"/>
      <c r="B35" s="16"/>
      <c r="C35" s="16"/>
      <c r="D35" s="16"/>
      <c r="E35" s="16"/>
      <c r="F35" s="5"/>
      <c r="G35" s="5"/>
      <c r="H35" s="5"/>
      <c r="I35" s="5"/>
      <c r="J35" s="5"/>
      <c r="K35" s="5"/>
      <c r="L35" s="5"/>
      <c r="M35" s="5"/>
      <c r="N35" s="5"/>
      <c r="O35" s="5"/>
      <c r="P35" s="5"/>
      <c r="Q35" s="5"/>
      <c r="R35" s="5"/>
      <c r="S35" s="5"/>
      <c r="T35" s="5"/>
    </row>
    <row r="36" spans="1:22" ht="15" customHeight="1" x14ac:dyDescent="0.25">
      <c r="A36" s="16"/>
      <c r="B36" s="16"/>
      <c r="C36" s="16"/>
      <c r="D36" s="16"/>
      <c r="E36" s="16"/>
      <c r="F36" s="16"/>
      <c r="G36" s="16"/>
      <c r="H36" s="5"/>
      <c r="I36" s="5"/>
      <c r="J36" s="5"/>
      <c r="K36" s="5"/>
      <c r="L36" s="5"/>
      <c r="M36" s="5"/>
      <c r="N36" s="5"/>
      <c r="O36" s="5"/>
      <c r="P36" s="5"/>
      <c r="Q36" s="5"/>
      <c r="R36" s="5"/>
      <c r="S36" s="5"/>
      <c r="T36" s="5"/>
      <c r="U36" s="5"/>
      <c r="V36" s="5"/>
    </row>
    <row r="37" spans="1:22" ht="15" customHeight="1" x14ac:dyDescent="0.25">
      <c r="A37" s="55" t="s">
        <v>23</v>
      </c>
      <c r="B37" s="16"/>
      <c r="C37" s="16"/>
      <c r="D37" s="16"/>
      <c r="E37" s="16"/>
      <c r="F37" s="16"/>
      <c r="G37" s="16"/>
      <c r="H37" s="5"/>
      <c r="I37" s="5"/>
      <c r="J37" s="5"/>
      <c r="K37" s="5"/>
      <c r="L37" s="5"/>
      <c r="M37" s="5"/>
      <c r="N37" s="5"/>
      <c r="O37" s="5"/>
      <c r="P37" s="5"/>
      <c r="Q37" s="5"/>
      <c r="R37" s="5"/>
      <c r="S37" s="5"/>
      <c r="T37" s="5"/>
      <c r="U37" s="5"/>
      <c r="V37" s="5"/>
    </row>
    <row r="38" spans="1:22" ht="15" customHeight="1" x14ac:dyDescent="0.25">
      <c r="A38" s="51" t="s">
        <v>14</v>
      </c>
      <c r="B38" s="51" t="s">
        <v>15</v>
      </c>
      <c r="C38" s="86" t="s">
        <v>0</v>
      </c>
      <c r="D38" s="86" t="s">
        <v>23</v>
      </c>
      <c r="E38" s="16"/>
      <c r="F38" s="16"/>
      <c r="G38" s="16"/>
      <c r="H38" s="5"/>
      <c r="I38" s="5"/>
      <c r="J38" s="5"/>
      <c r="K38" s="5"/>
      <c r="L38" s="5"/>
      <c r="M38" s="5"/>
      <c r="N38" s="5"/>
      <c r="O38" s="5"/>
      <c r="P38" s="5"/>
      <c r="Q38" s="5"/>
      <c r="R38" s="5"/>
      <c r="S38" s="5"/>
      <c r="T38" s="5"/>
      <c r="U38" s="5"/>
      <c r="V38" s="5"/>
    </row>
    <row r="39" spans="1:22" ht="15" customHeight="1" x14ac:dyDescent="0.25">
      <c r="A39" s="51" t="s">
        <v>21</v>
      </c>
      <c r="B39" s="51" t="s">
        <v>22</v>
      </c>
      <c r="C39" s="86"/>
      <c r="D39" s="86"/>
      <c r="E39" s="16"/>
      <c r="F39" s="16"/>
      <c r="G39" s="16"/>
      <c r="H39" s="5"/>
      <c r="I39" s="5"/>
      <c r="J39" s="5"/>
      <c r="K39" s="5"/>
      <c r="L39" s="5"/>
      <c r="M39" s="5"/>
      <c r="N39" s="5"/>
      <c r="O39" s="5"/>
      <c r="P39" s="5"/>
      <c r="Q39" s="5"/>
      <c r="R39" s="5"/>
      <c r="S39" s="5"/>
      <c r="T39" s="5"/>
      <c r="U39" s="5"/>
      <c r="V39" s="5"/>
    </row>
    <row r="40" spans="1:22" ht="15" customHeight="1" x14ac:dyDescent="0.25">
      <c r="A40" s="56">
        <f t="shared" ref="A40:A45" si="12">B13</f>
        <v>900</v>
      </c>
      <c r="B40" s="56">
        <f>B25</f>
        <v>-500</v>
      </c>
      <c r="C40" s="52">
        <f t="shared" ref="C40:C45" si="13">A2</f>
        <v>0.04</v>
      </c>
      <c r="D40" s="54">
        <f t="shared" ref="D40:D45" si="14">A40*B40*C40</f>
        <v>-18000</v>
      </c>
      <c r="E40" s="16"/>
      <c r="F40" s="16"/>
      <c r="G40" s="16"/>
      <c r="H40" s="5"/>
      <c r="I40" s="5"/>
      <c r="J40" s="5"/>
      <c r="K40" s="5"/>
      <c r="L40" s="5"/>
      <c r="M40" s="5"/>
      <c r="N40" s="5"/>
      <c r="O40" s="5"/>
      <c r="P40" s="5"/>
      <c r="Q40" s="5"/>
      <c r="R40" s="5"/>
      <c r="S40" s="5"/>
      <c r="T40" s="5"/>
      <c r="U40" s="5"/>
      <c r="V40" s="5"/>
    </row>
    <row r="41" spans="1:22" ht="15" customHeight="1" x14ac:dyDescent="0.25">
      <c r="A41" s="56">
        <f t="shared" si="12"/>
        <v>400</v>
      </c>
      <c r="B41" s="56">
        <f t="shared" ref="B41:B45" si="15">B26</f>
        <v>-300</v>
      </c>
      <c r="C41" s="52">
        <f t="shared" si="13"/>
        <v>0.01</v>
      </c>
      <c r="D41" s="54">
        <f t="shared" si="14"/>
        <v>-1200</v>
      </c>
      <c r="E41" s="16"/>
      <c r="F41" s="16"/>
      <c r="G41" s="16"/>
      <c r="H41" s="5"/>
      <c r="I41" s="5"/>
      <c r="J41" s="5"/>
      <c r="K41" s="5"/>
      <c r="L41" s="5"/>
      <c r="M41" s="5"/>
      <c r="N41" s="5"/>
      <c r="O41" s="5"/>
      <c r="P41" s="5"/>
      <c r="Q41" s="5"/>
      <c r="R41" s="5"/>
      <c r="S41" s="5"/>
      <c r="T41" s="5"/>
      <c r="U41" s="5"/>
      <c r="V41" s="5"/>
    </row>
    <row r="42" spans="1:22" ht="15" customHeight="1" x14ac:dyDescent="0.25">
      <c r="A42" s="56">
        <f t="shared" si="12"/>
        <v>150</v>
      </c>
      <c r="B42" s="56">
        <f t="shared" si="15"/>
        <v>-100</v>
      </c>
      <c r="C42" s="52">
        <f t="shared" si="13"/>
        <v>0.2</v>
      </c>
      <c r="D42" s="54">
        <f t="shared" si="14"/>
        <v>-3000</v>
      </c>
      <c r="E42" s="16"/>
      <c r="F42" s="16"/>
      <c r="G42" s="16"/>
      <c r="H42" s="5"/>
      <c r="I42" s="5"/>
      <c r="J42" s="5"/>
      <c r="K42" s="5"/>
      <c r="L42" s="5"/>
      <c r="M42" s="5"/>
      <c r="N42" s="5"/>
      <c r="O42" s="5"/>
      <c r="P42" s="5"/>
      <c r="Q42" s="5"/>
      <c r="R42" s="5"/>
      <c r="S42" s="5"/>
      <c r="T42" s="5"/>
      <c r="U42" s="5"/>
      <c r="V42" s="5"/>
    </row>
    <row r="43" spans="1:22" ht="15" customHeight="1" x14ac:dyDescent="0.25">
      <c r="A43" s="56">
        <f t="shared" si="12"/>
        <v>100</v>
      </c>
      <c r="B43" s="56">
        <f t="shared" si="15"/>
        <v>100</v>
      </c>
      <c r="C43" s="52">
        <f t="shared" si="13"/>
        <v>0.2</v>
      </c>
      <c r="D43" s="54">
        <f t="shared" si="14"/>
        <v>2000</v>
      </c>
      <c r="E43" s="16"/>
      <c r="F43" s="16"/>
      <c r="G43" s="16"/>
      <c r="H43" s="5"/>
      <c r="I43" s="5"/>
      <c r="J43" s="5"/>
      <c r="K43" s="5"/>
      <c r="L43" s="5"/>
      <c r="M43" s="5"/>
      <c r="N43" s="5"/>
      <c r="O43" s="5"/>
      <c r="P43" s="5"/>
      <c r="Q43" s="5"/>
      <c r="R43" s="5"/>
      <c r="S43" s="5"/>
      <c r="T43" s="5"/>
      <c r="U43" s="5"/>
      <c r="V43" s="5"/>
    </row>
    <row r="44" spans="1:22" ht="15" customHeight="1" x14ac:dyDescent="0.25">
      <c r="A44" s="56">
        <f t="shared" si="12"/>
        <v>-50</v>
      </c>
      <c r="B44" s="56">
        <f t="shared" si="15"/>
        <v>200</v>
      </c>
      <c r="C44" s="52">
        <f t="shared" si="13"/>
        <v>0.3</v>
      </c>
      <c r="D44" s="54">
        <f t="shared" si="14"/>
        <v>-3000</v>
      </c>
      <c r="E44" s="16"/>
      <c r="F44" s="16"/>
      <c r="G44" s="16"/>
      <c r="H44" s="5"/>
      <c r="I44" s="5"/>
      <c r="J44" s="5"/>
      <c r="K44" s="5"/>
      <c r="L44" s="5"/>
      <c r="M44" s="5"/>
      <c r="N44" s="5"/>
      <c r="O44" s="5"/>
      <c r="P44" s="5"/>
      <c r="Q44" s="5"/>
      <c r="R44" s="5"/>
      <c r="S44" s="5"/>
      <c r="T44" s="5"/>
      <c r="U44" s="5"/>
      <c r="V44" s="5"/>
    </row>
    <row r="45" spans="1:22" ht="15" customHeight="1" x14ac:dyDescent="0.25">
      <c r="A45" s="56">
        <f t="shared" si="12"/>
        <v>-250</v>
      </c>
      <c r="B45" s="56">
        <f t="shared" si="15"/>
        <v>500</v>
      </c>
      <c r="C45" s="52">
        <f t="shared" si="13"/>
        <v>0.25</v>
      </c>
      <c r="D45" s="54">
        <f t="shared" si="14"/>
        <v>-31250</v>
      </c>
      <c r="E45" s="16"/>
      <c r="F45" s="16"/>
      <c r="G45" s="16"/>
      <c r="H45" s="5"/>
      <c r="I45" s="5"/>
      <c r="J45" s="5"/>
      <c r="K45" s="5"/>
      <c r="L45" s="5"/>
      <c r="M45" s="5"/>
      <c r="N45" s="5"/>
      <c r="O45" s="5"/>
      <c r="P45" s="5"/>
      <c r="Q45" s="5"/>
      <c r="R45" s="5"/>
      <c r="S45" s="5"/>
      <c r="T45" s="5"/>
      <c r="U45" s="5"/>
      <c r="V45" s="5"/>
    </row>
    <row r="46" spans="1:22" ht="15" customHeight="1" x14ac:dyDescent="0.25">
      <c r="A46" s="16"/>
      <c r="B46" s="16"/>
      <c r="C46" s="63" t="s">
        <v>23</v>
      </c>
      <c r="D46" s="64">
        <f>SUM(D40:D45)</f>
        <v>-54450</v>
      </c>
      <c r="E46" s="16"/>
      <c r="F46" s="16"/>
      <c r="G46" s="16"/>
      <c r="H46" s="5"/>
      <c r="I46" s="5"/>
      <c r="J46" s="5"/>
      <c r="K46" s="5"/>
      <c r="L46" s="5"/>
      <c r="M46" s="5"/>
      <c r="N46" s="5"/>
      <c r="O46" s="5"/>
      <c r="P46" s="5"/>
      <c r="Q46" s="5"/>
      <c r="R46" s="5"/>
      <c r="S46" s="5"/>
      <c r="T46" s="5"/>
      <c r="U46" s="5"/>
      <c r="V46" s="5"/>
    </row>
    <row r="47" spans="1:22" ht="15" customHeight="1" x14ac:dyDescent="0.25">
      <c r="A47" s="16"/>
      <c r="B47" s="16"/>
      <c r="C47" s="16"/>
      <c r="D47" s="16"/>
      <c r="E47" s="16"/>
      <c r="F47" s="16"/>
      <c r="G47" s="16"/>
      <c r="H47" s="5"/>
      <c r="I47" s="5"/>
      <c r="J47" s="5"/>
      <c r="K47" s="5"/>
      <c r="L47" s="5"/>
      <c r="M47" s="5"/>
      <c r="N47" s="5"/>
      <c r="O47" s="5"/>
      <c r="P47" s="5"/>
      <c r="Q47" s="5"/>
      <c r="R47" s="5"/>
      <c r="S47" s="5"/>
      <c r="T47" s="5"/>
      <c r="U47" s="5"/>
      <c r="V47" s="5"/>
    </row>
    <row r="48" spans="1:22" ht="15" customHeight="1" x14ac:dyDescent="0.25">
      <c r="A48" s="57" t="s">
        <v>17</v>
      </c>
      <c r="B48" s="16"/>
      <c r="C48" s="16"/>
      <c r="D48" s="16"/>
      <c r="E48" s="16"/>
      <c r="F48" s="16"/>
      <c r="G48" s="16"/>
      <c r="H48" s="5"/>
      <c r="I48" s="5"/>
      <c r="J48" s="5"/>
      <c r="K48" s="5"/>
      <c r="L48" s="5"/>
      <c r="M48" s="5"/>
      <c r="N48" s="5"/>
      <c r="O48" s="5"/>
      <c r="P48" s="5"/>
      <c r="Q48" s="5"/>
      <c r="R48" s="5"/>
      <c r="S48" s="5"/>
      <c r="T48" s="5"/>
      <c r="U48" s="5"/>
      <c r="V48" s="5"/>
    </row>
    <row r="49" spans="1:22" ht="15" customHeight="1" x14ac:dyDescent="0.25">
      <c r="A49" s="27" t="str">
        <f>C1</f>
        <v>NRG</v>
      </c>
      <c r="B49" s="58">
        <v>0.2</v>
      </c>
      <c r="C49" s="16"/>
      <c r="D49" s="16"/>
      <c r="E49" s="16"/>
      <c r="F49" s="16"/>
      <c r="G49" s="16"/>
      <c r="H49" s="5"/>
      <c r="I49" s="5"/>
      <c r="J49" s="5"/>
      <c r="K49" s="5"/>
      <c r="L49" s="5"/>
      <c r="M49" s="5"/>
      <c r="N49" s="5"/>
      <c r="O49" s="5"/>
      <c r="P49" s="5"/>
      <c r="Q49" s="5"/>
      <c r="R49" s="5"/>
      <c r="S49" s="5"/>
      <c r="T49" s="5"/>
      <c r="U49" s="5"/>
      <c r="V49" s="5"/>
    </row>
    <row r="50" spans="1:22" ht="15" customHeight="1" x14ac:dyDescent="0.25">
      <c r="A50" s="27" t="str">
        <f>D1</f>
        <v>TARO</v>
      </c>
      <c r="B50" s="58">
        <f>1-B49</f>
        <v>0.8</v>
      </c>
      <c r="C50" s="16"/>
      <c r="D50" s="16"/>
      <c r="E50" s="16"/>
      <c r="F50" s="16"/>
      <c r="G50" s="16"/>
      <c r="H50" s="5"/>
      <c r="I50" s="5"/>
      <c r="J50" s="5"/>
      <c r="K50" s="5"/>
      <c r="L50" s="5"/>
      <c r="M50" s="5"/>
      <c r="N50" s="5"/>
      <c r="O50" s="5"/>
      <c r="P50" s="5"/>
      <c r="Q50" s="5"/>
      <c r="R50" s="5"/>
      <c r="S50" s="5"/>
      <c r="T50" s="5"/>
      <c r="U50" s="5"/>
      <c r="V50" s="5"/>
    </row>
    <row r="51" spans="1:22" ht="15" customHeight="1" x14ac:dyDescent="0.25">
      <c r="A51" s="16"/>
      <c r="B51" s="16"/>
      <c r="C51" s="16"/>
      <c r="D51" s="16"/>
      <c r="E51" s="16"/>
      <c r="F51" s="16"/>
      <c r="G51" s="16"/>
      <c r="H51" s="5"/>
      <c r="I51" s="5"/>
      <c r="J51" s="5"/>
      <c r="K51" s="5"/>
      <c r="L51" s="5"/>
      <c r="M51" s="5"/>
      <c r="N51" s="5"/>
      <c r="O51" s="5"/>
      <c r="P51" s="5"/>
      <c r="Q51" s="5"/>
      <c r="R51" s="5"/>
      <c r="S51" s="5"/>
      <c r="T51" s="5"/>
      <c r="U51" s="5"/>
      <c r="V51" s="5"/>
    </row>
    <row r="52" spans="1:22" ht="15" customHeight="1" x14ac:dyDescent="0.25">
      <c r="A52" s="16"/>
      <c r="B52" s="16"/>
      <c r="C52" s="16"/>
      <c r="D52" s="16"/>
      <c r="E52" s="16"/>
      <c r="F52" s="16"/>
      <c r="G52" s="16"/>
      <c r="H52" s="5"/>
      <c r="I52" s="5"/>
      <c r="J52" s="5"/>
      <c r="K52" s="5"/>
      <c r="L52" s="5"/>
      <c r="M52" s="5"/>
      <c r="N52" s="5"/>
      <c r="O52" s="5"/>
      <c r="P52" s="5"/>
      <c r="Q52" s="5"/>
      <c r="R52" s="5"/>
      <c r="S52" s="5"/>
      <c r="T52" s="5"/>
      <c r="U52" s="5"/>
      <c r="V52" s="5"/>
    </row>
    <row r="53" spans="1:22" ht="15" customHeight="1" x14ac:dyDescent="0.25">
      <c r="A53" s="27" t="s">
        <v>48</v>
      </c>
      <c r="B53" s="59">
        <f>B49*D20+B50*D32</f>
        <v>132.1</v>
      </c>
      <c r="C53" s="16"/>
      <c r="D53" s="16"/>
      <c r="E53" s="16"/>
      <c r="F53" s="16"/>
      <c r="G53" s="16"/>
      <c r="H53" s="5"/>
      <c r="I53" s="5"/>
      <c r="J53" s="5"/>
      <c r="K53" s="5"/>
      <c r="L53" s="5"/>
      <c r="M53" s="5"/>
      <c r="N53" s="5"/>
      <c r="O53" s="5"/>
      <c r="P53" s="5"/>
      <c r="Q53" s="5"/>
      <c r="R53" s="5"/>
      <c r="S53" s="5"/>
      <c r="T53" s="5"/>
      <c r="U53" s="5"/>
      <c r="V53" s="5"/>
    </row>
    <row r="54" spans="1:22" ht="15" customHeight="1" x14ac:dyDescent="0.25">
      <c r="A54" s="27" t="s">
        <v>49</v>
      </c>
      <c r="B54" s="59">
        <f>B49^2*F20+B50^2*F32+2*B49*B50*D46</f>
        <v>25264.590000000007</v>
      </c>
      <c r="C54" s="16"/>
      <c r="D54" s="16"/>
      <c r="E54" s="16"/>
      <c r="F54" s="16"/>
      <c r="G54" s="16"/>
      <c r="H54" s="5"/>
      <c r="I54" s="5"/>
      <c r="J54" s="5"/>
      <c r="K54" s="5"/>
      <c r="L54" s="5"/>
      <c r="M54" s="5"/>
      <c r="N54" s="5"/>
      <c r="O54" s="5"/>
      <c r="P54" s="5"/>
      <c r="Q54" s="5"/>
      <c r="R54" s="5"/>
      <c r="S54" s="5"/>
      <c r="T54" s="5"/>
      <c r="U54" s="5"/>
      <c r="V54" s="5"/>
    </row>
    <row r="55" spans="1:22" ht="15" customHeight="1" x14ac:dyDescent="0.25">
      <c r="A55" s="27" t="s">
        <v>27</v>
      </c>
      <c r="B55" s="59">
        <f>SQRT(ABS(B54))</f>
        <v>158.94838784964134</v>
      </c>
      <c r="C55" s="16"/>
      <c r="D55" s="16"/>
      <c r="E55" s="16"/>
      <c r="F55" s="16"/>
      <c r="G55" s="16"/>
      <c r="H55" s="5"/>
      <c r="I55" s="5"/>
      <c r="J55" s="5"/>
      <c r="K55" s="5"/>
      <c r="L55" s="5"/>
      <c r="M55" s="5"/>
      <c r="N55" s="5"/>
      <c r="O55" s="5"/>
      <c r="P55" s="5"/>
      <c r="Q55" s="5"/>
      <c r="R55" s="5"/>
      <c r="S55" s="5"/>
      <c r="T55" s="5"/>
      <c r="U55" s="5"/>
      <c r="V55" s="5"/>
    </row>
    <row r="56" spans="1:22" ht="15" customHeight="1" x14ac:dyDescent="0.25">
      <c r="A56" s="27"/>
      <c r="B56" s="59"/>
      <c r="C56" s="16"/>
      <c r="D56" s="16"/>
      <c r="E56" s="16"/>
      <c r="F56" s="16"/>
      <c r="G56" s="16"/>
      <c r="H56" s="5"/>
      <c r="I56" s="5"/>
      <c r="J56" s="5"/>
      <c r="K56" s="5"/>
      <c r="L56" s="5"/>
      <c r="M56" s="5"/>
      <c r="N56" s="5"/>
      <c r="O56" s="5"/>
      <c r="P56" s="5"/>
      <c r="Q56" s="5"/>
      <c r="R56" s="5"/>
      <c r="S56" s="5"/>
      <c r="T56" s="5"/>
      <c r="U56" s="5"/>
      <c r="V56" s="5"/>
    </row>
    <row r="57" spans="1:22" ht="15" customHeight="1" x14ac:dyDescent="0.25">
      <c r="A57" s="16"/>
      <c r="B57" s="16"/>
      <c r="C57" s="16"/>
      <c r="D57" s="16"/>
      <c r="E57" s="16"/>
      <c r="F57" s="16"/>
      <c r="G57" s="16"/>
      <c r="H57" s="5"/>
      <c r="I57" s="5"/>
      <c r="J57" s="5"/>
      <c r="K57" s="5"/>
      <c r="L57" s="5"/>
      <c r="M57" s="5"/>
      <c r="N57" s="5"/>
      <c r="O57" s="5"/>
      <c r="P57" s="5"/>
      <c r="Q57" s="5"/>
      <c r="R57" s="5"/>
      <c r="S57" s="5"/>
      <c r="T57" s="5"/>
      <c r="U57" s="5"/>
      <c r="V57" s="5"/>
    </row>
    <row r="58" spans="1:22" ht="15" customHeight="1" x14ac:dyDescent="0.25">
      <c r="A58" s="5"/>
      <c r="B58" s="5"/>
      <c r="C58" s="5"/>
      <c r="D58" s="5"/>
      <c r="E58" s="5"/>
      <c r="F58" s="5"/>
      <c r="G58" s="16"/>
      <c r="H58" s="5"/>
      <c r="I58" s="5"/>
      <c r="J58" s="5"/>
      <c r="K58" s="5"/>
      <c r="L58" s="5"/>
      <c r="M58" s="5"/>
      <c r="N58" s="5"/>
      <c r="O58" s="5"/>
      <c r="P58" s="5"/>
      <c r="Q58" s="5"/>
      <c r="R58" s="5"/>
      <c r="S58" s="5"/>
      <c r="T58" s="5"/>
      <c r="U58" s="5"/>
      <c r="V58" s="5"/>
    </row>
    <row r="59" spans="1:22" ht="15" customHeight="1" x14ac:dyDescent="0.25">
      <c r="A59" s="43" t="str">
        <f>A53</f>
        <v>Portfolio Expected Return</v>
      </c>
      <c r="B59" s="5"/>
      <c r="C59" s="5"/>
      <c r="D59" s="5"/>
      <c r="E59" s="5"/>
      <c r="F59" s="5"/>
      <c r="G59" s="5"/>
      <c r="H59" s="5"/>
      <c r="I59" s="5"/>
      <c r="J59" s="5"/>
      <c r="K59" s="5"/>
      <c r="L59" s="5"/>
      <c r="M59" s="5"/>
      <c r="N59" s="5"/>
      <c r="O59" s="5"/>
      <c r="P59" s="5"/>
      <c r="Q59" s="5"/>
      <c r="R59" s="5"/>
      <c r="S59" s="5"/>
      <c r="T59" s="5"/>
      <c r="U59" s="5"/>
      <c r="V59" s="5"/>
    </row>
    <row r="60" spans="1:22" ht="15" customHeight="1" x14ac:dyDescent="0.25">
      <c r="A60" s="44" t="s">
        <v>77</v>
      </c>
      <c r="B60" s="5"/>
      <c r="C60" s="5"/>
      <c r="D60" s="5"/>
      <c r="E60" s="5"/>
      <c r="F60" s="5"/>
      <c r="G60" s="5"/>
      <c r="H60" s="5"/>
      <c r="I60" s="5"/>
      <c r="J60" s="5"/>
      <c r="K60" s="5"/>
      <c r="L60" s="5"/>
      <c r="M60" s="5"/>
      <c r="N60" s="5"/>
      <c r="O60" s="5"/>
      <c r="P60" s="5"/>
      <c r="Q60" s="5"/>
      <c r="R60" s="5"/>
      <c r="S60" s="5"/>
      <c r="T60" s="5"/>
      <c r="U60" s="5"/>
      <c r="V60" s="5"/>
    </row>
    <row r="61" spans="1:22" ht="15" customHeight="1" x14ac:dyDescent="0.25">
      <c r="A61" s="45">
        <f>B53</f>
        <v>132.1</v>
      </c>
      <c r="B61" s="46">
        <v>0</v>
      </c>
      <c r="C61" s="46">
        <v>0.05</v>
      </c>
      <c r="D61" s="46">
        <v>0.1</v>
      </c>
      <c r="E61" s="46">
        <v>0.15</v>
      </c>
      <c r="F61" s="46">
        <v>0.2</v>
      </c>
      <c r="G61" s="46">
        <v>0.25</v>
      </c>
      <c r="H61" s="46">
        <v>0.3</v>
      </c>
      <c r="I61" s="46">
        <v>0.35</v>
      </c>
      <c r="J61" s="46">
        <v>0.4</v>
      </c>
      <c r="K61" s="46">
        <v>0.45</v>
      </c>
      <c r="L61" s="46">
        <v>0.5</v>
      </c>
      <c r="M61" s="46">
        <v>0.55000000000000004</v>
      </c>
      <c r="N61" s="46">
        <v>0.6</v>
      </c>
      <c r="O61" s="46">
        <v>0.65</v>
      </c>
      <c r="P61" s="46">
        <v>0.7</v>
      </c>
      <c r="Q61" s="46">
        <v>0.75</v>
      </c>
      <c r="R61" s="46">
        <v>0.8</v>
      </c>
      <c r="S61" s="46">
        <v>0.85</v>
      </c>
      <c r="T61" s="46">
        <v>0.9</v>
      </c>
      <c r="U61" s="46">
        <v>0.95</v>
      </c>
      <c r="V61" s="46">
        <v>1</v>
      </c>
    </row>
    <row r="62" spans="1:22" ht="15" customHeight="1" x14ac:dyDescent="0.25">
      <c r="A62" s="46">
        <v>0</v>
      </c>
      <c r="B62" s="47">
        <f t="dataTable" ref="B62:V82" dt2D="1" dtr="1" r1="B49" r2="B50"/>
        <v>0</v>
      </c>
      <c r="C62" s="47">
        <v>0.625</v>
      </c>
      <c r="D62" s="47">
        <v>1.25</v>
      </c>
      <c r="E62" s="47">
        <v>1.875</v>
      </c>
      <c r="F62" s="47">
        <v>2.5</v>
      </c>
      <c r="G62" s="47">
        <v>3.125</v>
      </c>
      <c r="H62" s="47">
        <v>3.75</v>
      </c>
      <c r="I62" s="47">
        <v>4.375</v>
      </c>
      <c r="J62" s="47">
        <v>5</v>
      </c>
      <c r="K62" s="47">
        <v>5.625</v>
      </c>
      <c r="L62" s="47">
        <v>6.25</v>
      </c>
      <c r="M62" s="47">
        <v>6.8750000000000009</v>
      </c>
      <c r="N62" s="47">
        <v>7.5</v>
      </c>
      <c r="O62" s="47">
        <v>8.125</v>
      </c>
      <c r="P62" s="47">
        <v>8.75</v>
      </c>
      <c r="Q62" s="47">
        <v>9.375</v>
      </c>
      <c r="R62" s="47">
        <v>10</v>
      </c>
      <c r="S62" s="47">
        <v>10.625</v>
      </c>
      <c r="T62" s="47">
        <v>11.25</v>
      </c>
      <c r="U62" s="47">
        <v>11.875</v>
      </c>
      <c r="V62" s="48">
        <v>12.5</v>
      </c>
    </row>
    <row r="63" spans="1:22" ht="15" customHeight="1" x14ac:dyDescent="0.25">
      <c r="A63" s="46">
        <v>0.05</v>
      </c>
      <c r="B63" s="47">
        <v>8.1</v>
      </c>
      <c r="C63" s="47">
        <v>8.7249999999999996</v>
      </c>
      <c r="D63" s="47">
        <v>9.35</v>
      </c>
      <c r="E63" s="47">
        <v>9.9749999999999996</v>
      </c>
      <c r="F63" s="47">
        <v>10.6</v>
      </c>
      <c r="G63" s="47">
        <v>11.225</v>
      </c>
      <c r="H63" s="47">
        <v>11.85</v>
      </c>
      <c r="I63" s="47">
        <v>12.475</v>
      </c>
      <c r="J63" s="47">
        <v>13.1</v>
      </c>
      <c r="K63" s="47">
        <v>13.725</v>
      </c>
      <c r="L63" s="47">
        <v>14.35</v>
      </c>
      <c r="M63" s="47">
        <v>14.975000000000001</v>
      </c>
      <c r="N63" s="47">
        <v>15.6</v>
      </c>
      <c r="O63" s="47">
        <v>16.225000000000001</v>
      </c>
      <c r="P63" s="47">
        <v>16.850000000000001</v>
      </c>
      <c r="Q63" s="47">
        <v>17.475000000000001</v>
      </c>
      <c r="R63" s="47">
        <v>18.100000000000001</v>
      </c>
      <c r="S63" s="47">
        <v>18.725000000000001</v>
      </c>
      <c r="T63" s="47">
        <v>19.350000000000001</v>
      </c>
      <c r="U63" s="48">
        <v>19.975000000000001</v>
      </c>
      <c r="V63" s="47">
        <v>20.6</v>
      </c>
    </row>
    <row r="64" spans="1:22" ht="15" customHeight="1" x14ac:dyDescent="0.25">
      <c r="A64" s="46">
        <v>0.1</v>
      </c>
      <c r="B64" s="47">
        <v>16.2</v>
      </c>
      <c r="C64" s="47">
        <v>16.824999999999999</v>
      </c>
      <c r="D64" s="47">
        <v>17.45</v>
      </c>
      <c r="E64" s="47">
        <v>18.074999999999999</v>
      </c>
      <c r="F64" s="47">
        <v>18.7</v>
      </c>
      <c r="G64" s="47">
        <v>19.324999999999999</v>
      </c>
      <c r="H64" s="47">
        <v>19.95</v>
      </c>
      <c r="I64" s="47">
        <v>20.574999999999999</v>
      </c>
      <c r="J64" s="47">
        <v>21.2</v>
      </c>
      <c r="K64" s="47">
        <v>21.824999999999999</v>
      </c>
      <c r="L64" s="47">
        <v>22.45</v>
      </c>
      <c r="M64" s="47">
        <v>23.074999999999999</v>
      </c>
      <c r="N64" s="47">
        <v>23.7</v>
      </c>
      <c r="O64" s="47">
        <v>24.324999999999999</v>
      </c>
      <c r="P64" s="47">
        <v>24.95</v>
      </c>
      <c r="Q64" s="47">
        <v>25.574999999999999</v>
      </c>
      <c r="R64" s="47">
        <v>26.2</v>
      </c>
      <c r="S64" s="47">
        <v>26.824999999999999</v>
      </c>
      <c r="T64" s="48">
        <v>27.45</v>
      </c>
      <c r="U64" s="47">
        <v>28.074999999999999</v>
      </c>
      <c r="V64" s="47">
        <v>28.7</v>
      </c>
    </row>
    <row r="65" spans="1:22" ht="15" customHeight="1" x14ac:dyDescent="0.25">
      <c r="A65" s="46">
        <v>0.15</v>
      </c>
      <c r="B65" s="47">
        <v>24.3</v>
      </c>
      <c r="C65" s="47">
        <v>24.925000000000001</v>
      </c>
      <c r="D65" s="47">
        <v>25.55</v>
      </c>
      <c r="E65" s="47">
        <v>26.175000000000001</v>
      </c>
      <c r="F65" s="47">
        <v>26.8</v>
      </c>
      <c r="G65" s="47">
        <v>27.425000000000001</v>
      </c>
      <c r="H65" s="47">
        <v>28.05</v>
      </c>
      <c r="I65" s="47">
        <v>28.675000000000001</v>
      </c>
      <c r="J65" s="47">
        <v>29.3</v>
      </c>
      <c r="K65" s="47">
        <v>29.925000000000001</v>
      </c>
      <c r="L65" s="47">
        <v>30.55</v>
      </c>
      <c r="M65" s="47">
        <v>31.175000000000001</v>
      </c>
      <c r="N65" s="47">
        <v>31.8</v>
      </c>
      <c r="O65" s="47">
        <v>32.424999999999997</v>
      </c>
      <c r="P65" s="47">
        <v>33.049999999999997</v>
      </c>
      <c r="Q65" s="47">
        <v>33.674999999999997</v>
      </c>
      <c r="R65" s="47">
        <v>34.299999999999997</v>
      </c>
      <c r="S65" s="48">
        <v>34.924999999999997</v>
      </c>
      <c r="T65" s="47">
        <v>35.549999999999997</v>
      </c>
      <c r="U65" s="47">
        <v>36.174999999999997</v>
      </c>
      <c r="V65" s="47">
        <v>36.799999999999997</v>
      </c>
    </row>
    <row r="66" spans="1:22" ht="15" customHeight="1" x14ac:dyDescent="0.25">
      <c r="A66" s="46">
        <v>0.2</v>
      </c>
      <c r="B66" s="47">
        <v>32.4</v>
      </c>
      <c r="C66" s="47">
        <v>33.024999999999999</v>
      </c>
      <c r="D66" s="47">
        <v>33.65</v>
      </c>
      <c r="E66" s="47">
        <v>34.274999999999999</v>
      </c>
      <c r="F66" s="47">
        <v>34.9</v>
      </c>
      <c r="G66" s="47">
        <v>35.524999999999999</v>
      </c>
      <c r="H66" s="47">
        <v>36.15</v>
      </c>
      <c r="I66" s="47">
        <v>36.774999999999999</v>
      </c>
      <c r="J66" s="47">
        <v>37.4</v>
      </c>
      <c r="K66" s="47">
        <v>38.024999999999999</v>
      </c>
      <c r="L66" s="47">
        <v>38.65</v>
      </c>
      <c r="M66" s="47">
        <v>39.274999999999999</v>
      </c>
      <c r="N66" s="47">
        <v>39.9</v>
      </c>
      <c r="O66" s="47">
        <v>40.524999999999999</v>
      </c>
      <c r="P66" s="47">
        <v>41.15</v>
      </c>
      <c r="Q66" s="47">
        <v>41.774999999999999</v>
      </c>
      <c r="R66" s="48">
        <v>42.4</v>
      </c>
      <c r="S66" s="47">
        <v>43.024999999999999</v>
      </c>
      <c r="T66" s="47">
        <v>43.65</v>
      </c>
      <c r="U66" s="47">
        <v>44.274999999999999</v>
      </c>
      <c r="V66" s="47">
        <v>44.9</v>
      </c>
    </row>
    <row r="67" spans="1:22" ht="15" customHeight="1" x14ac:dyDescent="0.25">
      <c r="A67" s="46">
        <v>0.25</v>
      </c>
      <c r="B67" s="47">
        <v>40.5</v>
      </c>
      <c r="C67" s="47">
        <v>41.125</v>
      </c>
      <c r="D67" s="47">
        <v>41.75</v>
      </c>
      <c r="E67" s="47">
        <v>42.375</v>
      </c>
      <c r="F67" s="47">
        <v>43</v>
      </c>
      <c r="G67" s="47">
        <v>43.625</v>
      </c>
      <c r="H67" s="47">
        <v>44.25</v>
      </c>
      <c r="I67" s="47">
        <v>44.875</v>
      </c>
      <c r="J67" s="47">
        <v>45.5</v>
      </c>
      <c r="K67" s="47">
        <v>46.125</v>
      </c>
      <c r="L67" s="47">
        <v>46.75</v>
      </c>
      <c r="M67" s="47">
        <v>47.375</v>
      </c>
      <c r="N67" s="47">
        <v>48</v>
      </c>
      <c r="O67" s="47">
        <v>48.625</v>
      </c>
      <c r="P67" s="47">
        <v>49.25</v>
      </c>
      <c r="Q67" s="48">
        <v>49.875</v>
      </c>
      <c r="R67" s="47">
        <v>50.5</v>
      </c>
      <c r="S67" s="47">
        <v>51.125</v>
      </c>
      <c r="T67" s="47">
        <v>51.75</v>
      </c>
      <c r="U67" s="47">
        <v>52.375</v>
      </c>
      <c r="V67" s="47">
        <v>53</v>
      </c>
    </row>
    <row r="68" spans="1:22" ht="15" customHeight="1" x14ac:dyDescent="0.25">
      <c r="A68" s="46">
        <v>0.3</v>
      </c>
      <c r="B68" s="47">
        <v>48.6</v>
      </c>
      <c r="C68" s="47">
        <v>49.225000000000001</v>
      </c>
      <c r="D68" s="47">
        <v>49.85</v>
      </c>
      <c r="E68" s="47">
        <v>50.475000000000001</v>
      </c>
      <c r="F68" s="47">
        <v>51.1</v>
      </c>
      <c r="G68" s="47">
        <v>51.725000000000001</v>
      </c>
      <c r="H68" s="47">
        <v>52.35</v>
      </c>
      <c r="I68" s="47">
        <v>52.975000000000001</v>
      </c>
      <c r="J68" s="47">
        <v>53.6</v>
      </c>
      <c r="K68" s="47">
        <v>54.225000000000001</v>
      </c>
      <c r="L68" s="47">
        <v>54.85</v>
      </c>
      <c r="M68" s="47">
        <v>55.475000000000001</v>
      </c>
      <c r="N68" s="47">
        <v>56.1</v>
      </c>
      <c r="O68" s="47">
        <v>56.725000000000001</v>
      </c>
      <c r="P68" s="48">
        <v>57.35</v>
      </c>
      <c r="Q68" s="47">
        <v>57.975000000000001</v>
      </c>
      <c r="R68" s="47">
        <v>58.6</v>
      </c>
      <c r="S68" s="47">
        <v>59.225000000000001</v>
      </c>
      <c r="T68" s="47">
        <v>59.85</v>
      </c>
      <c r="U68" s="47">
        <v>60.475000000000001</v>
      </c>
      <c r="V68" s="47">
        <v>61.1</v>
      </c>
    </row>
    <row r="69" spans="1:22" ht="15" customHeight="1" x14ac:dyDescent="0.25">
      <c r="A69" s="46">
        <v>0.35</v>
      </c>
      <c r="B69" s="47">
        <v>56.699999999999996</v>
      </c>
      <c r="C69" s="47">
        <v>57.324999999999996</v>
      </c>
      <c r="D69" s="47">
        <v>57.949999999999996</v>
      </c>
      <c r="E69" s="47">
        <v>58.574999999999996</v>
      </c>
      <c r="F69" s="47">
        <v>59.199999999999996</v>
      </c>
      <c r="G69" s="47">
        <v>59.824999999999996</v>
      </c>
      <c r="H69" s="47">
        <v>60.449999999999996</v>
      </c>
      <c r="I69" s="47">
        <v>61.074999999999996</v>
      </c>
      <c r="J69" s="47">
        <v>61.699999999999996</v>
      </c>
      <c r="K69" s="47">
        <v>62.324999999999996</v>
      </c>
      <c r="L69" s="47">
        <v>62.949999999999996</v>
      </c>
      <c r="M69" s="47">
        <v>63.574999999999996</v>
      </c>
      <c r="N69" s="47">
        <v>64.199999999999989</v>
      </c>
      <c r="O69" s="48">
        <v>64.824999999999989</v>
      </c>
      <c r="P69" s="47">
        <v>65.449999999999989</v>
      </c>
      <c r="Q69" s="47">
        <v>66.074999999999989</v>
      </c>
      <c r="R69" s="47">
        <v>66.699999999999989</v>
      </c>
      <c r="S69" s="47">
        <v>67.324999999999989</v>
      </c>
      <c r="T69" s="47">
        <v>67.949999999999989</v>
      </c>
      <c r="U69" s="47">
        <v>68.574999999999989</v>
      </c>
      <c r="V69" s="47">
        <v>69.199999999999989</v>
      </c>
    </row>
    <row r="70" spans="1:22" ht="15" customHeight="1" x14ac:dyDescent="0.25">
      <c r="A70" s="46">
        <v>0.4</v>
      </c>
      <c r="B70" s="47">
        <v>64.8</v>
      </c>
      <c r="C70" s="47">
        <v>65.424999999999997</v>
      </c>
      <c r="D70" s="47">
        <v>66.05</v>
      </c>
      <c r="E70" s="47">
        <v>66.674999999999997</v>
      </c>
      <c r="F70" s="47">
        <v>67.3</v>
      </c>
      <c r="G70" s="47">
        <v>67.924999999999997</v>
      </c>
      <c r="H70" s="47">
        <v>68.55</v>
      </c>
      <c r="I70" s="47">
        <v>69.174999999999997</v>
      </c>
      <c r="J70" s="47">
        <v>69.8</v>
      </c>
      <c r="K70" s="47">
        <v>70.424999999999997</v>
      </c>
      <c r="L70" s="47">
        <v>71.05</v>
      </c>
      <c r="M70" s="47">
        <v>71.674999999999997</v>
      </c>
      <c r="N70" s="48">
        <v>72.3</v>
      </c>
      <c r="O70" s="47">
        <v>72.924999999999997</v>
      </c>
      <c r="P70" s="47">
        <v>73.55</v>
      </c>
      <c r="Q70" s="47">
        <v>74.174999999999997</v>
      </c>
      <c r="R70" s="47">
        <v>74.8</v>
      </c>
      <c r="S70" s="47">
        <v>75.424999999999997</v>
      </c>
      <c r="T70" s="47">
        <v>76.05</v>
      </c>
      <c r="U70" s="47">
        <v>76.674999999999997</v>
      </c>
      <c r="V70" s="47">
        <v>77.3</v>
      </c>
    </row>
    <row r="71" spans="1:22" ht="15" customHeight="1" x14ac:dyDescent="0.25">
      <c r="A71" s="46">
        <v>0.45</v>
      </c>
      <c r="B71" s="47">
        <v>72.900000000000006</v>
      </c>
      <c r="C71" s="47">
        <v>73.525000000000006</v>
      </c>
      <c r="D71" s="47">
        <v>74.150000000000006</v>
      </c>
      <c r="E71" s="47">
        <v>74.775000000000006</v>
      </c>
      <c r="F71" s="47">
        <v>75.400000000000006</v>
      </c>
      <c r="G71" s="47">
        <v>76.025000000000006</v>
      </c>
      <c r="H71" s="47">
        <v>76.650000000000006</v>
      </c>
      <c r="I71" s="47">
        <v>77.275000000000006</v>
      </c>
      <c r="J71" s="47">
        <v>77.900000000000006</v>
      </c>
      <c r="K71" s="47">
        <v>78.525000000000006</v>
      </c>
      <c r="L71" s="47">
        <v>79.150000000000006</v>
      </c>
      <c r="M71" s="48">
        <v>79.775000000000006</v>
      </c>
      <c r="N71" s="47">
        <v>80.400000000000006</v>
      </c>
      <c r="O71" s="47">
        <v>81.025000000000006</v>
      </c>
      <c r="P71" s="47">
        <v>81.650000000000006</v>
      </c>
      <c r="Q71" s="47">
        <v>82.275000000000006</v>
      </c>
      <c r="R71" s="47">
        <v>82.9</v>
      </c>
      <c r="S71" s="47">
        <v>83.525000000000006</v>
      </c>
      <c r="T71" s="47">
        <v>84.15</v>
      </c>
      <c r="U71" s="47">
        <v>84.775000000000006</v>
      </c>
      <c r="V71" s="47">
        <v>85.4</v>
      </c>
    </row>
    <row r="72" spans="1:22" ht="15" customHeight="1" x14ac:dyDescent="0.25">
      <c r="A72" s="46">
        <v>0.5</v>
      </c>
      <c r="B72" s="47">
        <v>81</v>
      </c>
      <c r="C72" s="47">
        <v>81.625</v>
      </c>
      <c r="D72" s="47">
        <v>82.25</v>
      </c>
      <c r="E72" s="47">
        <v>82.875</v>
      </c>
      <c r="F72" s="47">
        <v>83.5</v>
      </c>
      <c r="G72" s="47">
        <v>84.125</v>
      </c>
      <c r="H72" s="47">
        <v>84.75</v>
      </c>
      <c r="I72" s="47">
        <v>85.375</v>
      </c>
      <c r="J72" s="47">
        <v>86</v>
      </c>
      <c r="K72" s="47">
        <v>86.625</v>
      </c>
      <c r="L72" s="48">
        <v>87.25</v>
      </c>
      <c r="M72" s="47">
        <v>87.875</v>
      </c>
      <c r="N72" s="47">
        <v>88.5</v>
      </c>
      <c r="O72" s="47">
        <v>89.125</v>
      </c>
      <c r="P72" s="47">
        <v>89.75</v>
      </c>
      <c r="Q72" s="47">
        <v>90.375</v>
      </c>
      <c r="R72" s="47">
        <v>91</v>
      </c>
      <c r="S72" s="47">
        <v>91.625</v>
      </c>
      <c r="T72" s="47">
        <v>92.25</v>
      </c>
      <c r="U72" s="47">
        <v>92.875</v>
      </c>
      <c r="V72" s="47">
        <v>93.5</v>
      </c>
    </row>
    <row r="73" spans="1:22" ht="15" customHeight="1" x14ac:dyDescent="0.25">
      <c r="A73" s="46">
        <v>0.55000000000000004</v>
      </c>
      <c r="B73" s="47">
        <v>89.100000000000009</v>
      </c>
      <c r="C73" s="47">
        <v>89.725000000000009</v>
      </c>
      <c r="D73" s="47">
        <v>90.350000000000009</v>
      </c>
      <c r="E73" s="47">
        <v>90.975000000000009</v>
      </c>
      <c r="F73" s="47">
        <v>91.600000000000009</v>
      </c>
      <c r="G73" s="47">
        <v>92.225000000000009</v>
      </c>
      <c r="H73" s="47">
        <v>92.850000000000009</v>
      </c>
      <c r="I73" s="47">
        <v>93.475000000000009</v>
      </c>
      <c r="J73" s="47">
        <v>94.100000000000009</v>
      </c>
      <c r="K73" s="48">
        <v>94.725000000000009</v>
      </c>
      <c r="L73" s="47">
        <v>95.350000000000009</v>
      </c>
      <c r="M73" s="47">
        <v>95.975000000000009</v>
      </c>
      <c r="N73" s="47">
        <v>96.600000000000009</v>
      </c>
      <c r="O73" s="47">
        <v>97.225000000000009</v>
      </c>
      <c r="P73" s="47">
        <v>97.850000000000009</v>
      </c>
      <c r="Q73" s="47">
        <v>98.475000000000009</v>
      </c>
      <c r="R73" s="47">
        <v>99.100000000000009</v>
      </c>
      <c r="S73" s="47">
        <v>99.725000000000009</v>
      </c>
      <c r="T73" s="47">
        <v>100.35000000000001</v>
      </c>
      <c r="U73" s="47">
        <v>100.97500000000001</v>
      </c>
      <c r="V73" s="47">
        <v>101.60000000000001</v>
      </c>
    </row>
    <row r="74" spans="1:22" ht="15" customHeight="1" x14ac:dyDescent="0.25">
      <c r="A74" s="46">
        <v>0.6</v>
      </c>
      <c r="B74" s="47">
        <v>97.2</v>
      </c>
      <c r="C74" s="47">
        <v>97.825000000000003</v>
      </c>
      <c r="D74" s="47">
        <v>98.45</v>
      </c>
      <c r="E74" s="47">
        <v>99.075000000000003</v>
      </c>
      <c r="F74" s="47">
        <v>99.7</v>
      </c>
      <c r="G74" s="47">
        <v>100.325</v>
      </c>
      <c r="H74" s="47">
        <v>100.95</v>
      </c>
      <c r="I74" s="47">
        <v>101.575</v>
      </c>
      <c r="J74" s="48">
        <v>102.2</v>
      </c>
      <c r="K74" s="47">
        <v>102.825</v>
      </c>
      <c r="L74" s="47">
        <v>103.45</v>
      </c>
      <c r="M74" s="47">
        <v>104.075</v>
      </c>
      <c r="N74" s="47">
        <v>104.7</v>
      </c>
      <c r="O74" s="47">
        <v>105.325</v>
      </c>
      <c r="P74" s="47">
        <v>105.95</v>
      </c>
      <c r="Q74" s="47">
        <v>106.575</v>
      </c>
      <c r="R74" s="47">
        <v>107.2</v>
      </c>
      <c r="S74" s="47">
        <v>107.825</v>
      </c>
      <c r="T74" s="47">
        <v>108.45</v>
      </c>
      <c r="U74" s="47">
        <v>109.075</v>
      </c>
      <c r="V74" s="47">
        <v>109.7</v>
      </c>
    </row>
    <row r="75" spans="1:22" ht="15" customHeight="1" x14ac:dyDescent="0.25">
      <c r="A75" s="46">
        <v>0.65</v>
      </c>
      <c r="B75" s="47">
        <v>105.3</v>
      </c>
      <c r="C75" s="47">
        <v>105.925</v>
      </c>
      <c r="D75" s="47">
        <v>106.55</v>
      </c>
      <c r="E75" s="47">
        <v>107.175</v>
      </c>
      <c r="F75" s="47">
        <v>107.8</v>
      </c>
      <c r="G75" s="47">
        <v>108.425</v>
      </c>
      <c r="H75" s="47">
        <v>109.05</v>
      </c>
      <c r="I75" s="48">
        <v>109.675</v>
      </c>
      <c r="J75" s="47">
        <v>110.3</v>
      </c>
      <c r="K75" s="47">
        <v>110.925</v>
      </c>
      <c r="L75" s="47">
        <v>111.55</v>
      </c>
      <c r="M75" s="47">
        <v>112.175</v>
      </c>
      <c r="N75" s="47">
        <v>112.8</v>
      </c>
      <c r="O75" s="47">
        <v>113.425</v>
      </c>
      <c r="P75" s="47">
        <v>114.05</v>
      </c>
      <c r="Q75" s="47">
        <v>114.675</v>
      </c>
      <c r="R75" s="47">
        <v>115.3</v>
      </c>
      <c r="S75" s="47">
        <v>115.925</v>
      </c>
      <c r="T75" s="47">
        <v>116.55</v>
      </c>
      <c r="U75" s="47">
        <v>117.175</v>
      </c>
      <c r="V75" s="47">
        <v>117.8</v>
      </c>
    </row>
    <row r="76" spans="1:22" ht="15" customHeight="1" x14ac:dyDescent="0.25">
      <c r="A76" s="46">
        <v>0.7</v>
      </c>
      <c r="B76" s="47">
        <v>113.39999999999999</v>
      </c>
      <c r="C76" s="47">
        <v>114.02499999999999</v>
      </c>
      <c r="D76" s="47">
        <v>114.64999999999999</v>
      </c>
      <c r="E76" s="47">
        <v>115.27499999999999</v>
      </c>
      <c r="F76" s="47">
        <v>115.89999999999999</v>
      </c>
      <c r="G76" s="47">
        <v>116.52499999999999</v>
      </c>
      <c r="H76" s="48">
        <v>117.14999999999999</v>
      </c>
      <c r="I76" s="47">
        <v>117.77499999999999</v>
      </c>
      <c r="J76" s="47">
        <v>118.39999999999999</v>
      </c>
      <c r="K76" s="47">
        <v>119.02499999999999</v>
      </c>
      <c r="L76" s="47">
        <v>119.64999999999999</v>
      </c>
      <c r="M76" s="47">
        <v>120.27499999999999</v>
      </c>
      <c r="N76" s="47">
        <v>120.89999999999999</v>
      </c>
      <c r="O76" s="47">
        <v>121.52499999999999</v>
      </c>
      <c r="P76" s="47">
        <v>122.14999999999999</v>
      </c>
      <c r="Q76" s="47">
        <v>122.77499999999999</v>
      </c>
      <c r="R76" s="47">
        <v>123.39999999999999</v>
      </c>
      <c r="S76" s="47">
        <v>124.02499999999999</v>
      </c>
      <c r="T76" s="47">
        <v>124.64999999999999</v>
      </c>
      <c r="U76" s="47">
        <v>125.27499999999999</v>
      </c>
      <c r="V76" s="47">
        <v>125.89999999999999</v>
      </c>
    </row>
    <row r="77" spans="1:22" ht="15" customHeight="1" x14ac:dyDescent="0.25">
      <c r="A77" s="46">
        <v>0.75</v>
      </c>
      <c r="B77" s="47">
        <v>121.5</v>
      </c>
      <c r="C77" s="47">
        <v>122.125</v>
      </c>
      <c r="D77" s="47">
        <v>122.75</v>
      </c>
      <c r="E77" s="47">
        <v>123.375</v>
      </c>
      <c r="F77" s="47">
        <v>124</v>
      </c>
      <c r="G77" s="48">
        <v>124.625</v>
      </c>
      <c r="H77" s="47">
        <v>125.25</v>
      </c>
      <c r="I77" s="47">
        <v>125.875</v>
      </c>
      <c r="J77" s="47">
        <v>126.5</v>
      </c>
      <c r="K77" s="47">
        <v>127.125</v>
      </c>
      <c r="L77" s="47">
        <v>127.75</v>
      </c>
      <c r="M77" s="47">
        <v>128.375</v>
      </c>
      <c r="N77" s="47">
        <v>129</v>
      </c>
      <c r="O77" s="47">
        <v>129.625</v>
      </c>
      <c r="P77" s="47">
        <v>130.25</v>
      </c>
      <c r="Q77" s="47">
        <v>130.875</v>
      </c>
      <c r="R77" s="47">
        <v>131.5</v>
      </c>
      <c r="S77" s="47">
        <v>132.125</v>
      </c>
      <c r="T77" s="47">
        <v>132.75</v>
      </c>
      <c r="U77" s="47">
        <v>133.375</v>
      </c>
      <c r="V77" s="47">
        <v>134</v>
      </c>
    </row>
    <row r="78" spans="1:22" ht="15" customHeight="1" x14ac:dyDescent="0.25">
      <c r="A78" s="46">
        <v>0.8</v>
      </c>
      <c r="B78" s="47">
        <v>129.6</v>
      </c>
      <c r="C78" s="47">
        <v>130.22499999999999</v>
      </c>
      <c r="D78" s="47">
        <v>130.85</v>
      </c>
      <c r="E78" s="47">
        <v>131.47499999999999</v>
      </c>
      <c r="F78" s="48">
        <v>132.1</v>
      </c>
      <c r="G78" s="47">
        <v>132.72499999999999</v>
      </c>
      <c r="H78" s="47">
        <v>133.35</v>
      </c>
      <c r="I78" s="47">
        <v>133.97499999999999</v>
      </c>
      <c r="J78" s="47">
        <v>134.6</v>
      </c>
      <c r="K78" s="47">
        <v>135.22499999999999</v>
      </c>
      <c r="L78" s="47">
        <v>135.85</v>
      </c>
      <c r="M78" s="47">
        <v>136.47499999999999</v>
      </c>
      <c r="N78" s="47">
        <v>137.1</v>
      </c>
      <c r="O78" s="47">
        <v>137.72499999999999</v>
      </c>
      <c r="P78" s="47">
        <v>138.35</v>
      </c>
      <c r="Q78" s="47">
        <v>138.97499999999999</v>
      </c>
      <c r="R78" s="47">
        <v>139.6</v>
      </c>
      <c r="S78" s="47">
        <v>140.22499999999999</v>
      </c>
      <c r="T78" s="47">
        <v>140.85</v>
      </c>
      <c r="U78" s="47">
        <v>141.47499999999999</v>
      </c>
      <c r="V78" s="47">
        <v>142.1</v>
      </c>
    </row>
    <row r="79" spans="1:22" ht="15" customHeight="1" x14ac:dyDescent="0.25">
      <c r="A79" s="46">
        <v>0.85</v>
      </c>
      <c r="B79" s="47">
        <v>137.69999999999999</v>
      </c>
      <c r="C79" s="47">
        <v>138.32499999999999</v>
      </c>
      <c r="D79" s="47">
        <v>138.94999999999999</v>
      </c>
      <c r="E79" s="48">
        <v>139.57499999999999</v>
      </c>
      <c r="F79" s="47">
        <v>140.19999999999999</v>
      </c>
      <c r="G79" s="47">
        <v>140.82499999999999</v>
      </c>
      <c r="H79" s="47">
        <v>141.44999999999999</v>
      </c>
      <c r="I79" s="47">
        <v>142.07499999999999</v>
      </c>
      <c r="J79" s="47">
        <v>142.69999999999999</v>
      </c>
      <c r="K79" s="47">
        <v>143.32499999999999</v>
      </c>
      <c r="L79" s="47">
        <v>143.94999999999999</v>
      </c>
      <c r="M79" s="47">
        <v>144.57499999999999</v>
      </c>
      <c r="N79" s="47">
        <v>145.19999999999999</v>
      </c>
      <c r="O79" s="47">
        <v>145.82499999999999</v>
      </c>
      <c r="P79" s="47">
        <v>146.44999999999999</v>
      </c>
      <c r="Q79" s="47">
        <v>147.07499999999999</v>
      </c>
      <c r="R79" s="47">
        <v>147.69999999999999</v>
      </c>
      <c r="S79" s="47">
        <v>148.32499999999999</v>
      </c>
      <c r="T79" s="47">
        <v>148.94999999999999</v>
      </c>
      <c r="U79" s="47">
        <v>149.57499999999999</v>
      </c>
      <c r="V79" s="47">
        <v>150.19999999999999</v>
      </c>
    </row>
    <row r="80" spans="1:22" ht="15" customHeight="1" x14ac:dyDescent="0.25">
      <c r="A80" s="46">
        <v>0.9</v>
      </c>
      <c r="B80" s="47">
        <v>145.80000000000001</v>
      </c>
      <c r="C80" s="47">
        <v>146.42500000000001</v>
      </c>
      <c r="D80" s="48">
        <v>147.05000000000001</v>
      </c>
      <c r="E80" s="47">
        <v>147.67500000000001</v>
      </c>
      <c r="F80" s="47">
        <v>148.30000000000001</v>
      </c>
      <c r="G80" s="47">
        <v>148.92500000000001</v>
      </c>
      <c r="H80" s="47">
        <v>149.55000000000001</v>
      </c>
      <c r="I80" s="47">
        <v>150.17500000000001</v>
      </c>
      <c r="J80" s="47">
        <v>150.80000000000001</v>
      </c>
      <c r="K80" s="47">
        <v>151.42500000000001</v>
      </c>
      <c r="L80" s="47">
        <v>152.05000000000001</v>
      </c>
      <c r="M80" s="47">
        <v>152.67500000000001</v>
      </c>
      <c r="N80" s="47">
        <v>153.30000000000001</v>
      </c>
      <c r="O80" s="47">
        <v>153.92500000000001</v>
      </c>
      <c r="P80" s="47">
        <v>154.55000000000001</v>
      </c>
      <c r="Q80" s="47">
        <v>155.17500000000001</v>
      </c>
      <c r="R80" s="47">
        <v>155.80000000000001</v>
      </c>
      <c r="S80" s="47">
        <v>156.42500000000001</v>
      </c>
      <c r="T80" s="47">
        <v>157.05000000000001</v>
      </c>
      <c r="U80" s="47">
        <v>157.67500000000001</v>
      </c>
      <c r="V80" s="47">
        <v>158.30000000000001</v>
      </c>
    </row>
    <row r="81" spans="1:22" ht="15" customHeight="1" x14ac:dyDescent="0.25">
      <c r="A81" s="46">
        <v>0.95</v>
      </c>
      <c r="B81" s="47">
        <v>153.9</v>
      </c>
      <c r="C81" s="48">
        <v>154.52500000000001</v>
      </c>
      <c r="D81" s="47">
        <v>155.15</v>
      </c>
      <c r="E81" s="47">
        <v>155.77500000000001</v>
      </c>
      <c r="F81" s="47">
        <v>156.4</v>
      </c>
      <c r="G81" s="47">
        <v>157.02500000000001</v>
      </c>
      <c r="H81" s="47">
        <v>157.65</v>
      </c>
      <c r="I81" s="47">
        <v>158.27500000000001</v>
      </c>
      <c r="J81" s="47">
        <v>158.9</v>
      </c>
      <c r="K81" s="47">
        <v>159.52500000000001</v>
      </c>
      <c r="L81" s="47">
        <v>160.15</v>
      </c>
      <c r="M81" s="47">
        <v>160.77500000000001</v>
      </c>
      <c r="N81" s="47">
        <v>161.4</v>
      </c>
      <c r="O81" s="47">
        <v>162.02500000000001</v>
      </c>
      <c r="P81" s="47">
        <v>162.65</v>
      </c>
      <c r="Q81" s="47">
        <v>163.27500000000001</v>
      </c>
      <c r="R81" s="47">
        <v>163.9</v>
      </c>
      <c r="S81" s="47">
        <v>164.52500000000001</v>
      </c>
      <c r="T81" s="47">
        <v>165.15</v>
      </c>
      <c r="U81" s="47">
        <v>165.77500000000001</v>
      </c>
      <c r="V81" s="47">
        <v>166.4</v>
      </c>
    </row>
    <row r="82" spans="1:22" ht="15" customHeight="1" x14ac:dyDescent="0.25">
      <c r="A82" s="46">
        <v>1</v>
      </c>
      <c r="B82" s="48">
        <v>162</v>
      </c>
      <c r="C82" s="47">
        <v>162.625</v>
      </c>
      <c r="D82" s="47">
        <v>163.25</v>
      </c>
      <c r="E82" s="47">
        <v>163.875</v>
      </c>
      <c r="F82" s="47">
        <v>164.5</v>
      </c>
      <c r="G82" s="47">
        <v>165.125</v>
      </c>
      <c r="H82" s="47">
        <v>165.75</v>
      </c>
      <c r="I82" s="47">
        <v>166.375</v>
      </c>
      <c r="J82" s="47">
        <v>167</v>
      </c>
      <c r="K82" s="47">
        <v>167.625</v>
      </c>
      <c r="L82" s="47">
        <v>168.25</v>
      </c>
      <c r="M82" s="47">
        <v>168.875</v>
      </c>
      <c r="N82" s="47">
        <v>169.5</v>
      </c>
      <c r="O82" s="47">
        <v>170.125</v>
      </c>
      <c r="P82" s="47">
        <v>170.75</v>
      </c>
      <c r="Q82" s="47">
        <v>171.375</v>
      </c>
      <c r="R82" s="47">
        <v>172</v>
      </c>
      <c r="S82" s="47">
        <v>172.625</v>
      </c>
      <c r="T82" s="47">
        <v>173.25</v>
      </c>
      <c r="U82" s="47">
        <v>173.875</v>
      </c>
      <c r="V82" s="47">
        <v>174.5</v>
      </c>
    </row>
    <row r="83" spans="1:22" ht="15" customHeight="1" x14ac:dyDescent="0.25">
      <c r="A83" s="5"/>
      <c r="B83" s="5"/>
      <c r="C83" s="5"/>
      <c r="D83" s="5"/>
      <c r="E83" s="5"/>
      <c r="F83" s="5"/>
      <c r="G83" s="5"/>
      <c r="H83" s="5"/>
      <c r="I83" s="5"/>
      <c r="J83" s="5"/>
      <c r="K83" s="5"/>
      <c r="L83" s="5"/>
      <c r="M83" s="5"/>
      <c r="N83" s="5"/>
      <c r="O83" s="5"/>
      <c r="P83" s="5"/>
      <c r="Q83" s="5"/>
      <c r="R83" s="5"/>
      <c r="S83" s="5"/>
      <c r="T83" s="5"/>
      <c r="U83" s="5"/>
      <c r="V83" s="5"/>
    </row>
    <row r="84" spans="1:22" ht="15" customHeight="1" x14ac:dyDescent="0.25">
      <c r="A84" s="5"/>
      <c r="B84" s="5"/>
      <c r="C84" s="5"/>
      <c r="D84" s="5"/>
      <c r="E84" s="5"/>
      <c r="F84" s="5"/>
      <c r="G84" s="5"/>
      <c r="H84" s="5"/>
      <c r="I84" s="5"/>
      <c r="J84" s="5"/>
      <c r="K84" s="5"/>
      <c r="L84" s="5"/>
      <c r="M84" s="5"/>
      <c r="N84" s="5"/>
      <c r="O84" s="5"/>
      <c r="P84" s="5"/>
      <c r="Q84" s="5"/>
      <c r="R84" s="5"/>
      <c r="S84" s="5"/>
      <c r="T84" s="5"/>
      <c r="U84" s="5"/>
      <c r="V84" s="5"/>
    </row>
    <row r="85" spans="1:22" ht="15" customHeight="1" x14ac:dyDescent="0.25">
      <c r="A85" s="49" t="str">
        <f>A55</f>
        <v>Portfolio Risk</v>
      </c>
      <c r="B85" s="5"/>
      <c r="C85" s="5"/>
      <c r="D85" s="5"/>
      <c r="E85" s="5"/>
      <c r="F85" s="5"/>
      <c r="G85" s="5"/>
      <c r="H85" s="5"/>
      <c r="I85" s="5"/>
      <c r="J85" s="5"/>
      <c r="K85" s="5"/>
      <c r="L85" s="5"/>
      <c r="M85" s="5"/>
      <c r="N85" s="5"/>
      <c r="O85" s="5"/>
      <c r="P85" s="5"/>
      <c r="Q85" s="5"/>
      <c r="R85" s="5"/>
      <c r="S85" s="5"/>
      <c r="T85" s="5"/>
      <c r="U85" s="5"/>
      <c r="V85" s="5"/>
    </row>
    <row r="86" spans="1:22" ht="15" customHeight="1" x14ac:dyDescent="0.25">
      <c r="A86" s="44" t="s">
        <v>77</v>
      </c>
      <c r="B86" s="5"/>
      <c r="C86" s="5"/>
      <c r="D86" s="5"/>
      <c r="E86" s="5"/>
      <c r="F86" s="5"/>
      <c r="G86" s="5"/>
      <c r="H86" s="5"/>
      <c r="I86" s="5"/>
      <c r="J86" s="5"/>
      <c r="K86" s="5"/>
      <c r="L86" s="5"/>
      <c r="M86" s="5"/>
      <c r="N86" s="5"/>
      <c r="O86" s="5"/>
      <c r="P86" s="5"/>
      <c r="Q86" s="5"/>
      <c r="R86" s="5"/>
      <c r="S86" s="5"/>
      <c r="T86" s="5"/>
      <c r="U86" s="5"/>
      <c r="V86" s="5"/>
    </row>
    <row r="87" spans="1:22" ht="15" customHeight="1" x14ac:dyDescent="0.25">
      <c r="A87" s="45">
        <f>B55</f>
        <v>158.94838784964134</v>
      </c>
      <c r="B87" s="46">
        <v>0</v>
      </c>
      <c r="C87" s="46">
        <v>0.05</v>
      </c>
      <c r="D87" s="46">
        <v>0.1</v>
      </c>
      <c r="E87" s="46">
        <v>0.15</v>
      </c>
      <c r="F87" s="46">
        <v>0.2</v>
      </c>
      <c r="G87" s="46">
        <v>0.25</v>
      </c>
      <c r="H87" s="46">
        <v>0.3</v>
      </c>
      <c r="I87" s="46">
        <v>0.35</v>
      </c>
      <c r="J87" s="46">
        <v>0.4</v>
      </c>
      <c r="K87" s="46">
        <v>0.45</v>
      </c>
      <c r="L87" s="46">
        <v>0.5</v>
      </c>
      <c r="M87" s="46">
        <v>0.55000000000000004</v>
      </c>
      <c r="N87" s="46">
        <v>0.6</v>
      </c>
      <c r="O87" s="46">
        <v>0.65</v>
      </c>
      <c r="P87" s="46">
        <v>0.7</v>
      </c>
      <c r="Q87" s="46">
        <v>0.75</v>
      </c>
      <c r="R87" s="46">
        <v>0.8</v>
      </c>
      <c r="S87" s="46">
        <v>0.85</v>
      </c>
      <c r="T87" s="46">
        <v>0.9</v>
      </c>
      <c r="U87" s="46">
        <v>0.95</v>
      </c>
      <c r="V87" s="46">
        <v>1</v>
      </c>
    </row>
    <row r="88" spans="1:22" ht="15" customHeight="1" x14ac:dyDescent="0.25">
      <c r="A88" s="46">
        <v>0</v>
      </c>
      <c r="B88" s="47">
        <f t="dataTable" ref="B88:V108" dt2D="1" dtr="1" r1="B49" r2="B50" ca="1"/>
        <v>0</v>
      </c>
      <c r="C88" s="47">
        <v>11.907849302036032</v>
      </c>
      <c r="D88" s="47">
        <v>23.815698604072065</v>
      </c>
      <c r="E88" s="47">
        <v>35.723547906108095</v>
      </c>
      <c r="F88" s="47">
        <v>47.631397208144129</v>
      </c>
      <c r="G88" s="47">
        <v>59.539246510180156</v>
      </c>
      <c r="H88" s="47">
        <v>71.44709581221619</v>
      </c>
      <c r="I88" s="47">
        <v>83.354945114252217</v>
      </c>
      <c r="J88" s="47">
        <v>95.262794416288259</v>
      </c>
      <c r="K88" s="47">
        <v>107.17064371832429</v>
      </c>
      <c r="L88" s="47">
        <v>119.07849302036031</v>
      </c>
      <c r="M88" s="47">
        <v>130.98634232239635</v>
      </c>
      <c r="N88" s="47">
        <v>142.89419162443238</v>
      </c>
      <c r="O88" s="47">
        <v>154.80204092646841</v>
      </c>
      <c r="P88" s="47">
        <v>166.70989022850443</v>
      </c>
      <c r="Q88" s="47">
        <v>178.61773953054046</v>
      </c>
      <c r="R88" s="47">
        <v>190.52558883257652</v>
      </c>
      <c r="S88" s="47">
        <v>202.43343813461252</v>
      </c>
      <c r="T88" s="47">
        <v>214.34128743664857</v>
      </c>
      <c r="U88" s="47">
        <v>226.2491367386846</v>
      </c>
      <c r="V88" s="48">
        <v>238.15698604072062</v>
      </c>
    </row>
    <row r="89" spans="1:22" ht="15" customHeight="1" x14ac:dyDescent="0.25">
      <c r="A89" s="46">
        <v>0.05</v>
      </c>
      <c r="B89" s="47">
        <v>12.565428763078483</v>
      </c>
      <c r="C89" s="47">
        <v>5.2380220503545081</v>
      </c>
      <c r="D89" s="47">
        <v>13.437912784357547</v>
      </c>
      <c r="E89" s="47">
        <v>24.845761711004155</v>
      </c>
      <c r="F89" s="47">
        <v>36.573761086330734</v>
      </c>
      <c r="G89" s="47">
        <v>48.389687692730561</v>
      </c>
      <c r="H89" s="47">
        <v>60.241825171553366</v>
      </c>
      <c r="I89" s="47">
        <v>72.112321242628155</v>
      </c>
      <c r="J89" s="47">
        <v>83.993392597275175</v>
      </c>
      <c r="K89" s="47">
        <v>95.881108019254754</v>
      </c>
      <c r="L89" s="47">
        <v>107.77326894921579</v>
      </c>
      <c r="M89" s="47">
        <v>119.66855006642307</v>
      </c>
      <c r="N89" s="47">
        <v>131.56610505749572</v>
      </c>
      <c r="O89" s="47">
        <v>143.4653682078013</v>
      </c>
      <c r="P89" s="47">
        <v>155.36594704117115</v>
      </c>
      <c r="Q89" s="47">
        <v>167.26756073728103</v>
      </c>
      <c r="R89" s="47">
        <v>179.17000306971033</v>
      </c>
      <c r="S89" s="47">
        <v>191.073119184777</v>
      </c>
      <c r="T89" s="47">
        <v>202.97679054512611</v>
      </c>
      <c r="U89" s="48">
        <v>214.88092487468495</v>
      </c>
      <c r="V89" s="47">
        <v>226.78544926868653</v>
      </c>
    </row>
    <row r="90" spans="1:22" ht="15" customHeight="1" x14ac:dyDescent="0.25">
      <c r="A90" s="46">
        <v>0.1</v>
      </c>
      <c r="B90" s="47">
        <v>25.130857526156966</v>
      </c>
      <c r="C90" s="47">
        <v>15.128016228177442</v>
      </c>
      <c r="D90" s="47">
        <v>10.476044100709016</v>
      </c>
      <c r="E90" s="47">
        <v>16.559947916584768</v>
      </c>
      <c r="F90" s="47">
        <v>26.875825568715094</v>
      </c>
      <c r="G90" s="47">
        <v>38.131114263813487</v>
      </c>
      <c r="H90" s="47">
        <v>49.691523422008309</v>
      </c>
      <c r="I90" s="47">
        <v>61.384907550634949</v>
      </c>
      <c r="J90" s="47">
        <v>73.147522172661468</v>
      </c>
      <c r="K90" s="47">
        <v>84.950614329738656</v>
      </c>
      <c r="L90" s="47">
        <v>96.779375385461123</v>
      </c>
      <c r="M90" s="47">
        <v>108.62542002220293</v>
      </c>
      <c r="N90" s="47">
        <v>120.48365034310673</v>
      </c>
      <c r="O90" s="47">
        <v>132.35079098743614</v>
      </c>
      <c r="P90" s="47">
        <v>144.22464248525631</v>
      </c>
      <c r="Q90" s="47">
        <v>156.10367348336169</v>
      </c>
      <c r="R90" s="47">
        <v>167.98678519455035</v>
      </c>
      <c r="S90" s="47">
        <v>179.87316885794831</v>
      </c>
      <c r="T90" s="48">
        <v>191.76221603850951</v>
      </c>
      <c r="U90" s="47">
        <v>203.65346025786059</v>
      </c>
      <c r="V90" s="47">
        <v>215.54653789843158</v>
      </c>
    </row>
    <row r="91" spans="1:22" ht="15" customHeight="1" x14ac:dyDescent="0.25">
      <c r="A91" s="46">
        <v>0.15</v>
      </c>
      <c r="B91" s="47">
        <v>37.696286289235445</v>
      </c>
      <c r="C91" s="47">
        <v>27.314041718500761</v>
      </c>
      <c r="D91" s="47">
        <v>18.833414454102588</v>
      </c>
      <c r="E91" s="47">
        <v>15.714066151063518</v>
      </c>
      <c r="F91" s="47">
        <v>20.561128373705568</v>
      </c>
      <c r="G91" s="47">
        <v>29.701546676898836</v>
      </c>
      <c r="H91" s="47">
        <v>40.313738353072644</v>
      </c>
      <c r="I91" s="47">
        <v>51.495697635821948</v>
      </c>
      <c r="J91" s="47">
        <v>62.944499362533676</v>
      </c>
      <c r="K91" s="47">
        <v>74.53728513301246</v>
      </c>
      <c r="L91" s="47">
        <v>86.215993295907694</v>
      </c>
      <c r="M91" s="47">
        <v>97.949894716635612</v>
      </c>
      <c r="N91" s="47">
        <v>109.72128325899219</v>
      </c>
      <c r="O91" s="47">
        <v>121.51926544791159</v>
      </c>
      <c r="P91" s="47">
        <v>133.33678224706037</v>
      </c>
      <c r="Q91" s="47">
        <v>145.1690630781917</v>
      </c>
      <c r="R91" s="47">
        <v>157.01277018128178</v>
      </c>
      <c r="S91" s="48">
        <v>168.86549936265843</v>
      </c>
      <c r="T91" s="47">
        <v>180.72547551466008</v>
      </c>
      <c r="U91" s="47">
        <v>192.59135981398543</v>
      </c>
      <c r="V91" s="47">
        <v>204.46212363173771</v>
      </c>
    </row>
    <row r="92" spans="1:22" ht="15" customHeight="1" x14ac:dyDescent="0.25">
      <c r="A92" s="46">
        <v>0.2</v>
      </c>
      <c r="B92" s="47">
        <v>50.261715052313932</v>
      </c>
      <c r="C92" s="47">
        <v>39.737096962410334</v>
      </c>
      <c r="D92" s="47">
        <v>30.256032456354884</v>
      </c>
      <c r="E92" s="47">
        <v>23.138968754030518</v>
      </c>
      <c r="F92" s="47">
        <v>20.952088201418032</v>
      </c>
      <c r="G92" s="47">
        <v>25.023226710398497</v>
      </c>
      <c r="H92" s="47">
        <v>33.119895833169537</v>
      </c>
      <c r="I92" s="47">
        <v>43.026583352620513</v>
      </c>
      <c r="J92" s="47">
        <v>53.751651137430187</v>
      </c>
      <c r="K92" s="47">
        <v>64.890576164802241</v>
      </c>
      <c r="L92" s="47">
        <v>76.262228527626974</v>
      </c>
      <c r="M92" s="47">
        <v>87.776203352617173</v>
      </c>
      <c r="N92" s="47">
        <v>99.383046844016619</v>
      </c>
      <c r="O92" s="47">
        <v>111.05364413201399</v>
      </c>
      <c r="P92" s="47">
        <v>122.7698151012699</v>
      </c>
      <c r="Q92" s="47">
        <v>134.51965237466234</v>
      </c>
      <c r="R92" s="48">
        <v>146.29504434532294</v>
      </c>
      <c r="S92" s="47">
        <v>158.0902807733606</v>
      </c>
      <c r="T92" s="47">
        <v>169.90122865947731</v>
      </c>
      <c r="U92" s="47">
        <v>181.7248245975216</v>
      </c>
      <c r="V92" s="47">
        <v>193.55875077092225</v>
      </c>
    </row>
    <row r="93" spans="1:22" ht="15" customHeight="1" x14ac:dyDescent="0.25">
      <c r="A93" s="46">
        <v>0.25</v>
      </c>
      <c r="B93" s="47">
        <v>62.827143815392404</v>
      </c>
      <c r="C93" s="47">
        <v>52.228314878042923</v>
      </c>
      <c r="D93" s="47">
        <v>42.331282758735291</v>
      </c>
      <c r="E93" s="47">
        <v>33.759026570681804</v>
      </c>
      <c r="F93" s="47">
        <v>27.766886753829642</v>
      </c>
      <c r="G93" s="47">
        <v>26.19011025177252</v>
      </c>
      <c r="H93" s="47">
        <v>29.739493943239854</v>
      </c>
      <c r="I93" s="47">
        <v>36.966834798235027</v>
      </c>
      <c r="J93" s="47">
        <v>46.17629261861547</v>
      </c>
      <c r="K93" s="47">
        <v>56.405202552601473</v>
      </c>
      <c r="L93" s="47">
        <v>67.189563921787737</v>
      </c>
      <c r="M93" s="47">
        <v>78.300203543796755</v>
      </c>
      <c r="N93" s="47">
        <v>89.615846812938173</v>
      </c>
      <c r="O93" s="47">
        <v>101.06765988683028</v>
      </c>
      <c r="P93" s="47">
        <v>112.61410879636706</v>
      </c>
      <c r="Q93" s="48">
        <v>124.22880855502076</v>
      </c>
      <c r="R93" s="47">
        <v>135.89426036444661</v>
      </c>
      <c r="S93" s="47">
        <v>147.59843114003615</v>
      </c>
      <c r="T93" s="47">
        <v>159.33278852765994</v>
      </c>
      <c r="U93" s="47">
        <v>171.0911215551526</v>
      </c>
      <c r="V93" s="47">
        <v>182.86880543165364</v>
      </c>
    </row>
    <row r="94" spans="1:22" ht="15" customHeight="1" x14ac:dyDescent="0.25">
      <c r="A94" s="46">
        <v>0.3</v>
      </c>
      <c r="B94" s="47">
        <v>75.39257257847089</v>
      </c>
      <c r="C94" s="47">
        <v>64.74825769856669</v>
      </c>
      <c r="D94" s="47">
        <v>54.628083437001521</v>
      </c>
      <c r="E94" s="47">
        <v>45.384048684532324</v>
      </c>
      <c r="F94" s="47">
        <v>37.666828908205176</v>
      </c>
      <c r="G94" s="47">
        <v>32.580084023832732</v>
      </c>
      <c r="H94" s="47">
        <v>31.428132302127036</v>
      </c>
      <c r="I94" s="47">
        <v>34.606168164071548</v>
      </c>
      <c r="J94" s="47">
        <v>41.122256747411136</v>
      </c>
      <c r="K94" s="47">
        <v>49.679843749754276</v>
      </c>
      <c r="L94" s="47">
        <v>59.403093353797672</v>
      </c>
      <c r="M94" s="47">
        <v>69.806603376758019</v>
      </c>
      <c r="N94" s="47">
        <v>80.627476706145288</v>
      </c>
      <c r="O94" s="47">
        <v>91.718110943259205</v>
      </c>
      <c r="P94" s="48">
        <v>102.9913952716439</v>
      </c>
      <c r="Q94" s="47">
        <v>114.39334279144046</v>
      </c>
      <c r="R94" s="47">
        <v>125.88899872506735</v>
      </c>
      <c r="S94" s="47">
        <v>137.45485395212492</v>
      </c>
      <c r="T94" s="47">
        <v>149.07457026602492</v>
      </c>
      <c r="U94" s="47">
        <v>160.73646715975812</v>
      </c>
      <c r="V94" s="47">
        <v>172.43198659181539</v>
      </c>
    </row>
    <row r="95" spans="1:22" ht="15" customHeight="1" x14ac:dyDescent="0.25">
      <c r="A95" s="46">
        <v>0.35</v>
      </c>
      <c r="B95" s="47">
        <v>87.958001341549362</v>
      </c>
      <c r="C95" s="47">
        <v>77.282966266830101</v>
      </c>
      <c r="D95" s="47">
        <v>67.024603691480337</v>
      </c>
      <c r="E95" s="47">
        <v>57.406723256078628</v>
      </c>
      <c r="F95" s="47">
        <v>48.809425319296679</v>
      </c>
      <c r="G95" s="47">
        <v>41.866237889258677</v>
      </c>
      <c r="H95" s="47">
        <v>37.507299289604937</v>
      </c>
      <c r="I95" s="47">
        <v>36.666154352481513</v>
      </c>
      <c r="J95" s="47">
        <v>39.567789930699973</v>
      </c>
      <c r="K95" s="47">
        <v>45.501723868442618</v>
      </c>
      <c r="L95" s="47">
        <v>53.467723908915374</v>
      </c>
      <c r="M95" s="47">
        <v>62.695947835565903</v>
      </c>
      <c r="N95" s="47">
        <v>72.707358637210859</v>
      </c>
      <c r="O95" s="48">
        <v>83.219780551260797</v>
      </c>
      <c r="P95" s="47">
        <v>94.06538949050281</v>
      </c>
      <c r="Q95" s="47">
        <v>105.14112837039559</v>
      </c>
      <c r="R95" s="47">
        <v>116.38131293296193</v>
      </c>
      <c r="S95" s="47">
        <v>127.74254136739253</v>
      </c>
      <c r="T95" s="47">
        <v>139.1951777181954</v>
      </c>
      <c r="U95" s="47">
        <v>150.71838598857144</v>
      </c>
      <c r="V95" s="47">
        <v>162.29713491001621</v>
      </c>
    </row>
    <row r="96" spans="1:22" ht="15" customHeight="1" x14ac:dyDescent="0.25">
      <c r="A96" s="46">
        <v>0.4</v>
      </c>
      <c r="B96" s="47">
        <v>100.52343010462786</v>
      </c>
      <c r="C96" s="47">
        <v>89.826259384436142</v>
      </c>
      <c r="D96" s="47">
        <v>79.474193924820668</v>
      </c>
      <c r="E96" s="47">
        <v>69.621346403240452</v>
      </c>
      <c r="F96" s="47">
        <v>60.512064912709768</v>
      </c>
      <c r="G96" s="47">
        <v>52.534577898751628</v>
      </c>
      <c r="H96" s="47">
        <v>46.277937508061036</v>
      </c>
      <c r="I96" s="47">
        <v>42.508903479153687</v>
      </c>
      <c r="J96" s="47">
        <v>41.904176402836065</v>
      </c>
      <c r="K96" s="47">
        <v>44.592677369720683</v>
      </c>
      <c r="L96" s="47">
        <v>50.046453420796993</v>
      </c>
      <c r="M96" s="47">
        <v>57.483753139474139</v>
      </c>
      <c r="N96" s="48">
        <v>66.239791666339073</v>
      </c>
      <c r="O96" s="47">
        <v>75.859289971631071</v>
      </c>
      <c r="P96" s="47">
        <v>86.053166705241026</v>
      </c>
      <c r="Q96" s="47">
        <v>96.639830685903021</v>
      </c>
      <c r="R96" s="47">
        <v>107.50330227486037</v>
      </c>
      <c r="S96" s="47">
        <v>118.56752032070162</v>
      </c>
      <c r="T96" s="47">
        <v>129.78115232960448</v>
      </c>
      <c r="U96" s="47">
        <v>141.10858186162883</v>
      </c>
      <c r="V96" s="47">
        <v>152.52445705525395</v>
      </c>
    </row>
    <row r="97" spans="1:22" ht="15" customHeight="1" x14ac:dyDescent="0.25">
      <c r="A97" s="46">
        <v>0.45</v>
      </c>
      <c r="B97" s="47">
        <v>113.08885886770632</v>
      </c>
      <c r="C97" s="47">
        <v>102.37498168498004</v>
      </c>
      <c r="D97" s="47">
        <v>91.95530164161282</v>
      </c>
      <c r="E97" s="47">
        <v>81.942125155502282</v>
      </c>
      <c r="F97" s="47">
        <v>72.504068851341017</v>
      </c>
      <c r="G97" s="47">
        <v>63.89649344838886</v>
      </c>
      <c r="H97" s="47">
        <v>56.500243362307728</v>
      </c>
      <c r="I97" s="47">
        <v>50.846699745411208</v>
      </c>
      <c r="J97" s="47">
        <v>47.56143395651565</v>
      </c>
      <c r="K97" s="47">
        <v>47.142198453190538</v>
      </c>
      <c r="L97" s="47">
        <v>49.661630057822308</v>
      </c>
      <c r="M97" s="48">
        <v>54.715280087010427</v>
      </c>
      <c r="N97" s="47">
        <v>61.683385121116636</v>
      </c>
      <c r="O97" s="47">
        <v>69.996513306021185</v>
      </c>
      <c r="P97" s="47">
        <v>79.232427073768207</v>
      </c>
      <c r="Q97" s="47">
        <v>89.104640030696473</v>
      </c>
      <c r="R97" s="47">
        <v>99.423789909658964</v>
      </c>
      <c r="S97" s="47">
        <v>110.06423976478462</v>
      </c>
      <c r="T97" s="47">
        <v>120.94121505921791</v>
      </c>
      <c r="U97" s="47">
        <v>131.99625704920575</v>
      </c>
      <c r="V97" s="47">
        <v>143.1881279994958</v>
      </c>
    </row>
    <row r="98" spans="1:22" ht="15" customHeight="1" x14ac:dyDescent="0.25">
      <c r="A98" s="46">
        <v>0.5</v>
      </c>
      <c r="B98" s="47">
        <v>125.65428763078481</v>
      </c>
      <c r="C98" s="47">
        <v>114.92735477248226</v>
      </c>
      <c r="D98" s="47">
        <v>104.45662975608585</v>
      </c>
      <c r="E98" s="47">
        <v>94.327471475705309</v>
      </c>
      <c r="F98" s="47">
        <v>84.662565517470583</v>
      </c>
      <c r="G98" s="47">
        <v>75.640081140887204</v>
      </c>
      <c r="H98" s="47">
        <v>67.518053141363609</v>
      </c>
      <c r="I98" s="47">
        <v>60.659268665225433</v>
      </c>
      <c r="J98" s="47">
        <v>55.533773507659284</v>
      </c>
      <c r="K98" s="47">
        <v>52.650231480972614</v>
      </c>
      <c r="L98" s="48">
        <v>52.38022050354504</v>
      </c>
      <c r="M98" s="47">
        <v>54.762412976420208</v>
      </c>
      <c r="N98" s="47">
        <v>59.478987886479707</v>
      </c>
      <c r="O98" s="47">
        <v>66.031597549960878</v>
      </c>
      <c r="P98" s="47">
        <v>73.933669596470054</v>
      </c>
      <c r="Q98" s="47">
        <v>82.799739582923806</v>
      </c>
      <c r="R98" s="47">
        <v>92.35258523723094</v>
      </c>
      <c r="S98" s="47">
        <v>102.4001800535526</v>
      </c>
      <c r="T98" s="47">
        <v>112.81040510520295</v>
      </c>
      <c r="U98" s="47">
        <v>123.49158625185765</v>
      </c>
      <c r="V98" s="47">
        <v>134.37912784357547</v>
      </c>
    </row>
    <row r="99" spans="1:22" ht="15" customHeight="1" x14ac:dyDescent="0.25">
      <c r="A99" s="46">
        <v>0.55000000000000004</v>
      </c>
      <c r="B99" s="47">
        <v>138.21971639386331</v>
      </c>
      <c r="C99" s="47">
        <v>127.4823002420336</v>
      </c>
      <c r="D99" s="47">
        <v>116.97169529420356</v>
      </c>
      <c r="E99" s="47">
        <v>106.75491499223818</v>
      </c>
      <c r="F99" s="47">
        <v>96.924919396407034</v>
      </c>
      <c r="G99" s="47">
        <v>87.611996182029785</v>
      </c>
      <c r="H99" s="47">
        <v>78.999224679739754</v>
      </c>
      <c r="I99" s="47">
        <v>71.340639715382437</v>
      </c>
      <c r="J99" s="47">
        <v>64.974533472738372</v>
      </c>
      <c r="K99" s="48">
        <v>60.311581599225192</v>
      </c>
      <c r="L99" s="47">
        <v>57.765712148297787</v>
      </c>
      <c r="M99" s="47">
        <v>57.618242553899499</v>
      </c>
      <c r="N99" s="47">
        <v>59.8868933907913</v>
      </c>
      <c r="O99" s="47">
        <v>64.316497689162105</v>
      </c>
      <c r="P99" s="47">
        <v>70.500904249520104</v>
      </c>
      <c r="Q99" s="47">
        <v>78.023950649784467</v>
      </c>
      <c r="R99" s="47">
        <v>86.537217426954527</v>
      </c>
      <c r="S99" s="47">
        <v>95.777016423565811</v>
      </c>
      <c r="T99" s="47">
        <v>105.55272379242516</v>
      </c>
      <c r="U99" s="47">
        <v>115.72861303497942</v>
      </c>
      <c r="V99" s="47">
        <v>126.20792368151849</v>
      </c>
    </row>
    <row r="100" spans="1:22" ht="15" customHeight="1" x14ac:dyDescent="0.25">
      <c r="A100" s="46">
        <v>0.6</v>
      </c>
      <c r="B100" s="47">
        <v>150.78514515694178</v>
      </c>
      <c r="C100" s="47">
        <v>140.039126229065</v>
      </c>
      <c r="D100" s="47">
        <v>129.49651539713338</v>
      </c>
      <c r="E100" s="47">
        <v>119.21129088723097</v>
      </c>
      <c r="F100" s="47">
        <v>109.25616687400304</v>
      </c>
      <c r="G100" s="47">
        <v>99.730044996480373</v>
      </c>
      <c r="H100" s="47">
        <v>90.768097369064648</v>
      </c>
      <c r="I100" s="47">
        <v>82.554266243483752</v>
      </c>
      <c r="J100" s="48">
        <v>75.333657816410351</v>
      </c>
      <c r="K100" s="47">
        <v>69.416906262091516</v>
      </c>
      <c r="L100" s="47">
        <v>65.160168047665465</v>
      </c>
      <c r="M100" s="47">
        <v>62.901366241123917</v>
      </c>
      <c r="N100" s="47">
        <v>62.856264604254072</v>
      </c>
      <c r="O100" s="47">
        <v>65.029469281242044</v>
      </c>
      <c r="P100" s="47">
        <v>69.212336328143095</v>
      </c>
      <c r="Q100" s="47">
        <v>75.069680131195511</v>
      </c>
      <c r="R100" s="47">
        <v>82.244513494822272</v>
      </c>
      <c r="S100" s="47">
        <v>90.423762778375846</v>
      </c>
      <c r="T100" s="47">
        <v>99.359687499508553</v>
      </c>
      <c r="U100" s="47">
        <v>108.86611904077417</v>
      </c>
      <c r="V100" s="47">
        <v>118.80618670759534</v>
      </c>
    </row>
    <row r="101" spans="1:22" ht="15" customHeight="1" x14ac:dyDescent="0.25">
      <c r="A101" s="46">
        <v>0.65</v>
      </c>
      <c r="B101" s="47">
        <v>163.35057392002025</v>
      </c>
      <c r="C101" s="47">
        <v>152.59736850614431</v>
      </c>
      <c r="D101" s="47">
        <v>142.02850946200908</v>
      </c>
      <c r="E101" s="47">
        <v>131.68838929457678</v>
      </c>
      <c r="F101" s="47">
        <v>121.63535670190639</v>
      </c>
      <c r="G101" s="47">
        <v>111.94678144100439</v>
      </c>
      <c r="H101" s="47">
        <v>102.72583657483644</v>
      </c>
      <c r="I101" s="48">
        <v>94.110078498532815</v>
      </c>
      <c r="J101" s="47">
        <v>86.280994430986965</v>
      </c>
      <c r="K101" s="47">
        <v>79.471421750211562</v>
      </c>
      <c r="L101" s="47">
        <v>73.963487613822025</v>
      </c>
      <c r="M101" s="47">
        <v>70.064840505063572</v>
      </c>
      <c r="N101" s="47">
        <v>68.052626694345918</v>
      </c>
      <c r="O101" s="47">
        <v>68.094286654608524</v>
      </c>
      <c r="P101" s="47">
        <v>70.186163166253863</v>
      </c>
      <c r="Q101" s="47">
        <v>74.154951790153547</v>
      </c>
      <c r="R101" s="47">
        <v>79.720825384588252</v>
      </c>
      <c r="S101" s="47">
        <v>86.576306660656314</v>
      </c>
      <c r="T101" s="47">
        <v>94.440973629034531</v>
      </c>
      <c r="U101" s="47">
        <v>103.08410098070412</v>
      </c>
      <c r="V101" s="47">
        <v>112.32613231123024</v>
      </c>
    </row>
    <row r="102" spans="1:22" ht="15" customHeight="1" x14ac:dyDescent="0.25">
      <c r="A102" s="46">
        <v>0.7</v>
      </c>
      <c r="B102" s="47">
        <v>175.91600268309872</v>
      </c>
      <c r="C102" s="47">
        <v>165.15670399653777</v>
      </c>
      <c r="D102" s="47">
        <v>154.5659325336602</v>
      </c>
      <c r="E102" s="47">
        <v>144.18083046993451</v>
      </c>
      <c r="F102" s="47">
        <v>134.04920738296067</v>
      </c>
      <c r="G102" s="47">
        <v>124.23309492643253</v>
      </c>
      <c r="H102" s="48">
        <v>114.81344651215726</v>
      </c>
      <c r="I102" s="47">
        <v>105.89611359724208</v>
      </c>
      <c r="J102" s="47">
        <v>97.618850638593358</v>
      </c>
      <c r="K102" s="47">
        <v>90.158121514370492</v>
      </c>
      <c r="L102" s="47">
        <v>83.732475778517355</v>
      </c>
      <c r="M102" s="47">
        <v>78.596195041490418</v>
      </c>
      <c r="N102" s="47">
        <v>75.014598579209874</v>
      </c>
      <c r="O102" s="47">
        <v>73.216199539446251</v>
      </c>
      <c r="P102" s="47">
        <v>73.332308704963026</v>
      </c>
      <c r="Q102" s="47">
        <v>75.354076697946496</v>
      </c>
      <c r="R102" s="47">
        <v>79.135579861399947</v>
      </c>
      <c r="S102" s="47">
        <v>84.440729953026747</v>
      </c>
      <c r="T102" s="47">
        <v>91.003447736885235</v>
      </c>
      <c r="U102" s="47">
        <v>98.572875959870501</v>
      </c>
      <c r="V102" s="47">
        <v>106.93544781783075</v>
      </c>
    </row>
    <row r="103" spans="1:22" ht="15" customHeight="1" x14ac:dyDescent="0.25">
      <c r="A103" s="46">
        <v>0.75</v>
      </c>
      <c r="B103" s="47">
        <v>188.48143144617723</v>
      </c>
      <c r="C103" s="47">
        <v>177.71690092672671</v>
      </c>
      <c r="D103" s="47">
        <v>167.10756266548799</v>
      </c>
      <c r="E103" s="47">
        <v>156.68494463412878</v>
      </c>
      <c r="F103" s="47">
        <v>146.48890742988016</v>
      </c>
      <c r="G103" s="48">
        <v>136.5702085925038</v>
      </c>
      <c r="H103" s="47">
        <v>126.9938482762059</v>
      </c>
      <c r="I103" s="47">
        <v>117.84331493555332</v>
      </c>
      <c r="J103" s="47">
        <v>109.22568379277831</v>
      </c>
      <c r="K103" s="47">
        <v>101.27707971204541</v>
      </c>
      <c r="L103" s="47">
        <v>94.167072270512904</v>
      </c>
      <c r="M103" s="47">
        <v>88.098932314756226</v>
      </c>
      <c r="N103" s="47">
        <v>83.300660261488972</v>
      </c>
      <c r="O103" s="47">
        <v>80.001074211537883</v>
      </c>
      <c r="P103" s="47">
        <v>78.38965174051998</v>
      </c>
      <c r="Q103" s="47">
        <v>78.570330755317556</v>
      </c>
      <c r="R103" s="47">
        <v>80.531049912440565</v>
      </c>
      <c r="S103" s="47">
        <v>84.147470995865348</v>
      </c>
      <c r="T103" s="47">
        <v>89.218481829719565</v>
      </c>
      <c r="U103" s="47">
        <v>95.512679132144626</v>
      </c>
      <c r="V103" s="47">
        <v>102.80564186852781</v>
      </c>
    </row>
    <row r="104" spans="1:22" ht="15" customHeight="1" x14ac:dyDescent="0.25">
      <c r="A104" s="46">
        <v>0.8</v>
      </c>
      <c r="B104" s="47">
        <v>201.04686020925573</v>
      </c>
      <c r="C104" s="47">
        <v>190.27778870640685</v>
      </c>
      <c r="D104" s="47">
        <v>179.65251876887228</v>
      </c>
      <c r="E104" s="47">
        <v>169.19814382847116</v>
      </c>
      <c r="F104" s="48">
        <v>158.94838784964134</v>
      </c>
      <c r="G104" s="47">
        <v>148.9454996802522</v>
      </c>
      <c r="H104" s="47">
        <v>139.2426928064809</v>
      </c>
      <c r="I104" s="47">
        <v>129.90722410628291</v>
      </c>
      <c r="J104" s="47">
        <v>121.02412982541954</v>
      </c>
      <c r="K104" s="47">
        <v>112.70042979066231</v>
      </c>
      <c r="L104" s="47">
        <v>105.06915579750326</v>
      </c>
      <c r="M104" s="47">
        <v>98.291718242179513</v>
      </c>
      <c r="N104" s="47">
        <v>92.555875016122073</v>
      </c>
      <c r="O104" s="47">
        <v>88.065384090458664</v>
      </c>
      <c r="P104" s="47">
        <v>85.017806958307375</v>
      </c>
      <c r="Q104" s="47">
        <v>83.571148580117068</v>
      </c>
      <c r="R104" s="47">
        <v>83.808352805672129</v>
      </c>
      <c r="S104" s="47">
        <v>85.715441286853306</v>
      </c>
      <c r="T104" s="47">
        <v>89.185354739441365</v>
      </c>
      <c r="U104" s="47">
        <v>94.045265032323726</v>
      </c>
      <c r="V104" s="47">
        <v>100.09290684159399</v>
      </c>
    </row>
    <row r="105" spans="1:22" ht="15" customHeight="1" x14ac:dyDescent="0.25">
      <c r="A105" s="46">
        <v>0.85</v>
      </c>
      <c r="B105" s="47">
        <v>213.61228897233414</v>
      </c>
      <c r="C105" s="47">
        <v>202.83923899236063</v>
      </c>
      <c r="D105" s="47">
        <v>192.20014958370868</v>
      </c>
      <c r="E105" s="48">
        <v>181.71855126816303</v>
      </c>
      <c r="F105" s="47">
        <v>171.42333563432953</v>
      </c>
      <c r="G105" s="47">
        <v>161.35018399431712</v>
      </c>
      <c r="H105" s="47">
        <v>151.54338487707074</v>
      </c>
      <c r="I105" s="47">
        <v>142.05811090888119</v>
      </c>
      <c r="J105" s="47">
        <v>132.96319039493596</v>
      </c>
      <c r="K105" s="47">
        <v>124.34430777080225</v>
      </c>
      <c r="L105" s="47">
        <v>116.30734069696544</v>
      </c>
      <c r="M105" s="47">
        <v>108.98110788113686</v>
      </c>
      <c r="N105" s="47">
        <v>102.5180959635907</v>
      </c>
      <c r="O105" s="47">
        <v>97.090843414814316</v>
      </c>
      <c r="P105" s="47">
        <v>92.881093339818051</v>
      </c>
      <c r="Q105" s="47">
        <v>90.059740589233272</v>
      </c>
      <c r="R105" s="47">
        <v>88.759281204840718</v>
      </c>
      <c r="S105" s="47">
        <v>89.046374856026603</v>
      </c>
      <c r="T105" s="47">
        <v>90.905981651374248</v>
      </c>
      <c r="U105" s="47">
        <v>94.245062868035646</v>
      </c>
      <c r="V105" s="47">
        <v>98.91390195518521</v>
      </c>
    </row>
    <row r="106" spans="1:22" ht="15" customHeight="1" x14ac:dyDescent="0.25">
      <c r="A106" s="46">
        <v>0.9</v>
      </c>
      <c r="B106" s="47">
        <v>226.17771773541264</v>
      </c>
      <c r="C106" s="47">
        <v>215.40115337434941</v>
      </c>
      <c r="D106" s="48">
        <v>204.74996336996008</v>
      </c>
      <c r="E106" s="47">
        <v>194.24477309570005</v>
      </c>
      <c r="F106" s="47">
        <v>183.91060328322564</v>
      </c>
      <c r="G106" s="47">
        <v>173.77796717363222</v>
      </c>
      <c r="H106" s="47">
        <v>163.88425031100456</v>
      </c>
      <c r="I106" s="47">
        <v>154.27542537617583</v>
      </c>
      <c r="J106" s="47">
        <v>145.00813770268203</v>
      </c>
      <c r="K106" s="47">
        <v>136.15214605359697</v>
      </c>
      <c r="L106" s="47">
        <v>127.79298689677772</v>
      </c>
      <c r="M106" s="47">
        <v>120.0345028523049</v>
      </c>
      <c r="N106" s="47">
        <v>113.00048672461546</v>
      </c>
      <c r="O106" s="47">
        <v>106.83413253731221</v>
      </c>
      <c r="P106" s="47">
        <v>101.69339949082242</v>
      </c>
      <c r="Q106" s="47">
        <v>97.740252071498162</v>
      </c>
      <c r="R106" s="47">
        <v>95.1228679130313</v>
      </c>
      <c r="S106" s="47">
        <v>93.952950326213738</v>
      </c>
      <c r="T106" s="47">
        <v>94.284396906381076</v>
      </c>
      <c r="U106" s="47">
        <v>96.101674673233461</v>
      </c>
      <c r="V106" s="47">
        <v>99.323260115644615</v>
      </c>
    </row>
    <row r="107" spans="1:22" ht="15" customHeight="1" x14ac:dyDescent="0.25">
      <c r="A107" s="46">
        <v>0.95</v>
      </c>
      <c r="B107" s="47">
        <v>238.74314649849114</v>
      </c>
      <c r="C107" s="48">
        <v>227.96345513042218</v>
      </c>
      <c r="D107" s="47">
        <v>217.30158190864603</v>
      </c>
      <c r="E107" s="47">
        <v>206.77575262830021</v>
      </c>
      <c r="F107" s="47">
        <v>196.4078409840096</v>
      </c>
      <c r="G107" s="47">
        <v>186.22422472653767</v>
      </c>
      <c r="H107" s="47">
        <v>176.25685093068014</v>
      </c>
      <c r="I107" s="47">
        <v>166.54454922032124</v>
      </c>
      <c r="J107" s="47">
        <v>157.13462381028572</v>
      </c>
      <c r="K107" s="47">
        <v>148.08472870286121</v>
      </c>
      <c r="L107" s="47">
        <v>139.46496871974699</v>
      </c>
      <c r="M107" s="47">
        <v>131.36004672273839</v>
      </c>
      <c r="N107" s="47">
        <v>123.87106199593194</v>
      </c>
      <c r="O107" s="47">
        <v>117.11623232925488</v>
      </c>
      <c r="P107" s="47">
        <v>111.22939134958892</v>
      </c>
      <c r="Q107" s="47">
        <v>106.3547689339788</v>
      </c>
      <c r="R107" s="47">
        <v>102.63668934645159</v>
      </c>
      <c r="S107" s="47">
        <v>100.20397634325693</v>
      </c>
      <c r="T107" s="47">
        <v>99.151285922069661</v>
      </c>
      <c r="U107" s="47">
        <v>99.522418956735606</v>
      </c>
      <c r="V107" s="47">
        <v>101.30172752722437</v>
      </c>
    </row>
    <row r="108" spans="1:22" ht="15" customHeight="1" x14ac:dyDescent="0.25">
      <c r="A108" s="46">
        <v>1</v>
      </c>
      <c r="B108" s="48">
        <v>251.30857526156962</v>
      </c>
      <c r="C108" s="47">
        <v>240.52608356475602</v>
      </c>
      <c r="D108" s="47">
        <v>229.85470954496452</v>
      </c>
      <c r="E108" s="47">
        <v>219.31067432981916</v>
      </c>
      <c r="F108" s="47">
        <v>208.91325951217169</v>
      </c>
      <c r="G108" s="47">
        <v>198.68548481205164</v>
      </c>
      <c r="H108" s="47">
        <v>188.65494295141062</v>
      </c>
      <c r="I108" s="47">
        <v>178.85482066469442</v>
      </c>
      <c r="J108" s="47">
        <v>169.32513103494117</v>
      </c>
      <c r="K108" s="47">
        <v>160.11416825190705</v>
      </c>
      <c r="L108" s="47">
        <v>151.28016228177441</v>
      </c>
      <c r="M108" s="47">
        <v>142.89304348007985</v>
      </c>
      <c r="N108" s="47">
        <v>135.03610628272722</v>
      </c>
      <c r="O108" s="47">
        <v>127.8071667591454</v>
      </c>
      <c r="P108" s="47">
        <v>121.31853733045087</v>
      </c>
      <c r="Q108" s="47">
        <v>115.69484377015252</v>
      </c>
      <c r="R108" s="47">
        <v>111.06754701531857</v>
      </c>
      <c r="S108" s="47">
        <v>107.56531446056391</v>
      </c>
      <c r="T108" s="47">
        <v>105.30046296194523</v>
      </c>
      <c r="U108" s="47">
        <v>104.35359061862701</v>
      </c>
      <c r="V108" s="47">
        <v>104.76044100709008</v>
      </c>
    </row>
  </sheetData>
  <mergeCells count="3">
    <mergeCell ref="C38:C39"/>
    <mergeCell ref="D38:D39"/>
    <mergeCell ref="F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2"/>
  <sheetViews>
    <sheetView zoomScaleNormal="100" workbookViewId="0">
      <selection activeCell="B38" sqref="B38"/>
    </sheetView>
  </sheetViews>
  <sheetFormatPr defaultColWidth="14.28515625" defaultRowHeight="15" customHeight="1" x14ac:dyDescent="0.25"/>
  <cols>
    <col min="1" max="1" width="10.7109375" customWidth="1"/>
    <col min="2" max="2" width="19.7109375" customWidth="1"/>
    <col min="3" max="3" width="16" customWidth="1"/>
    <col min="4" max="4" width="23" customWidth="1"/>
    <col min="5" max="21" width="10.7109375" customWidth="1"/>
  </cols>
  <sheetData>
    <row r="1" spans="1:4" ht="15" customHeight="1" x14ac:dyDescent="0.25">
      <c r="A1" s="89" t="s">
        <v>59</v>
      </c>
      <c r="B1" s="89"/>
      <c r="C1" s="89" t="s">
        <v>27</v>
      </c>
      <c r="D1" s="89" t="s">
        <v>26</v>
      </c>
    </row>
    <row r="2" spans="1:4" ht="15" customHeight="1" x14ac:dyDescent="0.25">
      <c r="A2" s="89"/>
      <c r="B2" s="89"/>
      <c r="C2" s="89"/>
      <c r="D2" s="89"/>
    </row>
    <row r="3" spans="1:4" ht="15" customHeight="1" x14ac:dyDescent="0.25">
      <c r="A3" s="88">
        <v>0</v>
      </c>
      <c r="B3" s="88"/>
      <c r="C3" s="68">
        <f>'Step 2 - Part 1'!B108</f>
        <v>251.30857526156962</v>
      </c>
      <c r="D3" s="68">
        <f>'Step 2 - Part 1'!B82</f>
        <v>162</v>
      </c>
    </row>
    <row r="4" spans="1:4" ht="15" customHeight="1" x14ac:dyDescent="0.25">
      <c r="A4" s="88">
        <v>0.05</v>
      </c>
      <c r="B4" s="88"/>
      <c r="C4" s="68">
        <f>'Step 2 - Part 1'!C107</f>
        <v>227.96345513042218</v>
      </c>
      <c r="D4" s="68">
        <f>'Step 2 - Part 1'!C81</f>
        <v>154.52500000000001</v>
      </c>
    </row>
    <row r="5" spans="1:4" ht="15" customHeight="1" x14ac:dyDescent="0.25">
      <c r="A5" s="88">
        <v>0.1</v>
      </c>
      <c r="B5" s="88"/>
      <c r="C5" s="68">
        <f>'Step 2 - Part 1'!D106</f>
        <v>204.74996336996008</v>
      </c>
      <c r="D5" s="68">
        <f>'Step 2 - Part 1'!D80</f>
        <v>147.05000000000001</v>
      </c>
    </row>
    <row r="6" spans="1:4" ht="15" customHeight="1" x14ac:dyDescent="0.25">
      <c r="A6" s="88">
        <v>0.15</v>
      </c>
      <c r="B6" s="88"/>
      <c r="C6" s="68">
        <f>'Step 2 - Part 1'!E105</f>
        <v>181.71855126816303</v>
      </c>
      <c r="D6" s="68">
        <f>'Step 2 - Part 1'!E79</f>
        <v>139.57499999999999</v>
      </c>
    </row>
    <row r="7" spans="1:4" ht="15" customHeight="1" x14ac:dyDescent="0.25">
      <c r="A7" s="88">
        <v>0.2</v>
      </c>
      <c r="B7" s="88"/>
      <c r="C7" s="68">
        <f>'Step 2 - Part 1'!F104</f>
        <v>158.94838784964134</v>
      </c>
      <c r="D7" s="68">
        <f>'Step 2 - Part 1'!F78</f>
        <v>132.1</v>
      </c>
    </row>
    <row r="8" spans="1:4" ht="15" customHeight="1" x14ac:dyDescent="0.25">
      <c r="A8" s="88">
        <v>0.25</v>
      </c>
      <c r="B8" s="88"/>
      <c r="C8" s="68">
        <f>'Step 2 - Part 1'!G103</f>
        <v>136.5702085925038</v>
      </c>
      <c r="D8" s="68">
        <f>'Step 2 - Part 1'!G77</f>
        <v>124.625</v>
      </c>
    </row>
    <row r="9" spans="1:4" ht="15" customHeight="1" x14ac:dyDescent="0.25">
      <c r="A9" s="88">
        <v>0.3</v>
      </c>
      <c r="B9" s="88"/>
      <c r="C9" s="68">
        <f>'Step 2 - Part 1'!H102</f>
        <v>114.81344651215726</v>
      </c>
      <c r="D9" s="68">
        <f>'Step 2 - Part 1'!H76</f>
        <v>117.14999999999999</v>
      </c>
    </row>
    <row r="10" spans="1:4" ht="15" customHeight="1" x14ac:dyDescent="0.25">
      <c r="A10" s="88">
        <v>0.35</v>
      </c>
      <c r="B10" s="88"/>
      <c r="C10" s="68">
        <f>'Step 2 - Part 1'!I101</f>
        <v>94.110078498532815</v>
      </c>
      <c r="D10" s="68">
        <f>'Step 2 - Part 1'!I75</f>
        <v>109.675</v>
      </c>
    </row>
    <row r="11" spans="1:4" ht="15" customHeight="1" x14ac:dyDescent="0.25">
      <c r="A11" s="88">
        <v>0.4</v>
      </c>
      <c r="B11" s="88"/>
      <c r="C11" s="68">
        <f>'Step 2 - Part 1'!J100</f>
        <v>75.333657816410351</v>
      </c>
      <c r="D11" s="68">
        <f>'Step 2 - Part 1'!J74</f>
        <v>102.2</v>
      </c>
    </row>
    <row r="12" spans="1:4" ht="15" customHeight="1" x14ac:dyDescent="0.25">
      <c r="A12" s="88">
        <v>0.45</v>
      </c>
      <c r="B12" s="88"/>
      <c r="C12" s="68">
        <f>'Step 2 - Part 1'!K99</f>
        <v>60.311581599225192</v>
      </c>
      <c r="D12" s="68">
        <f>'Step 2 - Part 1'!K73</f>
        <v>94.725000000000009</v>
      </c>
    </row>
    <row r="13" spans="1:4" ht="15" customHeight="1" x14ac:dyDescent="0.25">
      <c r="A13" s="88">
        <v>0.5</v>
      </c>
      <c r="B13" s="88"/>
      <c r="C13" s="68">
        <f>'Step 2 - Part 1'!L98</f>
        <v>52.38022050354504</v>
      </c>
      <c r="D13" s="68">
        <f>'Step 2 - Part 1'!L72</f>
        <v>87.25</v>
      </c>
    </row>
    <row r="14" spans="1:4" ht="15" customHeight="1" x14ac:dyDescent="0.25">
      <c r="A14" s="88">
        <v>0.55000000000000004</v>
      </c>
      <c r="B14" s="88"/>
      <c r="C14" s="68">
        <f>'Step 2 - Part 1'!M97</f>
        <v>54.715280087010427</v>
      </c>
      <c r="D14" s="68">
        <f>'Step 2 - Part 1'!M71</f>
        <v>79.775000000000006</v>
      </c>
    </row>
    <row r="15" spans="1:4" ht="15" customHeight="1" x14ac:dyDescent="0.25">
      <c r="A15" s="88">
        <v>0.6</v>
      </c>
      <c r="B15" s="88"/>
      <c r="C15" s="68">
        <f>'Step 2 - Part 1'!N96</f>
        <v>66.239791666339073</v>
      </c>
      <c r="D15" s="68">
        <f>'Step 2 - Part 1'!N70</f>
        <v>72.3</v>
      </c>
    </row>
    <row r="16" spans="1:4" ht="15" customHeight="1" x14ac:dyDescent="0.25">
      <c r="A16" s="88">
        <v>0.65</v>
      </c>
      <c r="B16" s="88"/>
      <c r="C16" s="68">
        <f>'Step 2 - Part 1'!O95</f>
        <v>83.219780551260797</v>
      </c>
      <c r="D16" s="68">
        <f>'Step 2 - Part 1'!O69</f>
        <v>64.824999999999989</v>
      </c>
    </row>
    <row r="17" spans="1:12" ht="15" customHeight="1" x14ac:dyDescent="0.25">
      <c r="A17" s="88">
        <v>0.7</v>
      </c>
      <c r="B17" s="88"/>
      <c r="C17" s="68">
        <f>'Step 2 - Part 1'!P94</f>
        <v>102.9913952716439</v>
      </c>
      <c r="D17" s="68">
        <f>'Step 2 - Part 1'!P68</f>
        <v>57.35</v>
      </c>
    </row>
    <row r="18" spans="1:12" ht="15" customHeight="1" x14ac:dyDescent="0.25">
      <c r="A18" s="88">
        <v>0.75</v>
      </c>
      <c r="B18" s="88"/>
      <c r="C18" s="68">
        <f>'Step 2 - Part 1'!Q93</f>
        <v>124.22880855502076</v>
      </c>
      <c r="D18" s="68">
        <f>'Step 2 - Part 1'!Q67</f>
        <v>49.875</v>
      </c>
    </row>
    <row r="19" spans="1:12" ht="15" customHeight="1" x14ac:dyDescent="0.25">
      <c r="A19" s="88">
        <v>0.8</v>
      </c>
      <c r="B19" s="88"/>
      <c r="C19" s="68">
        <f>'Step 2 - Part 1'!R92</f>
        <v>146.29504434532294</v>
      </c>
      <c r="D19" s="68">
        <f>'Step 2 - Part 1'!R66</f>
        <v>42.4</v>
      </c>
    </row>
    <row r="20" spans="1:12" ht="15" customHeight="1" x14ac:dyDescent="0.25">
      <c r="A20" s="88">
        <v>0.85</v>
      </c>
      <c r="B20" s="88"/>
      <c r="C20" s="68">
        <f>'Step 2 - Part 1'!S91</f>
        <v>168.86549936265843</v>
      </c>
      <c r="D20" s="68">
        <f>'Step 2 - Part 1'!S65</f>
        <v>34.924999999999997</v>
      </c>
    </row>
    <row r="21" spans="1:12" ht="15" customHeight="1" x14ac:dyDescent="0.25">
      <c r="A21" s="88">
        <v>0.9</v>
      </c>
      <c r="B21" s="88"/>
      <c r="C21" s="68">
        <f>'Step 2 - Part 1'!T90</f>
        <v>191.76221603850951</v>
      </c>
      <c r="D21" s="68">
        <f>'Step 2 - Part 1'!T64</f>
        <v>27.45</v>
      </c>
    </row>
    <row r="22" spans="1:12" ht="15" customHeight="1" x14ac:dyDescent="0.25">
      <c r="A22" s="88">
        <v>0.95</v>
      </c>
      <c r="B22" s="88"/>
      <c r="C22" s="68">
        <f>'Step 2 - Part 1'!U89</f>
        <v>214.88092487468495</v>
      </c>
      <c r="D22" s="68">
        <f>'Step 2 - Part 1'!U63</f>
        <v>19.975000000000001</v>
      </c>
    </row>
    <row r="23" spans="1:12" ht="15" customHeight="1" x14ac:dyDescent="0.25">
      <c r="A23" s="88">
        <v>1</v>
      </c>
      <c r="B23" s="88"/>
      <c r="C23" s="68">
        <f>'Step 2 - Part 1'!V88</f>
        <v>238.15698604072062</v>
      </c>
      <c r="D23" s="68">
        <f>'Step 2 - Part 1'!V62</f>
        <v>12.5</v>
      </c>
    </row>
    <row r="32" spans="1:12" ht="15" customHeight="1" x14ac:dyDescent="0.25">
      <c r="L32" s="14" t="s">
        <v>28</v>
      </c>
    </row>
  </sheetData>
  <mergeCells count="24">
    <mergeCell ref="A14:B14"/>
    <mergeCell ref="A1:B2"/>
    <mergeCell ref="C1:C2"/>
    <mergeCell ref="D1:D2"/>
    <mergeCell ref="A3:B3"/>
    <mergeCell ref="A4:B4"/>
    <mergeCell ref="A5:B5"/>
    <mergeCell ref="A6:B6"/>
    <mergeCell ref="A7:B7"/>
    <mergeCell ref="A8:B8"/>
    <mergeCell ref="A9:B9"/>
    <mergeCell ref="A10:B10"/>
    <mergeCell ref="A11:B11"/>
    <mergeCell ref="A12:B12"/>
    <mergeCell ref="A13:B13"/>
    <mergeCell ref="A21:B21"/>
    <mergeCell ref="A22:B22"/>
    <mergeCell ref="A23:B23"/>
    <mergeCell ref="A15:B15"/>
    <mergeCell ref="A16:B16"/>
    <mergeCell ref="A17:B17"/>
    <mergeCell ref="A18:B18"/>
    <mergeCell ref="A19:B19"/>
    <mergeCell ref="A20:B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election activeCell="M10" sqref="M10"/>
    </sheetView>
  </sheetViews>
  <sheetFormatPr defaultColWidth="14.28515625" defaultRowHeight="15" customHeigh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E11" sqref="E11"/>
    </sheetView>
  </sheetViews>
  <sheetFormatPr defaultColWidth="14.28515625" defaultRowHeight="15" customHeight="1" x14ac:dyDescent="0.25"/>
  <cols>
    <col min="1" max="1" width="36.5703125" customWidth="1"/>
    <col min="2" max="2" width="25.140625" bestFit="1" customWidth="1"/>
    <col min="3" max="3" width="25.7109375" customWidth="1"/>
    <col min="4" max="4" width="25.140625" bestFit="1" customWidth="1"/>
    <col min="5" max="26" width="8.7109375" customWidth="1"/>
  </cols>
  <sheetData>
    <row r="1" spans="1:4" ht="14.25" customHeight="1" x14ac:dyDescent="0.25">
      <c r="A1" s="61" t="s">
        <v>8</v>
      </c>
      <c r="B1" s="16" t="s">
        <v>16</v>
      </c>
      <c r="C1" s="16" t="s">
        <v>16</v>
      </c>
      <c r="D1" s="16" t="s">
        <v>16</v>
      </c>
    </row>
    <row r="2" spans="1:4" ht="14.25" customHeight="1" x14ac:dyDescent="0.25">
      <c r="A2" s="60" t="s">
        <v>31</v>
      </c>
      <c r="B2" s="60" t="s">
        <v>29</v>
      </c>
      <c r="C2" s="60" t="s">
        <v>32</v>
      </c>
      <c r="D2" s="60" t="s">
        <v>30</v>
      </c>
    </row>
    <row r="3" spans="1:4" ht="14.25" customHeight="1" x14ac:dyDescent="0.25">
      <c r="A3" s="17" t="s">
        <v>33</v>
      </c>
      <c r="B3" s="19">
        <v>200000</v>
      </c>
      <c r="C3" s="33" t="s">
        <v>34</v>
      </c>
      <c r="D3" s="19">
        <v>1350000</v>
      </c>
    </row>
    <row r="4" spans="1:4" ht="14.25" customHeight="1" x14ac:dyDescent="0.25">
      <c r="A4" s="17" t="s">
        <v>35</v>
      </c>
      <c r="B4" s="19">
        <v>1000000</v>
      </c>
      <c r="C4" s="16" t="s">
        <v>36</v>
      </c>
      <c r="D4" s="19">
        <v>850000</v>
      </c>
    </row>
    <row r="5" spans="1:4" ht="14.25" customHeight="1" x14ac:dyDescent="0.25">
      <c r="A5" s="17" t="s">
        <v>16</v>
      </c>
      <c r="B5" s="18" t="s">
        <v>16</v>
      </c>
      <c r="C5" s="16" t="s">
        <v>37</v>
      </c>
      <c r="D5" s="19">
        <v>1200000</v>
      </c>
    </row>
    <row r="6" spans="1:4" ht="14.25" customHeight="1" x14ac:dyDescent="0.25">
      <c r="A6" s="20" t="s">
        <v>16</v>
      </c>
      <c r="B6" s="21" t="s">
        <v>16</v>
      </c>
      <c r="C6" s="22" t="s">
        <v>38</v>
      </c>
      <c r="D6" s="23">
        <v>750000</v>
      </c>
    </row>
    <row r="7" spans="1:4" ht="14.25" customHeight="1" x14ac:dyDescent="0.25">
      <c r="A7" s="5"/>
      <c r="B7" s="5"/>
      <c r="C7" s="5"/>
      <c r="D7" s="5"/>
    </row>
    <row r="8" spans="1:4" ht="14.25" customHeight="1" x14ac:dyDescent="0.25">
      <c r="A8" s="5"/>
      <c r="B8" s="5"/>
      <c r="C8" s="5"/>
      <c r="D8" s="5"/>
    </row>
    <row r="9" spans="1:4" ht="14.25" customHeight="1" x14ac:dyDescent="0.25">
      <c r="A9" s="5"/>
      <c r="B9" s="5"/>
      <c r="C9" s="5"/>
      <c r="D9" s="5"/>
    </row>
    <row r="10" spans="1:4" ht="14.25" customHeight="1" x14ac:dyDescent="0.25">
      <c r="A10" s="5"/>
      <c r="B10" s="5"/>
      <c r="C10" s="5"/>
      <c r="D10" s="5"/>
    </row>
    <row r="11" spans="1:4" ht="14.25" customHeight="1" x14ac:dyDescent="0.25">
      <c r="A11" s="5"/>
      <c r="B11" s="5"/>
      <c r="C11" s="5"/>
      <c r="D11" s="5"/>
    </row>
    <row r="12" spans="1:4" ht="14.25" customHeight="1" x14ac:dyDescent="0.25">
      <c r="A12" s="5"/>
      <c r="B12" s="5"/>
      <c r="C12" s="5"/>
      <c r="D12" s="5"/>
    </row>
    <row r="13" spans="1:4" ht="14.25" customHeight="1" x14ac:dyDescent="0.25">
      <c r="A13" s="61" t="s">
        <v>9</v>
      </c>
      <c r="B13" s="16" t="s">
        <v>16</v>
      </c>
      <c r="C13" s="16" t="s">
        <v>16</v>
      </c>
      <c r="D13" s="16" t="s">
        <v>16</v>
      </c>
    </row>
    <row r="14" spans="1:4" ht="14.25" customHeight="1" x14ac:dyDescent="0.25">
      <c r="A14" s="60" t="s">
        <v>39</v>
      </c>
      <c r="B14" s="60" t="s">
        <v>78</v>
      </c>
      <c r="C14" s="60" t="s">
        <v>32</v>
      </c>
      <c r="D14" s="60" t="s">
        <v>79</v>
      </c>
    </row>
    <row r="15" spans="1:4" ht="14.25" customHeight="1" x14ac:dyDescent="0.25">
      <c r="A15" s="17" t="s">
        <v>33</v>
      </c>
      <c r="B15" s="18">
        <v>0.3</v>
      </c>
      <c r="C15" s="33" t="s">
        <v>40</v>
      </c>
      <c r="D15" s="24">
        <f>0.6*0.64</f>
        <v>0.38400000000000001</v>
      </c>
    </row>
    <row r="16" spans="1:4" ht="14.25" customHeight="1" x14ac:dyDescent="0.25">
      <c r="A16" s="17" t="s">
        <v>35</v>
      </c>
      <c r="B16" s="18">
        <v>0.7</v>
      </c>
      <c r="C16" s="16" t="s">
        <v>41</v>
      </c>
      <c r="D16" s="24">
        <f>0.6*0.36</f>
        <v>0.216</v>
      </c>
    </row>
    <row r="17" spans="1:4" ht="14.25" customHeight="1" x14ac:dyDescent="0.25">
      <c r="A17" s="17" t="s">
        <v>16</v>
      </c>
      <c r="B17" s="18" t="s">
        <v>16</v>
      </c>
      <c r="C17" s="16" t="s">
        <v>37</v>
      </c>
      <c r="D17" s="24">
        <f>0.4*0.57</f>
        <v>0.22799999999999998</v>
      </c>
    </row>
    <row r="18" spans="1:4" ht="14.25" customHeight="1" x14ac:dyDescent="0.25">
      <c r="A18" s="20" t="s">
        <v>16</v>
      </c>
      <c r="B18" s="21" t="s">
        <v>16</v>
      </c>
      <c r="C18" s="22" t="s">
        <v>38</v>
      </c>
      <c r="D18" s="25">
        <f>0.4*0.43</f>
        <v>0.17200000000000001</v>
      </c>
    </row>
    <row r="19" spans="1:4" ht="14.25" customHeight="1" x14ac:dyDescent="0.25"/>
    <row r="20" spans="1:4" ht="14.25" customHeight="1" x14ac:dyDescent="0.25"/>
    <row r="21" spans="1:4" ht="14.25" customHeight="1" x14ac:dyDescent="0.25"/>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11"/>
  <sheetViews>
    <sheetView topLeftCell="A26" workbookViewId="0">
      <selection activeCell="C41" sqref="C41"/>
    </sheetView>
  </sheetViews>
  <sheetFormatPr defaultColWidth="14.28515625" defaultRowHeight="15" customHeight="1" x14ac:dyDescent="0.25"/>
  <cols>
    <col min="1" max="1" width="25.7109375" customWidth="1"/>
    <col min="2" max="2" width="30.85546875" customWidth="1"/>
    <col min="3" max="3" width="24.140625" bestFit="1" customWidth="1"/>
    <col min="4" max="4" width="21" bestFit="1" customWidth="1"/>
    <col min="5" max="5" width="22.140625" bestFit="1" customWidth="1"/>
    <col min="6" max="6" width="34.7109375" bestFit="1" customWidth="1"/>
    <col min="7" max="26" width="8.7109375" customWidth="1"/>
  </cols>
  <sheetData>
    <row r="1" spans="1:6" ht="14.25" customHeight="1" x14ac:dyDescent="0.25">
      <c r="A1" s="4"/>
      <c r="B1" s="38" t="s">
        <v>10</v>
      </c>
      <c r="C1" s="5"/>
      <c r="D1" s="5"/>
      <c r="E1" s="5"/>
      <c r="F1" s="5"/>
    </row>
    <row r="2" spans="1:6" ht="79.5" customHeight="1" x14ac:dyDescent="0.25">
      <c r="A2" s="37" t="s">
        <v>11</v>
      </c>
      <c r="B2" s="92" t="s">
        <v>69</v>
      </c>
      <c r="C2" s="93"/>
      <c r="D2" s="94"/>
      <c r="E2" s="5"/>
      <c r="F2" s="5"/>
    </row>
    <row r="3" spans="1:6" ht="63" customHeight="1" x14ac:dyDescent="0.25">
      <c r="A3" s="37" t="s">
        <v>12</v>
      </c>
      <c r="B3" s="95" t="s">
        <v>70</v>
      </c>
      <c r="C3" s="96"/>
      <c r="D3" s="97"/>
      <c r="E3" s="5"/>
      <c r="F3" s="5"/>
    </row>
    <row r="4" spans="1:6" ht="66.75" customHeight="1" x14ac:dyDescent="0.25">
      <c r="A4" s="37" t="s">
        <v>60</v>
      </c>
      <c r="B4" s="95" t="s">
        <v>71</v>
      </c>
      <c r="C4" s="98"/>
      <c r="D4" s="97"/>
      <c r="E4" s="5"/>
      <c r="F4" s="5"/>
    </row>
    <row r="5" spans="1:6" ht="74.25" customHeight="1" x14ac:dyDescent="0.25">
      <c r="A5" s="37" t="s">
        <v>61</v>
      </c>
      <c r="B5" s="95" t="s">
        <v>72</v>
      </c>
      <c r="C5" s="96"/>
      <c r="D5" s="97"/>
      <c r="E5" s="5"/>
      <c r="F5" s="5"/>
    </row>
    <row r="6" spans="1:6" ht="72.75" customHeight="1" x14ac:dyDescent="0.25">
      <c r="A6" s="37" t="s">
        <v>62</v>
      </c>
      <c r="B6" s="99" t="s">
        <v>74</v>
      </c>
      <c r="C6" s="100"/>
      <c r="D6" s="101"/>
      <c r="E6" s="5"/>
      <c r="F6" s="5"/>
    </row>
    <row r="7" spans="1:6" ht="14.25" customHeight="1" x14ac:dyDescent="0.25">
      <c r="A7" s="5"/>
      <c r="B7" s="5"/>
      <c r="C7" s="5"/>
      <c r="D7" s="5"/>
      <c r="E7" s="5"/>
      <c r="F7" s="5"/>
    </row>
    <row r="8" spans="1:6" ht="14.25" customHeight="1" x14ac:dyDescent="0.25">
      <c r="A8" s="5"/>
      <c r="B8" s="5"/>
      <c r="C8" s="5"/>
      <c r="D8" s="5"/>
      <c r="E8" s="5"/>
      <c r="F8" s="5"/>
    </row>
    <row r="9" spans="1:6" ht="14.25" customHeight="1" x14ac:dyDescent="0.25">
      <c r="A9" s="5"/>
      <c r="B9" s="5"/>
      <c r="C9" s="5"/>
      <c r="D9" s="5"/>
      <c r="E9" s="5"/>
      <c r="F9" s="5"/>
    </row>
    <row r="10" spans="1:6" ht="14.25" customHeight="1" x14ac:dyDescent="0.25">
      <c r="A10" s="5"/>
      <c r="B10" s="5"/>
      <c r="C10" s="5"/>
      <c r="D10" s="5"/>
      <c r="E10" s="5"/>
      <c r="F10" s="5"/>
    </row>
    <row r="11" spans="1:6" ht="29.25" customHeight="1" x14ac:dyDescent="0.25">
      <c r="A11" s="36"/>
      <c r="B11" s="96" t="s">
        <v>13</v>
      </c>
      <c r="C11" s="96"/>
      <c r="D11" s="5"/>
      <c r="E11" s="5"/>
      <c r="F11" s="5"/>
    </row>
    <row r="12" spans="1:6" x14ac:dyDescent="0.25">
      <c r="A12" s="39" t="s">
        <v>50</v>
      </c>
      <c r="B12" s="28"/>
      <c r="C12" s="5"/>
      <c r="D12" s="5"/>
      <c r="E12" s="5"/>
      <c r="F12" s="5"/>
    </row>
    <row r="13" spans="1:6" x14ac:dyDescent="0.25">
      <c r="A13" s="30" t="s">
        <v>51</v>
      </c>
      <c r="B13" s="29">
        <f>MAX('Steps 1 &amp; 2 - Part 2'!B3:B4)</f>
        <v>1000000</v>
      </c>
      <c r="C13" s="5"/>
      <c r="D13" s="5"/>
      <c r="E13" s="5"/>
      <c r="F13" s="5"/>
    </row>
    <row r="14" spans="1:6" x14ac:dyDescent="0.25">
      <c r="A14" s="30" t="s">
        <v>52</v>
      </c>
      <c r="B14" s="29">
        <f>MAX('Steps 1 &amp; 2 - Part 2'!D3:D6)</f>
        <v>1350000</v>
      </c>
      <c r="C14" s="5"/>
      <c r="D14" s="5"/>
      <c r="E14" s="5"/>
      <c r="F14" s="5"/>
    </row>
    <row r="15" spans="1:6" x14ac:dyDescent="0.25">
      <c r="A15" s="33"/>
      <c r="B15" s="33"/>
      <c r="C15" s="36"/>
      <c r="D15" s="5"/>
      <c r="E15" s="5"/>
      <c r="F15" s="5"/>
    </row>
    <row r="16" spans="1:6" x14ac:dyDescent="0.25">
      <c r="A16" s="39" t="s">
        <v>12</v>
      </c>
      <c r="B16" s="28"/>
      <c r="C16" s="36"/>
      <c r="D16" s="5"/>
      <c r="E16" s="5"/>
      <c r="F16" s="5"/>
    </row>
    <row r="17" spans="1:6" x14ac:dyDescent="0.25">
      <c r="A17" s="34" t="s">
        <v>51</v>
      </c>
      <c r="B17" s="35">
        <f>MIN('Steps 1 &amp; 2 - Part 2'!B3:B4)</f>
        <v>200000</v>
      </c>
      <c r="C17" s="5"/>
      <c r="D17" s="5"/>
      <c r="E17" s="5"/>
      <c r="F17" s="5"/>
    </row>
    <row r="18" spans="1:6" x14ac:dyDescent="0.25">
      <c r="A18" s="30" t="s">
        <v>52</v>
      </c>
      <c r="B18" s="29">
        <f>MIN('Steps 1 &amp; 2 - Part 2'!D3:D6)</f>
        <v>750000</v>
      </c>
      <c r="C18" s="5"/>
      <c r="D18" s="5"/>
      <c r="E18" s="5"/>
      <c r="F18" s="5"/>
    </row>
    <row r="19" spans="1:6" x14ac:dyDescent="0.25">
      <c r="A19" s="31"/>
      <c r="B19" s="32"/>
      <c r="C19" s="5"/>
      <c r="D19" s="5"/>
      <c r="E19" s="5"/>
      <c r="F19" s="5"/>
    </row>
    <row r="20" spans="1:6" x14ac:dyDescent="0.25">
      <c r="A20" s="31"/>
      <c r="B20" s="32"/>
      <c r="C20" s="5"/>
      <c r="D20" s="5"/>
      <c r="E20" s="5"/>
      <c r="F20" s="5"/>
    </row>
    <row r="21" spans="1:6" ht="15.75" customHeight="1" x14ac:dyDescent="0.25">
      <c r="A21" s="91" t="s">
        <v>53</v>
      </c>
      <c r="B21" s="91"/>
      <c r="C21" s="5"/>
      <c r="D21" s="5"/>
      <c r="E21" s="5"/>
      <c r="F21" s="5"/>
    </row>
    <row r="22" spans="1:6" ht="15.75" customHeight="1" x14ac:dyDescent="0.25">
      <c r="A22" s="91"/>
      <c r="B22" s="91"/>
      <c r="C22" s="5"/>
      <c r="D22" s="5"/>
      <c r="E22" s="5"/>
      <c r="F22" s="5"/>
    </row>
    <row r="23" spans="1:6" ht="14.25" customHeight="1" x14ac:dyDescent="0.25">
      <c r="A23" s="75" t="s">
        <v>54</v>
      </c>
      <c r="B23" s="51" t="s">
        <v>43</v>
      </c>
      <c r="C23" s="51" t="s">
        <v>0</v>
      </c>
      <c r="D23" s="51" t="s">
        <v>45</v>
      </c>
      <c r="E23" s="51" t="s">
        <v>47</v>
      </c>
      <c r="F23" s="51" t="s">
        <v>46</v>
      </c>
    </row>
    <row r="24" spans="1:6" ht="14.25" customHeight="1" x14ac:dyDescent="0.25">
      <c r="A24" s="69" t="str">
        <f>'Steps 1 &amp; 2 - Part 2'!A3</f>
        <v xml:space="preserve">Ban </v>
      </c>
      <c r="B24" s="76">
        <f>'Steps 1 &amp; 2 - Part 2'!B3</f>
        <v>200000</v>
      </c>
      <c r="C24" s="77">
        <f>'Steps 1 &amp; 2 - Part 2'!B15</f>
        <v>0.3</v>
      </c>
      <c r="D24" s="70">
        <f>B24*C24</f>
        <v>60000</v>
      </c>
      <c r="E24" s="70">
        <f>(B24-$D$27)^2</f>
        <v>313600000000</v>
      </c>
      <c r="F24" s="70">
        <f>E24*C24</f>
        <v>94080000000</v>
      </c>
    </row>
    <row r="25" spans="1:6" ht="14.25" customHeight="1" x14ac:dyDescent="0.25">
      <c r="A25" s="69" t="str">
        <f>'Steps 1 &amp; 2 - Part 2'!A4</f>
        <v xml:space="preserve">No ban </v>
      </c>
      <c r="B25" s="76">
        <f>'Steps 1 &amp; 2 - Part 2'!B4</f>
        <v>1000000</v>
      </c>
      <c r="C25" s="77">
        <f>'Steps 1 &amp; 2 - Part 2'!B16</f>
        <v>0.7</v>
      </c>
      <c r="D25" s="70">
        <f>B25*C25</f>
        <v>700000</v>
      </c>
      <c r="E25" s="70">
        <f>(B25-$D$27)^2</f>
        <v>57600000000</v>
      </c>
      <c r="F25" s="70">
        <f>E25*C25</f>
        <v>40320000000</v>
      </c>
    </row>
    <row r="26" spans="1:6" ht="17.25" customHeight="1" x14ac:dyDescent="0.25">
      <c r="A26" s="5"/>
      <c r="B26" s="78"/>
      <c r="C26" s="79"/>
      <c r="D26" s="71"/>
      <c r="E26" s="71"/>
      <c r="F26" s="71"/>
    </row>
    <row r="27" spans="1:6" ht="13.5" customHeight="1" x14ac:dyDescent="0.25">
      <c r="A27" s="5"/>
      <c r="B27" s="5"/>
      <c r="C27" s="62" t="s">
        <v>58</v>
      </c>
      <c r="D27" s="72">
        <f>SUM(D24:D25)</f>
        <v>760000</v>
      </c>
      <c r="E27" s="62" t="s">
        <v>20</v>
      </c>
      <c r="F27" s="72">
        <f>SUM(F24:F25)</f>
        <v>134400000000</v>
      </c>
    </row>
    <row r="28" spans="1:6" ht="14.25" customHeight="1" x14ac:dyDescent="0.25">
      <c r="A28" s="5"/>
      <c r="B28" s="5"/>
      <c r="C28" s="5"/>
      <c r="D28" s="5"/>
      <c r="E28" s="62" t="s">
        <v>75</v>
      </c>
      <c r="F28" s="72">
        <f>SQRT(F27)</f>
        <v>366606.05559646722</v>
      </c>
    </row>
    <row r="29" spans="1:6" ht="14.25" customHeight="1" x14ac:dyDescent="0.25">
      <c r="A29" s="5"/>
      <c r="B29" s="5"/>
      <c r="C29" s="5"/>
      <c r="D29" s="5"/>
      <c r="E29" s="62" t="s">
        <v>56</v>
      </c>
      <c r="F29" s="73">
        <f>F28/D27</f>
        <v>0.48237638894272006</v>
      </c>
    </row>
    <row r="30" spans="1:6" ht="14.25" customHeight="1" x14ac:dyDescent="0.25">
      <c r="A30" s="5"/>
      <c r="B30" s="5"/>
      <c r="C30" s="5"/>
      <c r="D30" s="5"/>
      <c r="E30" s="62" t="s">
        <v>57</v>
      </c>
      <c r="F30" s="74">
        <f>D27/F28</f>
        <v>2.0730699572419273</v>
      </c>
    </row>
    <row r="31" spans="1:6" ht="14.25" customHeight="1" x14ac:dyDescent="0.25">
      <c r="A31" s="5"/>
      <c r="B31" s="5"/>
      <c r="C31" s="5"/>
      <c r="D31" s="5"/>
      <c r="E31" s="5"/>
      <c r="F31" s="5"/>
    </row>
    <row r="32" spans="1:6" ht="14.25" customHeight="1" x14ac:dyDescent="0.25">
      <c r="A32" s="5"/>
      <c r="B32" s="5"/>
      <c r="C32" s="5"/>
      <c r="D32" s="5"/>
      <c r="E32" s="5"/>
      <c r="F32" s="5"/>
    </row>
    <row r="33" spans="1:6" ht="14.25" customHeight="1" x14ac:dyDescent="0.25">
      <c r="A33" s="75" t="s">
        <v>55</v>
      </c>
      <c r="B33" s="51" t="s">
        <v>43</v>
      </c>
      <c r="C33" s="51" t="s">
        <v>0</v>
      </c>
      <c r="D33" s="51" t="s">
        <v>45</v>
      </c>
      <c r="E33" s="51" t="s">
        <v>47</v>
      </c>
      <c r="F33" s="51" t="s">
        <v>46</v>
      </c>
    </row>
    <row r="34" spans="1:6" ht="14.25" customHeight="1" x14ac:dyDescent="0.25">
      <c r="A34" s="69" t="str">
        <f>'Steps 1 &amp; 2 - Part 2'!C3</f>
        <v xml:space="preserve">No Delay - High sales </v>
      </c>
      <c r="B34" s="76">
        <f>'Steps 1 &amp; 2 - Part 2'!D3</f>
        <v>1350000</v>
      </c>
      <c r="C34" s="80">
        <f>'Steps 1 &amp; 2 - Part 2'!D15</f>
        <v>0.38400000000000001</v>
      </c>
      <c r="D34" s="70">
        <f>B34*C34</f>
        <v>518400</v>
      </c>
      <c r="E34" s="70">
        <f>(B34-$D$39)^2</f>
        <v>60221160000</v>
      </c>
      <c r="F34" s="70">
        <f>E34*C34</f>
        <v>23124925440</v>
      </c>
    </row>
    <row r="35" spans="1:6" ht="14.25" customHeight="1" x14ac:dyDescent="0.25">
      <c r="A35" s="69" t="str">
        <f>'Steps 1 &amp; 2 - Part 2'!C4</f>
        <v>No delay- Low sales</v>
      </c>
      <c r="B35" s="76">
        <f>'Steps 1 &amp; 2 - Part 2'!D4</f>
        <v>850000</v>
      </c>
      <c r="C35" s="80">
        <f>'Steps 1 &amp; 2 - Part 2'!D16</f>
        <v>0.216</v>
      </c>
      <c r="D35" s="70">
        <f t="shared" ref="D35:D37" si="0">B35*C35</f>
        <v>183600</v>
      </c>
      <c r="E35" s="70">
        <f t="shared" ref="E35:E37" si="1">(B35-$D$39)^2</f>
        <v>64821160000</v>
      </c>
      <c r="F35" s="70">
        <f t="shared" ref="F35:F37" si="2">E35*C35</f>
        <v>14001370560</v>
      </c>
    </row>
    <row r="36" spans="1:6" ht="14.25" customHeight="1" x14ac:dyDescent="0.25">
      <c r="A36" s="69" t="str">
        <f>'Steps 1 &amp; 2 - Part 2'!C5</f>
        <v xml:space="preserve">Delay- High sales </v>
      </c>
      <c r="B36" s="76">
        <f>'Steps 1 &amp; 2 - Part 2'!D5</f>
        <v>1200000</v>
      </c>
      <c r="C36" s="80">
        <f>'Steps 1 &amp; 2 - Part 2'!D17</f>
        <v>0.22799999999999998</v>
      </c>
      <c r="D36" s="70">
        <f t="shared" si="0"/>
        <v>273600</v>
      </c>
      <c r="E36" s="70">
        <f t="shared" si="1"/>
        <v>9101160000</v>
      </c>
      <c r="F36" s="70">
        <f t="shared" si="2"/>
        <v>2075064479.9999998</v>
      </c>
    </row>
    <row r="37" spans="1:6" ht="14.25" customHeight="1" x14ac:dyDescent="0.25">
      <c r="A37" s="69" t="str">
        <f>'Steps 1 &amp; 2 - Part 2'!C6</f>
        <v xml:space="preserve">Delay- Low sales </v>
      </c>
      <c r="B37" s="76">
        <f>'Steps 1 &amp; 2 - Part 2'!D6</f>
        <v>750000</v>
      </c>
      <c r="C37" s="80">
        <f>'Steps 1 &amp; 2 - Part 2'!D18</f>
        <v>0.17200000000000001</v>
      </c>
      <c r="D37" s="70">
        <f t="shared" si="0"/>
        <v>129000.00000000001</v>
      </c>
      <c r="E37" s="70">
        <f t="shared" si="1"/>
        <v>125741160000</v>
      </c>
      <c r="F37" s="70">
        <f t="shared" si="2"/>
        <v>21627479520</v>
      </c>
    </row>
    <row r="38" spans="1:6" ht="14.25" customHeight="1" x14ac:dyDescent="0.25">
      <c r="A38" s="5"/>
      <c r="B38" s="79"/>
      <c r="C38" s="79"/>
      <c r="D38" s="71"/>
      <c r="E38" s="71"/>
      <c r="F38" s="71"/>
    </row>
    <row r="39" spans="1:6" ht="14.25" customHeight="1" x14ac:dyDescent="0.25">
      <c r="A39" s="5"/>
      <c r="B39" s="5"/>
      <c r="C39" s="62" t="s">
        <v>58</v>
      </c>
      <c r="D39" s="72">
        <f>SUM(D34:D37)</f>
        <v>1104600</v>
      </c>
      <c r="E39" s="62" t="s">
        <v>20</v>
      </c>
      <c r="F39" s="72">
        <f>SUM(F34:F37)</f>
        <v>60828840000</v>
      </c>
    </row>
    <row r="40" spans="1:6" ht="14.25" customHeight="1" x14ac:dyDescent="0.25">
      <c r="A40" s="5"/>
      <c r="B40" s="5"/>
      <c r="C40" s="5"/>
      <c r="D40" s="5"/>
      <c r="E40" s="62" t="s">
        <v>75</v>
      </c>
      <c r="F40" s="72">
        <f>SQRT(F39)</f>
        <v>246635.0340077419</v>
      </c>
    </row>
    <row r="41" spans="1:6" ht="14.25" customHeight="1" x14ac:dyDescent="0.25">
      <c r="A41" s="5"/>
      <c r="B41" s="5"/>
      <c r="C41" s="5"/>
      <c r="D41" s="5"/>
      <c r="E41" s="62" t="s">
        <v>73</v>
      </c>
      <c r="F41" s="73">
        <f>F40/D39</f>
        <v>0.22327995112053403</v>
      </c>
    </row>
    <row r="42" spans="1:6" ht="14.25" customHeight="1" x14ac:dyDescent="0.25">
      <c r="A42" s="5"/>
      <c r="B42" s="5"/>
      <c r="C42" s="5"/>
      <c r="D42" s="5"/>
      <c r="E42" s="62" t="s">
        <v>57</v>
      </c>
      <c r="F42" s="74">
        <f>D39/F40</f>
        <v>4.4786824566266867</v>
      </c>
    </row>
    <row r="43" spans="1:6" ht="14.25" customHeight="1" x14ac:dyDescent="0.25"/>
    <row r="44" spans="1:6" ht="14.25" customHeight="1" x14ac:dyDescent="0.25"/>
    <row r="45" spans="1:6" ht="14.25" customHeight="1" x14ac:dyDescent="0.25">
      <c r="B45" s="90" t="s">
        <v>76</v>
      </c>
      <c r="C45" s="90"/>
      <c r="D45" s="90"/>
      <c r="E45" s="90"/>
    </row>
    <row r="46" spans="1:6" ht="14.25" customHeight="1" x14ac:dyDescent="0.25">
      <c r="B46" s="26" t="s">
        <v>65</v>
      </c>
      <c r="C46" s="26" t="s">
        <v>67</v>
      </c>
      <c r="D46" s="26" t="s">
        <v>68</v>
      </c>
      <c r="E46" s="15" t="s">
        <v>66</v>
      </c>
    </row>
    <row r="47" spans="1:6" ht="14.25" customHeight="1" x14ac:dyDescent="0.25">
      <c r="B47" s="81" t="s">
        <v>63</v>
      </c>
      <c r="C47" s="82">
        <f>B14</f>
        <v>1350000</v>
      </c>
      <c r="D47" s="82">
        <f>B13</f>
        <v>1000000</v>
      </c>
      <c r="E47" s="82">
        <f>C47-B13</f>
        <v>350000</v>
      </c>
    </row>
    <row r="48" spans="1:6" ht="14.25" customHeight="1" x14ac:dyDescent="0.25">
      <c r="B48" s="81" t="s">
        <v>64</v>
      </c>
      <c r="C48" s="82">
        <f>B18</f>
        <v>750000</v>
      </c>
      <c r="D48" s="82">
        <f>B17</f>
        <v>200000</v>
      </c>
      <c r="E48" s="82">
        <f>B18-B17</f>
        <v>550000</v>
      </c>
    </row>
    <row r="49" spans="2:5" ht="14.25" customHeight="1" x14ac:dyDescent="0.25">
      <c r="B49" s="62" t="s">
        <v>58</v>
      </c>
      <c r="C49" s="83">
        <f>D39</f>
        <v>1104600</v>
      </c>
      <c r="D49" s="83">
        <f>D27</f>
        <v>760000</v>
      </c>
      <c r="E49" s="83">
        <f>D39-D27</f>
        <v>344600</v>
      </c>
    </row>
    <row r="50" spans="2:5" ht="14.25" customHeight="1" x14ac:dyDescent="0.25">
      <c r="B50" s="62" t="s">
        <v>56</v>
      </c>
      <c r="C50" s="84">
        <f>F41</f>
        <v>0.22327995112053403</v>
      </c>
      <c r="D50" s="84">
        <f>F29</f>
        <v>0.48237638894272006</v>
      </c>
      <c r="E50" s="84">
        <f>F41-F29</f>
        <v>-0.25909643782218605</v>
      </c>
    </row>
    <row r="51" spans="2:5" ht="14.25" customHeight="1" x14ac:dyDescent="0.25">
      <c r="B51" s="62" t="s">
        <v>57</v>
      </c>
      <c r="C51" s="40">
        <f>F42</f>
        <v>4.4786824566266867</v>
      </c>
      <c r="D51" s="40">
        <f>F30</f>
        <v>2.0730699572419273</v>
      </c>
      <c r="E51" s="40">
        <f>F42-F30</f>
        <v>2.4056124993847594</v>
      </c>
    </row>
    <row r="52" spans="2:5" ht="14.25" customHeight="1" x14ac:dyDescent="0.25"/>
    <row r="53" spans="2:5" ht="14.25" customHeight="1" x14ac:dyDescent="0.25"/>
    <row r="54" spans="2:5" ht="14.25" customHeight="1" x14ac:dyDescent="0.25"/>
    <row r="55" spans="2:5" ht="14.25" customHeight="1" x14ac:dyDescent="0.25"/>
    <row r="56" spans="2:5" ht="14.25" customHeight="1" x14ac:dyDescent="0.25"/>
    <row r="57" spans="2:5" ht="14.25" customHeight="1" x14ac:dyDescent="0.25"/>
    <row r="58" spans="2:5" ht="14.25" customHeight="1" x14ac:dyDescent="0.25"/>
    <row r="59" spans="2:5" ht="14.25" customHeight="1" x14ac:dyDescent="0.25"/>
    <row r="60" spans="2:5" ht="14.25" customHeight="1" x14ac:dyDescent="0.25"/>
    <row r="61" spans="2:5" ht="14.25" customHeight="1" x14ac:dyDescent="0.25"/>
    <row r="62" spans="2:5" ht="14.25" customHeight="1" x14ac:dyDescent="0.25"/>
    <row r="63" spans="2:5" ht="14.25" customHeight="1" x14ac:dyDescent="0.25"/>
    <row r="64" spans="2: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sheetData>
  <mergeCells count="8">
    <mergeCell ref="B45:E45"/>
    <mergeCell ref="A21:B22"/>
    <mergeCell ref="B2:D2"/>
    <mergeCell ref="B3:D3"/>
    <mergeCell ref="B4:D4"/>
    <mergeCell ref="B5:D5"/>
    <mergeCell ref="B6:D6"/>
    <mergeCell ref="B11:C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 1 information</vt:lpstr>
      <vt:lpstr>Step 2 - Part 1</vt:lpstr>
      <vt:lpstr>Steps 4 &amp; 5 - Part 1</vt:lpstr>
      <vt:lpstr>Decision tree for Part 2</vt:lpstr>
      <vt:lpstr>Steps 1 &amp; 2 - Part 2</vt:lpstr>
      <vt:lpstr>Step 3 - Part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Collette Lemieux</dc:creator>
  <cp:lastModifiedBy>Noah Weimer</cp:lastModifiedBy>
  <dcterms:created xsi:type="dcterms:W3CDTF">2022-09-08T20:36:20Z</dcterms:created>
  <dcterms:modified xsi:type="dcterms:W3CDTF">2024-07-25T01:16:02Z</dcterms:modified>
</cp:coreProperties>
</file>