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0.04\home\whinge\school\ITO\"/>
    </mc:Choice>
  </mc:AlternateContent>
  <xr:revisionPtr revIDLastSave="0" documentId="13_ncr:1_{9B9D502A-CDD8-4079-90DD-CA9709FAC9CB}" xr6:coauthVersionLast="47" xr6:coauthVersionMax="47" xr10:uidLastSave="{00000000-0000-0000-0000-000000000000}"/>
  <bookViews>
    <workbookView xWindow="-120" yWindow="-120" windowWidth="29040" windowHeight="15840" activeTab="1" xr2:uid="{4078478E-0E59-40DB-9806-BBC2EB88A78B}"/>
  </bookViews>
  <sheets>
    <sheet name="Roster S24" sheetId="1" r:id="rId1"/>
    <sheet name="Roster F24" sheetId="2" r:id="rId2"/>
    <sheet name="Roster Template" sheetId="5" r:id="rId3"/>
    <sheet name="Roster S24 (formatted)" sheetId="4" state="hidden" r:id="rId4"/>
    <sheet name="Roster F24 (formatted)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D2" i="4"/>
  <c r="D3" i="4"/>
  <c r="D4" i="4"/>
  <c r="D5" i="4"/>
  <c r="C2" i="4"/>
  <c r="C3" i="4"/>
  <c r="C4" i="4"/>
  <c r="C5" i="4"/>
  <c r="B5" i="4"/>
  <c r="A3" i="4"/>
  <c r="A2" i="4"/>
  <c r="A4" i="4"/>
  <c r="A5" i="4"/>
  <c r="A25" i="4"/>
  <c r="B25" i="4"/>
  <c r="B2" i="4"/>
  <c r="B3" i="4"/>
  <c r="B4" i="4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2" i="3"/>
  <c r="E2" i="3"/>
  <c r="D2" i="3"/>
  <c r="B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</author>
  </authors>
  <commentList>
    <comment ref="J3" authorId="0" shapeId="0" xr:uid="{20928F00-5E1F-4734-A94C-1655D18D6F14}">
      <text>
        <r>
          <rPr>
            <b/>
            <sz val="9"/>
            <color indexed="81"/>
            <rFont val="Tahoma"/>
            <charset val="1"/>
          </rPr>
          <t>Will:</t>
        </r>
        <r>
          <rPr>
            <sz val="9"/>
            <color indexed="81"/>
            <rFont val="Tahoma"/>
            <charset val="1"/>
          </rPr>
          <t xml:space="preserve">
Valid Group Names:
- 'Security Awareness'
- 'Security' (blue team)
- 'Operations'
- 'Miller'
- 'LANL Pen'
- 'LANL Auto'</t>
        </r>
      </text>
    </comment>
  </commentList>
</comments>
</file>

<file path=xl/sharedStrings.xml><?xml version="1.0" encoding="utf-8"?>
<sst xmlns="http://schemas.openxmlformats.org/spreadsheetml/2006/main" count="78" uniqueCount="33">
  <si>
    <t>Name</t>
  </si>
  <si>
    <t>Group</t>
  </si>
  <si>
    <t>Jane Doe</t>
  </si>
  <si>
    <t>IT Ops</t>
  </si>
  <si>
    <t>John Smith</t>
  </si>
  <si>
    <t>Security</t>
  </si>
  <si>
    <t>Adam West</t>
  </si>
  <si>
    <t>Pen Test</t>
  </si>
  <si>
    <t>Course</t>
  </si>
  <si>
    <t>Email</t>
  </si>
  <si>
    <t>jdoe@mtu.edu</t>
  </si>
  <si>
    <t>jsmith@mtu.edu</t>
  </si>
  <si>
    <t>awest@mtu.edu</t>
  </si>
  <si>
    <t>Class</t>
  </si>
  <si>
    <t>Junior</t>
  </si>
  <si>
    <t>Sophmore</t>
  </si>
  <si>
    <t>Senior</t>
  </si>
  <si>
    <t>Major</t>
  </si>
  <si>
    <t>Computer Science</t>
  </si>
  <si>
    <t>Cyber Security</t>
  </si>
  <si>
    <t>CNSA</t>
  </si>
  <si>
    <t>Jim Shoe</t>
  </si>
  <si>
    <t>jshoe@mtu.edu</t>
  </si>
  <si>
    <t>Scott Jones</t>
  </si>
  <si>
    <t>scottjo@mtu.edu</t>
  </si>
  <si>
    <t>Mary Kate</t>
  </si>
  <si>
    <t>maryk@mtu.edu</t>
  </si>
  <si>
    <t>Username</t>
  </si>
  <si>
    <t>FirstName</t>
  </si>
  <si>
    <t>LastName</t>
  </si>
  <si>
    <t>Jamie Smith</t>
  </si>
  <si>
    <t>MIS</t>
  </si>
  <si>
    <t>jamies@mtu.edu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</si>
</sst>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2" fillId="2" borderId="0" xfId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4BB03-A22D-4A7C-AB93-B397814D5C40}" name="Table_Roster_S24" displayName="Table_Roster_S24" ref="A1:F5" totalsRowShown="0" headerRowDxfId="8">
  <autoFilter ref="A1:F5" xr:uid="{0E74BB03-A22D-4A7C-AB93-B397814D5C40}"/>
  <tableColumns count="6">
    <tableColumn id="1" xr3:uid="{C8ECE663-133A-4E4E-A07C-702F3499434D}" name="Course"/>
    <tableColumn id="2" xr3:uid="{F2504BA7-6BC9-49DF-96CD-5C20CD7F0B5C}" name="Name"/>
    <tableColumn id="3" xr3:uid="{41ABDD14-1518-4809-A0DC-38F2CF4F3E65}" name="Class"/>
    <tableColumn id="4" xr3:uid="{DCBA937C-D94F-4A4B-B5A4-FD497545C722}" name="Major"/>
    <tableColumn id="5" xr3:uid="{95A93A59-150A-4B3D-A9AC-A2CA0748FD90}" name="Email" dataCellStyle="Hyperlink"/>
    <tableColumn id="6" xr3:uid="{EA2AACA4-5301-4849-8E4C-05604DBF4340}" name="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5FF86A-DB5B-42AF-BE57-35681396C243}" name="Table2" displayName="Table2" ref="A1:F7" totalsRowShown="0" headerRowDxfId="7">
  <autoFilter ref="A1:F7" xr:uid="{7B5FF86A-DB5B-42AF-BE57-35681396C243}"/>
  <sortState xmlns:xlrd2="http://schemas.microsoft.com/office/spreadsheetml/2017/richdata2" ref="A2:F6">
    <sortCondition ref="B1:B6"/>
  </sortState>
  <tableColumns count="6">
    <tableColumn id="1" xr3:uid="{512E1AC9-52D3-4056-97FD-3AB8180BFFBC}" name="Course"/>
    <tableColumn id="2" xr3:uid="{95DA10A0-E4BA-499D-AE7A-5195A8E0F7F5}" name="Name"/>
    <tableColumn id="3" xr3:uid="{F177F153-2C05-470E-989F-91D186EDC843}" name="Class"/>
    <tableColumn id="4" xr3:uid="{A78C1385-B9E1-4FA0-8111-EA9D4EB4C878}" name="Major"/>
    <tableColumn id="5" xr3:uid="{7FEB453F-65D7-429F-81B6-D1E0983F9927}" name="Email" dataCellStyle="Hyperlink"/>
    <tableColumn id="6" xr3:uid="{A6D2FAE9-8974-4D4A-81F6-5F5B91AA6352}" name="Grou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4724DC-BA00-4BF8-8ACD-D7B8A2BFD5C7}" name="Table4" displayName="Table4" ref="A1:E5" totalsRowShown="0" headerRowDxfId="6">
  <autoFilter ref="A1:E5" xr:uid="{964724DC-BA00-4BF8-8ACD-D7B8A2BFD5C7}"/>
  <tableColumns count="5">
    <tableColumn id="1" xr3:uid="{A0AD0742-F42A-4527-B60F-7C431B5EF46E}" name="Username" dataDxfId="5">
      <calculatedColumnFormula>SUBSTITUTE(Table_Roster_S24[[#This Row],[Email]], "@mtu.edu", "")</calculatedColumnFormula>
    </tableColumn>
    <tableColumn id="2" xr3:uid="{FF3F7A41-C814-4266-9370-55AC78840AA9}" name="Name" dataDxfId="4">
      <calculatedColumnFormula>IFERROR(Table_Roster_S24[[#This Row],[Name]], "")</calculatedColumnFormula>
    </tableColumn>
    <tableColumn id="3" xr3:uid="{3D3A7938-4865-43A5-8991-9DC8B795DDA1}" name="FirstName" dataDxfId="3">
      <calculatedColumnFormula>LEFT(Table_Roster_S24[[#This Row],[Name]], FIND(" ", Table_Roster_S24[[#This Row],[Name]]) - 1)</calculatedColumnFormula>
    </tableColumn>
    <tableColumn id="4" xr3:uid="{8519271C-7745-4889-B78D-A024B2714970}" name="LastName" dataDxfId="2">
      <calculatedColumnFormula>RIGHT(Table_Roster_S24[[#This Row],[Name]], LEN(Table_Roster_S24[[#This Row],[Name]]) - SEARCH(" ", Table_Roster_S24[[#This Row],[Name]]))</calculatedColumnFormula>
    </tableColumn>
    <tableColumn id="5" xr3:uid="{709DC7DB-1995-4763-A47D-2A357FD345A6}" name="Group" dataDxfId="1">
      <calculatedColumnFormula>Table_Roster_S24[[#This Row],[Group]]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C57A6F-0A41-486B-81DE-51F203B4ADDA}" name="Table3" displayName="Table3" ref="A1:E6" totalsRowShown="0" headerRowDxfId="0">
  <autoFilter ref="A1:E6" xr:uid="{80C57A6F-0A41-486B-81DE-51F203B4ADDA}"/>
  <tableColumns count="5">
    <tableColumn id="1" xr3:uid="{CD302793-EAF7-4FC4-9B0C-543275CEBC80}" name="Username">
      <calculatedColumnFormula>IFERROR(SUBSTITUTE(Table2[[#This Row],[Email]], "@mtu.edu", ""), Table2[[#This Row],[Email]])</calculatedColumnFormula>
    </tableColumn>
    <tableColumn id="2" xr3:uid="{E474AB9D-6BE5-4C06-94B5-8243518B195B}" name="Name">
      <calculatedColumnFormula>Table2[[#This Row],[Name]]</calculatedColumnFormula>
    </tableColumn>
    <tableColumn id="3" xr3:uid="{42B50C68-8BE3-42FC-8331-C85431BD4194}" name="FirstName">
      <calculatedColumnFormula>LEFT('Roster F24'!B2, SEARCH(" ",'Roster F24'!B2) - 1)</calculatedColumnFormula>
    </tableColumn>
    <tableColumn id="4" xr3:uid="{1C739460-513A-4444-94BB-B6CFC591E5FD}" name="LastName">
      <calculatedColumnFormula>RIGHT(Table2[[#This Row],[Name]],LEN(Table2[[#This Row],[Name]])-SEARCH(" ",Table2[[#This Row],[Name]]))</calculatedColumnFormula>
    </tableColumn>
    <tableColumn id="5" xr3:uid="{A82B71BF-21C1-4013-B940-2721F53620E7}" name="Group">
      <calculatedColumnFormula>Table2[[#This Row],[Group]]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west@mtu.edu" TargetMode="External"/><Relationship Id="rId2" Type="http://schemas.openxmlformats.org/officeDocument/2006/relationships/hyperlink" Target="mailto:jsmith@mtu.edu" TargetMode="External"/><Relationship Id="rId1" Type="http://schemas.openxmlformats.org/officeDocument/2006/relationships/hyperlink" Target="mailto:jdoe@mtu.edu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jshoe@mt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jshoe@mtu.edu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jsmith@mtu.edu" TargetMode="External"/><Relationship Id="rId1" Type="http://schemas.openxmlformats.org/officeDocument/2006/relationships/hyperlink" Target="mailto:jdoe@mtu.edu" TargetMode="External"/><Relationship Id="rId6" Type="http://schemas.openxmlformats.org/officeDocument/2006/relationships/hyperlink" Target="mailto:jamies@mtu.edu" TargetMode="External"/><Relationship Id="rId5" Type="http://schemas.openxmlformats.org/officeDocument/2006/relationships/hyperlink" Target="mailto:maryk@mtu.edu" TargetMode="External"/><Relationship Id="rId4" Type="http://schemas.openxmlformats.org/officeDocument/2006/relationships/hyperlink" Target="mailto:scottjo@mtu.edu" TargetMode="External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2894-3620-4BB4-BD3F-51C25951F73E}">
  <sheetPr codeName="Sheet1"/>
  <dimension ref="A1:G5"/>
  <sheetViews>
    <sheetView zoomScale="132" zoomScaleNormal="132" workbookViewId="0">
      <selection activeCell="C4" sqref="C4"/>
    </sheetView>
  </sheetViews>
  <sheetFormatPr defaultRowHeight="15" x14ac:dyDescent="0.25"/>
  <cols>
    <col min="1" max="1" width="9.7109375" customWidth="1"/>
    <col min="2" max="2" width="10.85546875" bestFit="1" customWidth="1"/>
    <col min="3" max="3" width="10.140625" bestFit="1" customWidth="1"/>
    <col min="4" max="4" width="17.42578125" bestFit="1" customWidth="1"/>
    <col min="5" max="5" width="15.7109375" bestFit="1" customWidth="1"/>
    <col min="6" max="6" width="8.7109375" customWidth="1"/>
    <col min="7" max="7" width="10" bestFit="1" customWidth="1"/>
    <col min="8" max="8" width="8.28515625" bestFit="1" customWidth="1"/>
  </cols>
  <sheetData>
    <row r="1" spans="1:7" x14ac:dyDescent="0.25">
      <c r="A1" s="1" t="s">
        <v>8</v>
      </c>
      <c r="B1" s="1" t="s">
        <v>0</v>
      </c>
      <c r="C1" s="1" t="s">
        <v>13</v>
      </c>
      <c r="D1" s="1" t="s">
        <v>17</v>
      </c>
      <c r="E1" s="1" t="s">
        <v>9</v>
      </c>
      <c r="F1" s="1" t="s">
        <v>1</v>
      </c>
      <c r="G1" s="1"/>
    </row>
    <row r="2" spans="1:7" x14ac:dyDescent="0.25">
      <c r="A2">
        <v>3950</v>
      </c>
      <c r="B2" t="s">
        <v>2</v>
      </c>
      <c r="C2" t="s">
        <v>14</v>
      </c>
      <c r="D2" t="s">
        <v>18</v>
      </c>
      <c r="E2" s="2" t="s">
        <v>10</v>
      </c>
      <c r="F2" t="s">
        <v>3</v>
      </c>
    </row>
    <row r="3" spans="1:7" x14ac:dyDescent="0.25">
      <c r="A3">
        <v>2950</v>
      </c>
      <c r="B3" t="s">
        <v>4</v>
      </c>
      <c r="C3" t="s">
        <v>15</v>
      </c>
      <c r="D3" t="s">
        <v>19</v>
      </c>
      <c r="E3" s="2" t="s">
        <v>11</v>
      </c>
      <c r="F3" t="s">
        <v>5</v>
      </c>
    </row>
    <row r="4" spans="1:7" x14ac:dyDescent="0.25">
      <c r="A4">
        <v>4900</v>
      </c>
      <c r="B4" t="s">
        <v>6</v>
      </c>
      <c r="C4" t="s">
        <v>16</v>
      </c>
      <c r="D4" t="s">
        <v>20</v>
      </c>
      <c r="E4" s="2" t="s">
        <v>12</v>
      </c>
      <c r="F4" t="s">
        <v>7</v>
      </c>
    </row>
    <row r="5" spans="1:7" x14ac:dyDescent="0.25">
      <c r="A5">
        <v>2950</v>
      </c>
      <c r="B5" t="s">
        <v>21</v>
      </c>
      <c r="C5" t="s">
        <v>15</v>
      </c>
      <c r="D5" t="s">
        <v>18</v>
      </c>
      <c r="E5" s="2" t="s">
        <v>22</v>
      </c>
      <c r="F5" t="s">
        <v>3</v>
      </c>
    </row>
  </sheetData>
  <hyperlinks>
    <hyperlink ref="E2" r:id="rId1" xr:uid="{C9DE0B9B-D98B-439C-B692-7DE4102FF7CD}"/>
    <hyperlink ref="E3" r:id="rId2" xr:uid="{CFA7C0A9-FF69-4246-91AA-5A1313821AFE}"/>
    <hyperlink ref="E4" r:id="rId3" xr:uid="{591F70A1-7FBB-4011-9859-87C78B96239A}"/>
    <hyperlink ref="E5" r:id="rId4" xr:uid="{132E4861-5033-413E-8ED4-AC0B5BFCF2AA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FA9F-9290-4BEF-B193-3601CD0EA28C}">
  <sheetPr codeName="Sheet3"/>
  <dimension ref="A1:J7"/>
  <sheetViews>
    <sheetView tabSelected="1" workbookViewId="0">
      <selection activeCell="E23" sqref="E23"/>
    </sheetView>
  </sheetViews>
  <sheetFormatPr defaultRowHeight="15" x14ac:dyDescent="0.25"/>
  <cols>
    <col min="1" max="1" width="12.140625" bestFit="1" customWidth="1"/>
    <col min="2" max="2" width="11.7109375" bestFit="1" customWidth="1"/>
    <col min="3" max="3" width="10.140625" bestFit="1" customWidth="1"/>
    <col min="4" max="4" width="17.42578125" bestFit="1" customWidth="1"/>
    <col min="5" max="5" width="15.7109375" bestFit="1" customWidth="1"/>
    <col min="6" max="6" width="8.7109375" customWidth="1"/>
    <col min="12" max="12" width="10.85546875" customWidth="1"/>
  </cols>
  <sheetData>
    <row r="1" spans="1:10" x14ac:dyDescent="0.25">
      <c r="A1" s="1" t="s">
        <v>8</v>
      </c>
      <c r="B1" s="1" t="s">
        <v>0</v>
      </c>
      <c r="C1" s="1" t="s">
        <v>13</v>
      </c>
      <c r="D1" s="1" t="s">
        <v>17</v>
      </c>
      <c r="E1" s="1" t="s">
        <v>9</v>
      </c>
      <c r="F1" s="1" t="s">
        <v>1</v>
      </c>
      <c r="G1" s="1"/>
    </row>
    <row r="2" spans="1:10" x14ac:dyDescent="0.25">
      <c r="A2">
        <v>3950</v>
      </c>
      <c r="B2" t="s">
        <v>2</v>
      </c>
      <c r="C2" t="s">
        <v>14</v>
      </c>
      <c r="D2" t="s">
        <v>18</v>
      </c>
      <c r="E2" s="2" t="s">
        <v>10</v>
      </c>
      <c r="F2" t="s">
        <v>3</v>
      </c>
    </row>
    <row r="3" spans="1:10" x14ac:dyDescent="0.25">
      <c r="A3">
        <v>2950</v>
      </c>
      <c r="B3" t="s">
        <v>21</v>
      </c>
      <c r="C3" t="s">
        <v>15</v>
      </c>
      <c r="D3" t="s">
        <v>18</v>
      </c>
      <c r="E3" s="2" t="s">
        <v>22</v>
      </c>
      <c r="F3" t="s">
        <v>3</v>
      </c>
    </row>
    <row r="4" spans="1:10" x14ac:dyDescent="0.25">
      <c r="A4">
        <v>2950</v>
      </c>
      <c r="B4" t="s">
        <v>4</v>
      </c>
      <c r="C4" t="s">
        <v>15</v>
      </c>
      <c r="D4" t="s">
        <v>19</v>
      </c>
      <c r="E4" s="2" t="s">
        <v>11</v>
      </c>
      <c r="F4" t="s">
        <v>5</v>
      </c>
    </row>
    <row r="5" spans="1:10" x14ac:dyDescent="0.25">
      <c r="A5" s="3">
        <v>4900</v>
      </c>
      <c r="B5" s="3" t="s">
        <v>25</v>
      </c>
      <c r="C5" s="3" t="s">
        <v>16</v>
      </c>
      <c r="D5" s="3" t="s">
        <v>20</v>
      </c>
      <c r="E5" s="4" t="s">
        <v>26</v>
      </c>
      <c r="F5" s="3" t="s">
        <v>5</v>
      </c>
    </row>
    <row r="6" spans="1:10" x14ac:dyDescent="0.25">
      <c r="A6" s="3">
        <v>2950</v>
      </c>
      <c r="B6" s="3" t="s">
        <v>23</v>
      </c>
      <c r="C6" s="3" t="s">
        <v>15</v>
      </c>
      <c r="D6" s="3" t="s">
        <v>19</v>
      </c>
      <c r="E6" s="4" t="s">
        <v>24</v>
      </c>
      <c r="F6" s="3" t="s">
        <v>7</v>
      </c>
    </row>
    <row r="7" spans="1:10" x14ac:dyDescent="0.25">
      <c r="A7">
        <v>2950</v>
      </c>
      <c r="B7" t="s">
        <v>30</v>
      </c>
      <c r="C7" t="s">
        <v>14</v>
      </c>
      <c r="D7" t="s">
        <v>31</v>
      </c>
      <c r="E7" s="2" t="s">
        <v>32</v>
      </c>
      <c r="F7" t="s">
        <v>5</v>
      </c>
    </row>
  </sheetData>
  <hyperlinks>
    <hyperlink ref="E2" r:id="rId1" xr:uid="{1B6C2B2C-9C22-415A-9892-EEFE16772C18}"/>
    <hyperlink ref="E4" r:id="rId2" xr:uid="{CFC3F419-F093-4894-B195-222D6B93AE49}"/>
    <hyperlink ref="E3" r:id="rId3" xr:uid="{C5F9BEA7-DFD4-4C5D-8630-9BF20D7939F1}"/>
    <hyperlink ref="E6" r:id="rId4" xr:uid="{943B8456-D3D9-4C2F-859E-204AA24EA150}"/>
    <hyperlink ref="E5" r:id="rId5" xr:uid="{8FF399F9-A4BA-4D51-8AAA-53A9A1E95F53}"/>
    <hyperlink ref="E7" r:id="rId6" xr:uid="{1C0B9C2B-B91A-407B-8281-3D152ABC670F}"/>
  </hyperlinks>
  <pageMargins left="0.7" right="0.7" top="0.75" bottom="0.75" header="0.3" footer="0.3"/>
  <legacyDrawing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7CC7-25D9-4278-B86A-5B6FAF5A8749}">
  <dimension ref="A1:F1"/>
  <sheetViews>
    <sheetView workbookViewId="0">
      <selection activeCell="J30" sqref="J30"/>
    </sheetView>
  </sheetViews>
  <sheetFormatPr defaultRowHeight="15" x14ac:dyDescent="0.25"/>
  <sheetData>
    <row r="1" spans="1:6" x14ac:dyDescent="0.25">
      <c r="A1" s="5" t="s">
        <v>8</v>
      </c>
      <c r="B1" s="6" t="s">
        <v>0</v>
      </c>
      <c r="C1" s="6" t="s">
        <v>13</v>
      </c>
      <c r="D1" s="6" t="s">
        <v>17</v>
      </c>
      <c r="E1" s="6" t="s">
        <v>9</v>
      </c>
      <c r="F1" s="7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2C1F-11EA-4900-8200-7503D1155377}">
  <sheetPr codeName="Sheet2"/>
  <dimension ref="A1:E25"/>
  <sheetViews>
    <sheetView workbookViewId="0">
      <selection activeCell="C57" sqref="C57"/>
    </sheetView>
  </sheetViews>
  <sheetFormatPr defaultRowHeight="15" x14ac:dyDescent="0.25"/>
  <cols>
    <col min="1" max="1" width="15.7109375" bestFit="1" customWidth="1"/>
    <col min="2" max="2" width="10.85546875" bestFit="1" customWidth="1"/>
    <col min="3" max="3" width="14.85546875" bestFit="1" customWidth="1"/>
    <col min="4" max="4" width="14.5703125" bestFit="1" customWidth="1"/>
    <col min="5" max="5" width="11.140625" bestFit="1" customWidth="1"/>
  </cols>
  <sheetData>
    <row r="1" spans="1:5" x14ac:dyDescent="0.25">
      <c r="A1" s="1" t="s">
        <v>27</v>
      </c>
      <c r="B1" s="1" t="s">
        <v>0</v>
      </c>
      <c r="C1" s="1" t="s">
        <v>28</v>
      </c>
      <c r="D1" s="1" t="s">
        <v>29</v>
      </c>
      <c r="E1" s="1" t="s">
        <v>1</v>
      </c>
    </row>
    <row r="2" spans="1:5" x14ac:dyDescent="0.25">
      <c r="A2" t="str">
        <f>SUBSTITUTE(Table_Roster_S24[[#This Row],[Email]], "@mtu.edu", "")</f>
        <v>jdoe</v>
      </c>
      <c r="B2" t="str">
        <f>IFERROR(Table_Roster_S24[[#This Row],[Name]], "")</f>
        <v>Jane Doe</v>
      </c>
      <c r="C2" t="str">
        <f>LEFT(Table_Roster_S24[[#This Row],[Name]], FIND(" ", Table_Roster_S24[[#This Row],[Name]]) - 1)</f>
        <v>Jane</v>
      </c>
      <c r="D2" t="str">
        <f>RIGHT(Table_Roster_S24[[#This Row],[Name]], LEN(Table_Roster_S24[[#This Row],[Name]]) - SEARCH(" ", Table_Roster_S24[[#This Row],[Name]]))</f>
        <v>Doe</v>
      </c>
      <c r="E2" t="str">
        <f>Table_Roster_S24[[#This Row],[Group]]</f>
        <v>IT Ops</v>
      </c>
    </row>
    <row r="3" spans="1:5" x14ac:dyDescent="0.25">
      <c r="A3" t="str">
        <f>SUBSTITUTE(Table_Roster_S24[[#This Row],[Email]], "@mtu.edu", "")</f>
        <v>jsmith</v>
      </c>
      <c r="B3" t="str">
        <f>IFERROR(Table_Roster_S24[[#This Row],[Name]], "")</f>
        <v>John Smith</v>
      </c>
      <c r="C3" t="str">
        <f>LEFT(Table_Roster_S24[[#This Row],[Name]], FIND(" ", Table_Roster_S24[[#This Row],[Name]]) - 1)</f>
        <v>John</v>
      </c>
      <c r="D3" t="str">
        <f>RIGHT(Table_Roster_S24[[#This Row],[Name]], LEN(Table_Roster_S24[[#This Row],[Name]]) - SEARCH(" ", Table_Roster_S24[[#This Row],[Name]]))</f>
        <v>Smith</v>
      </c>
      <c r="E3" t="str">
        <f>Table_Roster_S24[[#This Row],[Group]]</f>
        <v>Security</v>
      </c>
    </row>
    <row r="4" spans="1:5" x14ac:dyDescent="0.25">
      <c r="A4" t="str">
        <f>SUBSTITUTE(Table_Roster_S24[[#This Row],[Email]], "@mtu.edu", "")</f>
        <v>awest</v>
      </c>
      <c r="B4" t="str">
        <f>IFERROR(Table_Roster_S24[[#This Row],[Name]], "")</f>
        <v>Adam West</v>
      </c>
      <c r="C4" t="str">
        <f>LEFT(Table_Roster_S24[[#This Row],[Name]], FIND(" ", Table_Roster_S24[[#This Row],[Name]]) - 1)</f>
        <v>Adam</v>
      </c>
      <c r="D4" t="str">
        <f>RIGHT(Table_Roster_S24[[#This Row],[Name]], LEN(Table_Roster_S24[[#This Row],[Name]]) - SEARCH(" ", Table_Roster_S24[[#This Row],[Name]]))</f>
        <v>West</v>
      </c>
      <c r="E4" t="str">
        <f>Table_Roster_S24[[#This Row],[Group]]</f>
        <v>Pen Test</v>
      </c>
    </row>
    <row r="5" spans="1:5" x14ac:dyDescent="0.25">
      <c r="A5" t="str">
        <f>SUBSTITUTE(Table_Roster_S24[[#This Row],[Email]], "@mtu.edu", "")</f>
        <v>jshoe</v>
      </c>
      <c r="B5" t="str">
        <f>IFERROR(Table_Roster_S24[[#This Row],[Name]], "")</f>
        <v>Jim Shoe</v>
      </c>
      <c r="C5" t="str">
        <f>LEFT(Table_Roster_S24[[#This Row],[Name]], FIND(" ", Table_Roster_S24[[#This Row],[Name]]) - 1)</f>
        <v>Jim</v>
      </c>
      <c r="D5" t="str">
        <f>RIGHT(Table_Roster_S24[[#This Row],[Name]], LEN(Table_Roster_S24[[#This Row],[Name]]) - SEARCH(" ", Table_Roster_S24[[#This Row],[Name]]))</f>
        <v>Shoe</v>
      </c>
      <c r="E5" t="str">
        <f>Table_Roster_S24[[#This Row],[Group]]</f>
        <v>IT Ops</v>
      </c>
    </row>
    <row r="25" spans="1:2" x14ac:dyDescent="0.25">
      <c r="A25" t="str">
        <f>IFERROR(Table_Roster_S24[[#This Row],[Email]], "")</f>
        <v/>
      </c>
      <c r="B25" t="str">
        <f>IFERROR(Table_Roster_S24[[#This Row],[Name]], 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BE5B-920F-4D60-B6C3-201C475F7DC9}">
  <sheetPr codeName="Sheet4"/>
  <dimension ref="A1:E6"/>
  <sheetViews>
    <sheetView workbookViewId="0">
      <selection activeCell="C15" sqref="C15"/>
    </sheetView>
  </sheetViews>
  <sheetFormatPr defaultRowHeight="15" x14ac:dyDescent="0.25"/>
  <cols>
    <col min="1" max="1" width="17" customWidth="1"/>
    <col min="2" max="2" width="15.85546875" customWidth="1"/>
    <col min="3" max="3" width="17.7109375" customWidth="1"/>
    <col min="4" max="4" width="18" customWidth="1"/>
    <col min="5" max="5" width="14.85546875" customWidth="1"/>
  </cols>
  <sheetData>
    <row r="1" spans="1:5" x14ac:dyDescent="0.25">
      <c r="A1" s="1" t="s">
        <v>27</v>
      </c>
      <c r="B1" s="1" t="s">
        <v>0</v>
      </c>
      <c r="C1" s="1" t="s">
        <v>28</v>
      </c>
      <c r="D1" s="1" t="s">
        <v>29</v>
      </c>
      <c r="E1" s="1" t="s">
        <v>1</v>
      </c>
    </row>
    <row r="2" spans="1:5" x14ac:dyDescent="0.25">
      <c r="A2" t="str">
        <f>IFERROR(SUBSTITUTE(Table2[[#This Row],[Email]], "@mtu.edu", ""), Table2[[#This Row],[Email]])</f>
        <v>jdoe</v>
      </c>
      <c r="B2" t="str">
        <f>Table2[[#This Row],[Name]]</f>
        <v>Jane Doe</v>
      </c>
      <c r="C2" t="str">
        <f>LEFT('Roster F24'!B2, SEARCH(" ",'Roster F24'!B2) - 1)</f>
        <v>Jane</v>
      </c>
      <c r="D2" t="str">
        <f>RIGHT(Table2[[#This Row],[Name]],LEN(Table2[[#This Row],[Name]])-SEARCH(" ",Table2[[#This Row],[Name]]))</f>
        <v>Doe</v>
      </c>
      <c r="E2" t="str">
        <f>Table2[[#This Row],[Group]]</f>
        <v>IT Ops</v>
      </c>
    </row>
    <row r="3" spans="1:5" x14ac:dyDescent="0.25">
      <c r="A3" t="str">
        <f>IFERROR(SUBSTITUTE(Table2[[#This Row],[Email]], "@mtu.edu", ""), Table2[[#This Row],[Email]])</f>
        <v>jshoe</v>
      </c>
      <c r="B3" t="str">
        <f>Table2[[#This Row],[Name]]</f>
        <v>Jim Shoe</v>
      </c>
      <c r="C3" t="str">
        <f>LEFT('Roster F24'!B3, SEARCH(" ",'Roster F24'!B3) - 1)</f>
        <v>Jim</v>
      </c>
      <c r="D3" t="str">
        <f>RIGHT(Table2[[#This Row],[Name]],LEN(Table2[[#This Row],[Name]])-SEARCH(" ",Table2[[#This Row],[Name]]))</f>
        <v>Shoe</v>
      </c>
      <c r="E3" t="str">
        <f>Table2[[#This Row],[Group]]</f>
        <v>IT Ops</v>
      </c>
    </row>
    <row r="4" spans="1:5" x14ac:dyDescent="0.25">
      <c r="A4" t="str">
        <f>IFERROR(SUBSTITUTE(Table2[[#This Row],[Email]], "@mtu.edu", ""), Table2[[#This Row],[Email]])</f>
        <v>jsmith</v>
      </c>
      <c r="B4" t="str">
        <f>Table2[[#This Row],[Name]]</f>
        <v>John Smith</v>
      </c>
      <c r="C4" t="str">
        <f>LEFT('Roster F24'!B4, SEARCH(" ",'Roster F24'!B4) - 1)</f>
        <v>John</v>
      </c>
      <c r="D4" t="str">
        <f>RIGHT(Table2[[#This Row],[Name]],LEN(Table2[[#This Row],[Name]])-SEARCH(" ",Table2[[#This Row],[Name]]))</f>
        <v>Smith</v>
      </c>
      <c r="E4" t="str">
        <f>Table2[[#This Row],[Group]]</f>
        <v>Security</v>
      </c>
    </row>
    <row r="5" spans="1:5" x14ac:dyDescent="0.25">
      <c r="A5" t="str">
        <f>IFERROR(SUBSTITUTE(Table2[[#This Row],[Email]], "@mtu.edu", ""), Table2[[#This Row],[Email]])</f>
        <v>maryk</v>
      </c>
      <c r="B5" t="str">
        <f>Table2[[#This Row],[Name]]</f>
        <v>Mary Kate</v>
      </c>
      <c r="C5" t="str">
        <f>LEFT('Roster F24'!B5, SEARCH(" ",'Roster F24'!B5) - 1)</f>
        <v>Mary</v>
      </c>
      <c r="D5" t="str">
        <f>RIGHT(Table2[[#This Row],[Name]],LEN(Table2[[#This Row],[Name]])-SEARCH(" ",Table2[[#This Row],[Name]]))</f>
        <v>Kate</v>
      </c>
      <c r="E5" t="str">
        <f>Table2[[#This Row],[Group]]</f>
        <v>Security</v>
      </c>
    </row>
    <row r="6" spans="1:5" x14ac:dyDescent="0.25">
      <c r="A6" t="str">
        <f>IFERROR(SUBSTITUTE(Table2[[#This Row],[Email]], "@mtu.edu", ""), Table2[[#This Row],[Email]])</f>
        <v>scottjo</v>
      </c>
      <c r="B6" t="str">
        <f>Table2[[#This Row],[Name]]</f>
        <v>Scott Jones</v>
      </c>
      <c r="C6" t="str">
        <f>LEFT('Roster F24'!B6, SEARCH(" ",'Roster F24'!B6) - 1)</f>
        <v>Scott</v>
      </c>
      <c r="D6" t="str">
        <f>RIGHT(Table2[[#This Row],[Name]],LEN(Table2[[#This Row],[Name]])-SEARCH(" ",Table2[[#This Row],[Name]]))</f>
        <v>Jones</v>
      </c>
      <c r="E6" t="str">
        <f>Table2[[#This Row],[Group]]</f>
        <v>Pen Test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 S24</vt:lpstr>
      <vt:lpstr>Roster F24</vt:lpstr>
      <vt:lpstr>Roster Template</vt:lpstr>
      <vt:lpstr>Roster S24 (formatted)</vt:lpstr>
      <vt:lpstr>Roster F24 (formatted)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wjboruck</dc:creator>
  <cp:lastModifiedBy>wjboruck</cp:lastModifiedBy>
  <dcterms:created xsi:type="dcterms:W3CDTF">2024-02-23T02:42:33Z</dcterms:created>
  <dcterms:modified xsi:type="dcterms:W3CDTF">2024-03-04T06:24:57Z</dcterms:modified>
</cp:coreProperties>
</file>