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larsjorgensen/Dropbox/ 1 Master MM 9-9-2021/OPERATIONS/Lars' Files/Cube sheets/"/>
    </mc:Choice>
  </mc:AlternateContent>
  <xr:revisionPtr revIDLastSave="0" documentId="13_ncr:1_{DF4B4CC0-D116-5E46-A48F-20B8963D2F8D}" xr6:coauthVersionLast="47" xr6:coauthVersionMax="47" xr10:uidLastSave="{00000000-0000-0000-0000-000000000000}"/>
  <bookViews>
    <workbookView xWindow="-34060" yWindow="-9820" windowWidth="30240" windowHeight="17180" activeTab="1" xr2:uid="{73AB637C-D73E-6B4F-B77B-7B23D6286CEF}"/>
  </bookViews>
  <sheets>
    <sheet name="CLIENT" sheetId="3" r:id="rId1"/>
    <sheet name="ESTIMATOR" sheetId="1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7" i="17" l="1"/>
  <c r="G57" i="17"/>
  <c r="H89" i="17" s="1"/>
  <c r="F57" i="17"/>
  <c r="E57" i="17"/>
  <c r="D57" i="17"/>
  <c r="B57" i="17"/>
  <c r="F56" i="17"/>
  <c r="B56" i="17"/>
  <c r="H55" i="17"/>
  <c r="G55" i="17"/>
  <c r="F55" i="17"/>
  <c r="E55" i="17"/>
  <c r="D55" i="17"/>
  <c r="C55" i="17"/>
  <c r="B55" i="17"/>
  <c r="D56" i="17"/>
  <c r="C56" i="17"/>
  <c r="F54" i="17"/>
  <c r="F53" i="17"/>
  <c r="F52" i="17"/>
  <c r="F51" i="17"/>
  <c r="F49" i="17"/>
  <c r="F48" i="17"/>
  <c r="F47" i="17"/>
  <c r="F46" i="17"/>
  <c r="F50" i="17"/>
  <c r="F45" i="17"/>
  <c r="F44" i="17"/>
  <c r="F43" i="17"/>
  <c r="F42" i="17"/>
  <c r="F41" i="17"/>
  <c r="G68" i="17"/>
  <c r="G64" i="17"/>
  <c r="G80" i="17" s="1"/>
  <c r="F64" i="17"/>
  <c r="F79" i="17" s="1"/>
  <c r="E64" i="17"/>
  <c r="F78" i="17" s="1"/>
  <c r="D64" i="17"/>
  <c r="G77" i="17" s="1"/>
  <c r="A64" i="17"/>
  <c r="G74" i="17" s="1"/>
  <c r="H51" i="17"/>
  <c r="G51" i="17"/>
  <c r="E51" i="17"/>
  <c r="D51" i="17"/>
  <c r="C51" i="17"/>
  <c r="B51" i="17"/>
  <c r="H87" i="17" l="1"/>
  <c r="H88" i="17"/>
  <c r="H86" i="17"/>
  <c r="H90" i="17" s="1"/>
  <c r="F77" i="17"/>
  <c r="F74" i="17"/>
  <c r="G78" i="17"/>
  <c r="G79" i="17"/>
  <c r="F80" i="17"/>
  <c r="F58" i="17"/>
  <c r="B84" i="17"/>
  <c r="C84" i="17"/>
  <c r="B86" i="17"/>
  <c r="C77" i="17"/>
  <c r="C78" i="17"/>
  <c r="C82" i="17"/>
  <c r="B82" i="17"/>
  <c r="C81" i="17"/>
  <c r="C79" i="17"/>
  <c r="C86" i="17"/>
  <c r="B79" i="17"/>
  <c r="B81" i="17"/>
  <c r="B78" i="17"/>
  <c r="G56" i="17"/>
  <c r="E56" i="17"/>
  <c r="B88" i="17"/>
  <c r="D49" i="17"/>
  <c r="C49" i="17"/>
  <c r="B49" i="17"/>
  <c r="C69" i="17"/>
  <c r="G69" i="17"/>
  <c r="A68" i="17" a="1"/>
  <c r="A68" i="17" s="1"/>
  <c r="A69" i="17" s="1"/>
  <c r="G65" i="17"/>
  <c r="F65" i="17"/>
  <c r="E65" i="17"/>
  <c r="D65" i="17"/>
  <c r="A65" i="17"/>
  <c r="D54" i="17"/>
  <c r="C54" i="17"/>
  <c r="B54" i="17"/>
  <c r="H53" i="17"/>
  <c r="G53" i="17"/>
  <c r="E53" i="17"/>
  <c r="D53" i="17"/>
  <c r="C53" i="17"/>
  <c r="B53" i="17"/>
  <c r="D52" i="17"/>
  <c r="C52" i="17"/>
  <c r="B52" i="17"/>
  <c r="H45" i="17"/>
  <c r="G45" i="17"/>
  <c r="E45" i="17"/>
  <c r="D45" i="17"/>
  <c r="C45" i="17"/>
  <c r="B45" i="17"/>
  <c r="D44" i="17"/>
  <c r="C44" i="17"/>
  <c r="B44" i="17"/>
  <c r="D43" i="17"/>
  <c r="B43" i="17"/>
  <c r="B42" i="17"/>
  <c r="B48" i="17"/>
  <c r="C48" i="17"/>
  <c r="B47" i="17"/>
  <c r="C47" i="17"/>
  <c r="B46" i="17"/>
  <c r="C46" i="17"/>
  <c r="B50" i="17"/>
  <c r="C50" i="17"/>
  <c r="C43" i="17"/>
  <c r="C42" i="17"/>
  <c r="B41" i="17"/>
  <c r="C41" i="17"/>
  <c r="H33" i="3"/>
  <c r="G32" i="3"/>
  <c r="G31" i="3"/>
  <c r="G30" i="3"/>
  <c r="H30" i="3" s="1"/>
  <c r="G29" i="3"/>
  <c r="G27" i="3"/>
  <c r="G26" i="3"/>
  <c r="G25" i="3"/>
  <c r="G24" i="3"/>
  <c r="H54" i="17" l="1"/>
  <c r="E54" i="17"/>
  <c r="C58" i="17"/>
  <c r="B58" i="17"/>
  <c r="B89" i="17"/>
  <c r="H56" i="17"/>
  <c r="E49" i="17"/>
  <c r="G49" i="17"/>
  <c r="H49" i="17"/>
  <c r="G54" i="17"/>
  <c r="B87" i="17" l="1"/>
  <c r="C87" i="17"/>
  <c r="C83" i="17"/>
  <c r="B83" i="17"/>
  <c r="D48" i="17" l="1"/>
  <c r="D47" i="17"/>
  <c r="D46" i="17"/>
  <c r="E52" i="17" l="1"/>
  <c r="E46" i="17"/>
  <c r="E48" i="17"/>
  <c r="E47" i="17"/>
  <c r="G47" i="17"/>
  <c r="G52" i="17"/>
  <c r="H52" i="17"/>
  <c r="H48" i="17"/>
  <c r="H47" i="17"/>
  <c r="B85" i="17" l="1"/>
  <c r="C85" i="17"/>
  <c r="C80" i="17"/>
  <c r="B80" i="17"/>
  <c r="G48" i="17"/>
  <c r="H46" i="17"/>
  <c r="G46" i="17"/>
  <c r="D50" i="17"/>
  <c r="H32" i="3"/>
  <c r="H31" i="3"/>
  <c r="H29" i="3"/>
  <c r="H27" i="3"/>
  <c r="H26" i="3"/>
  <c r="H25" i="3"/>
  <c r="H24" i="3"/>
  <c r="H37" i="3"/>
  <c r="H36" i="3"/>
  <c r="D42" i="17"/>
  <c r="D41" i="17"/>
  <c r="D58" i="17" s="1"/>
  <c r="C76" i="17" l="1"/>
  <c r="B76" i="17"/>
  <c r="E43" i="17"/>
  <c r="E44" i="17"/>
  <c r="H43" i="17"/>
  <c r="H44" i="17" l="1"/>
  <c r="B77" i="17"/>
  <c r="E50" i="17"/>
  <c r="G44" i="17"/>
  <c r="G50" i="17"/>
  <c r="G43" i="17"/>
  <c r="H50" i="17" l="1"/>
  <c r="E68" i="17"/>
  <c r="F68" i="17" l="1"/>
  <c r="A34" i="3" s="1"/>
  <c r="H34" i="3" s="1"/>
  <c r="G42" i="17" l="1"/>
  <c r="H42" i="17"/>
  <c r="B75" i="17"/>
  <c r="E42" i="17"/>
  <c r="B64" i="17"/>
  <c r="F75" i="17" l="1"/>
  <c r="G75" i="17"/>
  <c r="C75" i="17"/>
  <c r="C64" i="17"/>
  <c r="B65" i="17"/>
  <c r="C65" i="17" l="1"/>
  <c r="H35" i="3" s="1"/>
  <c r="H38" i="3" s="1"/>
  <c r="F76" i="17"/>
  <c r="F81" i="17" s="1"/>
  <c r="A25" i="17" s="1"/>
  <c r="C25" i="17" s="1"/>
  <c r="G25" i="17" s="1"/>
  <c r="A26" i="17" s="1"/>
  <c r="C26" i="17" s="1"/>
  <c r="G26" i="17" s="1"/>
  <c r="A27" i="17" s="1"/>
  <c r="C27" i="17" s="1"/>
  <c r="G27" i="17" s="1"/>
  <c r="G76" i="17"/>
  <c r="G81" i="17" s="1"/>
  <c r="A36" i="17" s="1"/>
  <c r="C36" i="17" s="1"/>
  <c r="C74" i="17"/>
  <c r="C90" i="17" s="1"/>
  <c r="B74" i="17"/>
  <c r="B90" i="17" s="1"/>
  <c r="E41" i="17"/>
  <c r="E58" i="17" s="1"/>
  <c r="G41" i="17"/>
  <c r="G58" i="17" s="1"/>
  <c r="G86" i="17" s="1"/>
  <c r="H41" i="17"/>
  <c r="H58" i="17" s="1"/>
  <c r="H59" i="17" l="1"/>
  <c r="F86" i="17"/>
  <c r="G88" i="17"/>
  <c r="F87" i="17"/>
  <c r="G87" i="17"/>
  <c r="G89" i="17"/>
  <c r="F89" i="17"/>
  <c r="F88" i="17"/>
  <c r="G90" i="17" l="1"/>
  <c r="F90" i="17"/>
  <c r="A30" i="17" s="1"/>
  <c r="C30" i="17" l="1"/>
  <c r="G30" i="17" l="1"/>
  <c r="A31" i="17" s="1"/>
  <c r="C31" i="17" s="1"/>
  <c r="G31" i="17" s="1"/>
  <c r="A32" i="17" s="1"/>
  <c r="C32" i="17" s="1"/>
  <c r="G32" i="17" s="1"/>
  <c r="A33" i="17" s="1"/>
  <c r="C33" i="17" s="1"/>
  <c r="G33" i="17" s="1"/>
  <c r="G36" i="17"/>
  <c r="A37" i="17" s="1"/>
  <c r="C37" i="17" s="1"/>
  <c r="G37"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<sst xmlns="http://schemas.openxmlformats.org/spreadsheetml/2006/main" count="182" uniqueCount="124">
  <si>
    <t>TBD</t>
  </si>
  <si>
    <t>ORIGIN</t>
  </si>
  <si>
    <t>CLIENT(S)</t>
  </si>
  <si>
    <t>PRIMARY CONTACT</t>
  </si>
  <si>
    <t>PHONE</t>
  </si>
  <si>
    <t>EMAIL</t>
  </si>
  <si>
    <t>ESTIMATE DATE</t>
  </si>
  <si>
    <t>ADDITIONAL CONTACT</t>
  </si>
  <si>
    <t>DESTINATION</t>
  </si>
  <si>
    <t>ADDITIONAL STOPS</t>
  </si>
  <si>
    <t xml:space="preserve">UNITS </t>
  </si>
  <si>
    <t>DESCRIPTION</t>
  </si>
  <si>
    <t>UNIT PRICE</t>
  </si>
  <si>
    <t>AMOUNT</t>
  </si>
  <si>
    <t>ESTIMATOR</t>
  </si>
  <si>
    <t>PACKING DATE(S)</t>
  </si>
  <si>
    <t>UNPACKING DATE(S)</t>
  </si>
  <si>
    <t>MOVING DATE(S)</t>
  </si>
  <si>
    <t>Job Scope</t>
  </si>
  <si>
    <t>Client Tasks</t>
  </si>
  <si>
    <t>Replacement Cost Protection (per $10,000)</t>
  </si>
  <si>
    <t>Additional Information</t>
  </si>
  <si>
    <t>Material delivery fee</t>
  </si>
  <si>
    <t>CONFIRMED?</t>
  </si>
  <si>
    <t>Unconfirmed</t>
  </si>
  <si>
    <t>Your final bill will reflect actual service time and materials                                 TOTAL</t>
  </si>
  <si>
    <t>Living Room</t>
  </si>
  <si>
    <t>Entry</t>
  </si>
  <si>
    <t>Family Room</t>
  </si>
  <si>
    <t>Items</t>
  </si>
  <si>
    <t>Pounds</t>
  </si>
  <si>
    <t>Office</t>
  </si>
  <si>
    <t>Dining Room</t>
  </si>
  <si>
    <t>Bedroom 1</t>
  </si>
  <si>
    <t>Kitchen</t>
  </si>
  <si>
    <t>Bedroom 3</t>
  </si>
  <si>
    <t>Bedroom 2</t>
  </si>
  <si>
    <t>Garage</t>
  </si>
  <si>
    <t>Outdoor</t>
  </si>
  <si>
    <t>Small</t>
  </si>
  <si>
    <t>Med</t>
  </si>
  <si>
    <t>Lg</t>
  </si>
  <si>
    <t>Dish</t>
  </si>
  <si>
    <t>Sm Art</t>
  </si>
  <si>
    <t>Lg Art</t>
  </si>
  <si>
    <t>4-way Art</t>
  </si>
  <si>
    <t>Extra Lg TV</t>
  </si>
  <si>
    <t>Lg TV</t>
  </si>
  <si>
    <t>Wardrobe</t>
  </si>
  <si>
    <t>Total</t>
  </si>
  <si>
    <t>Mattress bag</t>
  </si>
  <si>
    <t>Paper pads</t>
  </si>
  <si>
    <r>
      <t>Pack &amp; External Move - Cost Estimate Breakdown</t>
    </r>
    <r>
      <rPr>
        <sz val="10"/>
        <color theme="1"/>
        <rFont val="Optima Regular"/>
      </rPr>
      <t xml:space="preserve"> </t>
    </r>
  </si>
  <si>
    <t>Flat screen TV box rental (required if insured)</t>
  </si>
  <si>
    <t>Additional</t>
  </si>
  <si>
    <t xml:space="preserve">2 Movers/Truck   </t>
  </si>
  <si>
    <t>$172.85/HR</t>
  </si>
  <si>
    <t xml:space="preserve">1 Packer $67.05/HR </t>
  </si>
  <si>
    <t>2 Movers/Truck   $223.70/HR</t>
  </si>
  <si>
    <t xml:space="preserve">3 Movers/Truck   </t>
  </si>
  <si>
    <t>$239.90/HR</t>
  </si>
  <si>
    <t>2 Packers $134.10/HR</t>
  </si>
  <si>
    <t>3 Movers/Truck   $315.85/HR</t>
  </si>
  <si>
    <t>$306.95/HR</t>
  </si>
  <si>
    <t>3 Packers $201.15/HR</t>
  </si>
  <si>
    <t>4 Movers/Truck   $408.00/HR</t>
  </si>
  <si>
    <t xml:space="preserve">Each Additional Mover   $67.05/hr       </t>
  </si>
  <si>
    <t>4 Movers/Truck</t>
  </si>
  <si>
    <t xml:space="preserve">ODOT Rates: </t>
  </si>
  <si>
    <t>Packing Rates:</t>
  </si>
  <si>
    <t>Overtime Rates:</t>
  </si>
  <si>
    <t>Bathrooms</t>
  </si>
  <si>
    <t>Craft</t>
  </si>
  <si>
    <t>Boxes cf</t>
  </si>
  <si>
    <t>Xtra Prep</t>
  </si>
  <si>
    <t>Chowder cf</t>
  </si>
  <si>
    <t>TTL Cubic ft</t>
  </si>
  <si>
    <t>Origin Access</t>
  </si>
  <si>
    <t>Standard entry</t>
  </si>
  <si>
    <t>Elevator</t>
  </si>
  <si>
    <t>Destination Access</t>
  </si>
  <si>
    <t>Stairs</t>
  </si>
  <si>
    <t>Hallway</t>
  </si>
  <si>
    <t>Origin</t>
  </si>
  <si>
    <t>Destination</t>
  </si>
  <si>
    <t>Crew size</t>
  </si>
  <si>
    <t>Crew hours</t>
  </si>
  <si>
    <t>Drive time +</t>
  </si>
  <si>
    <t>Walkthroughs</t>
  </si>
  <si>
    <t>CDMP</t>
  </si>
  <si>
    <t>Donation</t>
  </si>
  <si>
    <t>Disposal</t>
  </si>
  <si>
    <t>Large</t>
  </si>
  <si>
    <t>Medium</t>
  </si>
  <si>
    <t>4-way art</t>
  </si>
  <si>
    <t>Large art</t>
  </si>
  <si>
    <t>Small art</t>
  </si>
  <si>
    <t>Room</t>
  </si>
  <si>
    <t>Packing</t>
  </si>
  <si>
    <t>Unpacking</t>
  </si>
  <si>
    <t>Dish pack</t>
  </si>
  <si>
    <t>Moving hours</t>
  </si>
  <si>
    <t>Packing hours</t>
  </si>
  <si>
    <t>Unpacking hours</t>
  </si>
  <si>
    <t>Is there lavender in the home?</t>
  </si>
  <si>
    <t>Are there pets in the home?</t>
  </si>
  <si>
    <t>Will client be available on move day?</t>
  </si>
  <si>
    <t>Total Hours</t>
  </si>
  <si>
    <t>Hours/Day</t>
  </si>
  <si>
    <t>Hallways</t>
  </si>
  <si>
    <t>Legal Weight</t>
  </si>
  <si>
    <t>Summary</t>
  </si>
  <si>
    <t>Materials</t>
  </si>
  <si>
    <t>Preparation and Setup Time</t>
  </si>
  <si>
    <t>Transportaion Time</t>
  </si>
  <si>
    <t>Packing and Unpacking Time</t>
  </si>
  <si>
    <t>Size</t>
  </si>
  <si>
    <t>Distance</t>
  </si>
  <si>
    <t>Extra Stop</t>
  </si>
  <si>
    <t xml:space="preserve">                                                                                                                                                                                                                                                                                          </t>
  </si>
  <si>
    <t>Additional Stop Access</t>
  </si>
  <si>
    <t>Origin Size</t>
  </si>
  <si>
    <t>Destination Size</t>
  </si>
  <si>
    <t>Additional Stop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</si>
</sst>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_([$$-409]* #,##0.00_);_([$$-409]* \(#,##0.00\);_([$$-409]* &quot;-&quot;??_);_(@_)"/>
    <numFmt numFmtId="165" formatCode="&quot;$&quot;#,##0.00"/>
  </numFmts>
  <fonts count="14">
    <font>
      <sz val="12"/>
      <color theme="1"/>
      <name val="Calibri"/>
      <family val="2"/>
      <scheme val="minor"/>
    </font>
    <font>
      <b/>
      <sz val="12"/>
      <color theme="1"/>
      <name val="Calibri"/>
      <family val="2"/>
      <scheme val="minor"/>
    </font>
    <font>
      <sz val="12"/>
      <color theme="1"/>
      <name val="Optima Regular"/>
    </font>
    <font>
      <b/>
      <sz val="10"/>
      <color theme="1"/>
      <name val="Optima Regular"/>
    </font>
    <font>
      <sz val="10"/>
      <color theme="1"/>
      <name val="Optima Regular"/>
    </font>
    <font>
      <sz val="12"/>
      <color theme="1"/>
      <name val="Calibri"/>
      <family val="2"/>
      <scheme val="minor"/>
    </font>
    <font>
      <sz val="10"/>
      <color rgb="FF000000"/>
      <name val="Optima Regular"/>
    </font>
    <font>
      <b/>
      <sz val="11"/>
      <color theme="1"/>
      <name val="Optima Regular"/>
    </font>
    <font>
      <sz val="11"/>
      <color theme="1"/>
      <name val="Optima Regular"/>
    </font>
    <font>
      <b/>
      <sz val="11"/>
      <color rgb="FF000000"/>
      <name val="Optima"/>
      <family val="2"/>
    </font>
    <font>
      <sz val="11"/>
      <color rgb="FF000000"/>
      <name val="Optima"/>
      <family val="2"/>
    </font>
    <font>
      <b/>
      <sz val="10"/>
      <color theme="1"/>
      <name val="Optima"/>
      <family val="2"/>
    </font>
    <font>
      <sz val="10"/>
      <color theme="1"/>
      <name val="Calibri"/>
      <family val="2"/>
      <scheme val="minor"/>
    </font>
    <font>
      <sz val="10"/>
      <color theme="1"/>
      <name val="Optima"/>
      <family val="2"/>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45">
    <border>
      <left/>
      <right/>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4" fontId="5" fillId="0" borderId="0" applyFont="0" applyFill="0" applyBorder="0" applyAlignment="0" applyProtection="0"/>
  </cellStyleXfs>
  <cellXfs count="179">
    <xf numFmtId="0" fontId="0" fillId="0" borderId="0" xfId="0"/>
    <xf numFmtId="0" fontId="0" fillId="0" borderId="1" xfId="0" applyBorder="1"/>
    <xf numFmtId="0" fontId="0" fillId="0" borderId="0" xfId="0" applyAlignment="1">
      <alignment horizontal="center"/>
    </xf>
    <xf numFmtId="0" fontId="0" fillId="0" borderId="1" xfId="0" applyBorder="1" applyAlignment="1">
      <alignment horizontal="center"/>
    </xf>
    <xf numFmtId="0" fontId="2" fillId="0" borderId="0" xfId="0" applyFont="1"/>
    <xf numFmtId="0" fontId="3" fillId="0" borderId="0" xfId="0" applyFont="1"/>
    <xf numFmtId="0" fontId="4" fillId="0" borderId="0" xfId="0" applyFont="1"/>
    <xf numFmtId="0" fontId="1" fillId="0" borderId="1" xfId="0" applyFont="1" applyBorder="1" applyAlignment="1">
      <alignment horizontal="center"/>
    </xf>
    <xf numFmtId="0" fontId="3" fillId="0" borderId="26" xfId="0" applyFont="1" applyBorder="1"/>
    <xf numFmtId="0" fontId="3" fillId="0" borderId="2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3" xfId="0" applyFont="1" applyBorder="1" applyAlignment="1">
      <alignment horizontal="center" vertical="center" wrapText="1"/>
    </xf>
    <xf numFmtId="0" fontId="2" fillId="0" borderId="0" xfId="0" applyFont="1" applyAlignment="1">
      <alignment horizontal="center"/>
    </xf>
    <xf numFmtId="8" fontId="2" fillId="0" borderId="0" xfId="0" applyNumberFormat="1" applyFont="1"/>
    <xf numFmtId="164" fontId="2" fillId="0" borderId="0" xfId="1" applyNumberFormat="1" applyFont="1"/>
    <xf numFmtId="0" fontId="7" fillId="0" borderId="0" xfId="0" applyFont="1"/>
    <xf numFmtId="0" fontId="8" fillId="0" borderId="0" xfId="0" applyFont="1"/>
    <xf numFmtId="0" fontId="8"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0" fillId="0" borderId="0" xfId="0" applyAlignment="1">
      <alignment vertical="center"/>
    </xf>
    <xf numFmtId="44" fontId="4" fillId="0" borderId="3" xfId="0" applyNumberFormat="1" applyFont="1" applyBorder="1" applyAlignment="1">
      <alignment horizontal="center" vertical="center" wrapText="1"/>
    </xf>
    <xf numFmtId="0" fontId="4" fillId="0" borderId="20" xfId="0" applyFont="1" applyBorder="1" applyAlignment="1">
      <alignment horizontal="left" vertical="center" wrapText="1"/>
    </xf>
    <xf numFmtId="0" fontId="4" fillId="0" borderId="20" xfId="0" applyFont="1" applyBorder="1" applyAlignment="1">
      <alignment horizontal="center" vertical="center" wrapText="1"/>
    </xf>
    <xf numFmtId="44" fontId="4" fillId="0" borderId="8" xfId="1" applyFont="1" applyBorder="1" applyAlignment="1">
      <alignment horizontal="center" vertical="center" wrapText="1"/>
    </xf>
    <xf numFmtId="44" fontId="4" fillId="0" borderId="32" xfId="1" applyFont="1" applyBorder="1" applyAlignment="1">
      <alignment horizontal="center" vertical="center" wrapText="1"/>
    </xf>
    <xf numFmtId="44" fontId="4" fillId="0" borderId="29" xfId="1" applyFont="1" applyBorder="1" applyAlignment="1">
      <alignment horizontal="center" vertical="center" wrapText="1"/>
    </xf>
    <xf numFmtId="44" fontId="4" fillId="0" borderId="34" xfId="0" applyNumberFormat="1" applyFont="1" applyBorder="1" applyAlignment="1">
      <alignment horizontal="center" vertical="center" wrapText="1"/>
    </xf>
    <xf numFmtId="44" fontId="3" fillId="0" borderId="11" xfId="1" applyFont="1" applyBorder="1" applyAlignment="1">
      <alignment horizontal="center" vertical="center" wrapText="1"/>
    </xf>
    <xf numFmtId="0" fontId="9" fillId="0" borderId="0" xfId="0" applyFont="1"/>
    <xf numFmtId="0" fontId="10" fillId="0" borderId="0" xfId="0" applyFont="1"/>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quotePrefix="1" applyFont="1" applyAlignment="1">
      <alignment horizontal="center"/>
    </xf>
    <xf numFmtId="2" fontId="0" fillId="0" borderId="0" xfId="0" applyNumberFormat="1" applyAlignment="1">
      <alignment horizontal="center"/>
    </xf>
    <xf numFmtId="2" fontId="0" fillId="0" borderId="0" xfId="0" applyNumberFormat="1"/>
    <xf numFmtId="0" fontId="0" fillId="3" borderId="3" xfId="0" applyFill="1" applyBorder="1" applyAlignment="1">
      <alignment horizontal="center"/>
    </xf>
    <xf numFmtId="0" fontId="0" fillId="0" borderId="7" xfId="0" applyBorder="1"/>
    <xf numFmtId="0" fontId="0" fillId="3" borderId="8" xfId="0" applyFill="1" applyBorder="1" applyAlignment="1">
      <alignment horizontal="center"/>
    </xf>
    <xf numFmtId="0" fontId="0" fillId="0" borderId="9" xfId="0" applyBorder="1"/>
    <xf numFmtId="0" fontId="0" fillId="3" borderId="11" xfId="0" applyFill="1" applyBorder="1" applyAlignment="1">
      <alignment horizontal="center"/>
    </xf>
    <xf numFmtId="0" fontId="0" fillId="3" borderId="19" xfId="0" applyFill="1" applyBorder="1" applyAlignment="1">
      <alignment horizontal="center"/>
    </xf>
    <xf numFmtId="0" fontId="0" fillId="3" borderId="36" xfId="0" applyFill="1" applyBorder="1" applyAlignment="1">
      <alignment horizontal="center"/>
    </xf>
    <xf numFmtId="0" fontId="0" fillId="0" borderId="15" xfId="0" applyBorder="1"/>
    <xf numFmtId="0" fontId="0" fillId="0" borderId="16" xfId="0" applyBorder="1" applyAlignment="1">
      <alignment horizontal="center"/>
    </xf>
    <xf numFmtId="2" fontId="0" fillId="0" borderId="7" xfId="0" applyNumberFormat="1" applyBorder="1" applyAlignment="1">
      <alignment horizontal="center"/>
    </xf>
    <xf numFmtId="2" fontId="0" fillId="0" borderId="3" xfId="0" applyNumberFormat="1" applyBorder="1" applyAlignment="1">
      <alignment horizontal="center"/>
    </xf>
    <xf numFmtId="2" fontId="0" fillId="0" borderId="9" xfId="0" applyNumberFormat="1" applyBorder="1" applyAlignment="1">
      <alignment horizontal="center"/>
    </xf>
    <xf numFmtId="0" fontId="0" fillId="3" borderId="10" xfId="0" applyFill="1" applyBorder="1" applyAlignment="1">
      <alignment horizontal="center"/>
    </xf>
    <xf numFmtId="2" fontId="0" fillId="0" borderId="10" xfId="0" applyNumberFormat="1" applyBorder="1" applyAlignment="1">
      <alignment horizontal="center"/>
    </xf>
    <xf numFmtId="0" fontId="0" fillId="2" borderId="3" xfId="0" applyFill="1" applyBorder="1" applyAlignment="1">
      <alignment horizontal="center"/>
    </xf>
    <xf numFmtId="0" fontId="0" fillId="2" borderId="10" xfId="0" applyFill="1" applyBorder="1" applyAlignment="1">
      <alignment horizontal="center"/>
    </xf>
    <xf numFmtId="0" fontId="0" fillId="0" borderId="16" xfId="0" quotePrefix="1" applyBorder="1" applyAlignment="1">
      <alignment horizontal="center"/>
    </xf>
    <xf numFmtId="0" fontId="1" fillId="0" borderId="1" xfId="0" quotePrefix="1" applyFont="1" applyBorder="1" applyAlignment="1">
      <alignment horizontal="center"/>
    </xf>
    <xf numFmtId="0" fontId="1" fillId="0" borderId="37" xfId="0" applyFont="1" applyBorder="1"/>
    <xf numFmtId="0" fontId="1" fillId="0" borderId="2" xfId="0" applyFont="1" applyBorder="1" applyAlignment="1">
      <alignment horizontal="center"/>
    </xf>
    <xf numFmtId="0" fontId="1" fillId="0" borderId="38" xfId="0" applyFont="1" applyBorder="1" applyAlignment="1">
      <alignment horizontal="center"/>
    </xf>
    <xf numFmtId="0" fontId="1" fillId="0" borderId="35" xfId="0" applyFont="1" applyBorder="1"/>
    <xf numFmtId="0" fontId="0" fillId="0" borderId="39" xfId="0" applyBorder="1"/>
    <xf numFmtId="0" fontId="1" fillId="0" borderId="39" xfId="0" applyFont="1" applyBorder="1"/>
    <xf numFmtId="0" fontId="1" fillId="0" borderId="40" xfId="0" applyFont="1" applyBorder="1"/>
    <xf numFmtId="0" fontId="0" fillId="0" borderId="40" xfId="0" applyBorder="1"/>
    <xf numFmtId="0" fontId="0" fillId="0" borderId="18" xfId="0" applyBorder="1" applyAlignment="1">
      <alignment horizontal="center"/>
    </xf>
    <xf numFmtId="0" fontId="1" fillId="0" borderId="35" xfId="0" quotePrefix="1" applyFont="1" applyBorder="1" applyAlignment="1">
      <alignment horizontal="center"/>
    </xf>
    <xf numFmtId="0" fontId="0" fillId="0" borderId="15" xfId="0" applyBorder="1" applyAlignment="1">
      <alignment horizontal="center"/>
    </xf>
    <xf numFmtId="165" fontId="0" fillId="0" borderId="15" xfId="1" applyNumberFormat="1" applyFont="1" applyBorder="1" applyAlignment="1">
      <alignment horizontal="center"/>
    </xf>
    <xf numFmtId="165" fontId="0" fillId="0" borderId="0" xfId="1" applyNumberFormat="1" applyFont="1" applyBorder="1" applyAlignment="1">
      <alignment horizontal="center"/>
    </xf>
    <xf numFmtId="165" fontId="0" fillId="0" borderId="16" xfId="1" applyNumberFormat="1" applyFont="1" applyBorder="1" applyAlignment="1">
      <alignment horizontal="center"/>
    </xf>
    <xf numFmtId="165" fontId="0" fillId="0" borderId="1" xfId="1" applyNumberFormat="1" applyFont="1" applyBorder="1" applyAlignment="1">
      <alignment horizontal="center"/>
    </xf>
    <xf numFmtId="165" fontId="0" fillId="0" borderId="18" xfId="1" applyNumberFormat="1" applyFont="1" applyBorder="1" applyAlignment="1">
      <alignment horizontal="center"/>
    </xf>
    <xf numFmtId="0" fontId="1" fillId="0" borderId="37" xfId="0" applyFont="1" applyBorder="1" applyAlignment="1">
      <alignment horizontal="center"/>
    </xf>
    <xf numFmtId="2" fontId="0" fillId="0" borderId="16" xfId="0" applyNumberFormat="1" applyBorder="1" applyAlignment="1">
      <alignment horizontal="center"/>
    </xf>
    <xf numFmtId="2" fontId="0" fillId="2" borderId="16" xfId="0" applyNumberFormat="1" applyFill="1" applyBorder="1" applyAlignment="1">
      <alignment horizontal="center"/>
    </xf>
    <xf numFmtId="2" fontId="1" fillId="0" borderId="2" xfId="0" applyNumberFormat="1" applyFont="1" applyBorder="1" applyAlignment="1">
      <alignment horizontal="center"/>
    </xf>
    <xf numFmtId="2" fontId="1" fillId="0" borderId="38" xfId="0" applyNumberFormat="1" applyFont="1" applyBorder="1" applyAlignment="1">
      <alignment horizontal="center"/>
    </xf>
    <xf numFmtId="2" fontId="0" fillId="0" borderId="33" xfId="0" applyNumberFormat="1" applyBorder="1" applyAlignment="1">
      <alignment horizontal="center"/>
    </xf>
    <xf numFmtId="0" fontId="0" fillId="3" borderId="34" xfId="0" applyFill="1" applyBorder="1" applyAlignment="1">
      <alignment horizontal="center"/>
    </xf>
    <xf numFmtId="2" fontId="0" fillId="0" borderId="34" xfId="0" applyNumberFormat="1" applyBorder="1" applyAlignment="1">
      <alignment horizontal="center"/>
    </xf>
    <xf numFmtId="0" fontId="0" fillId="2" borderId="34" xfId="0" applyFill="1" applyBorder="1" applyAlignment="1">
      <alignment horizontal="center"/>
    </xf>
    <xf numFmtId="0" fontId="0" fillId="3" borderId="41" xfId="0" applyFill="1" applyBorder="1" applyAlignment="1">
      <alignment horizontal="center"/>
    </xf>
    <xf numFmtId="0" fontId="1" fillId="0" borderId="42" xfId="0" applyFont="1" applyBorder="1" applyAlignment="1">
      <alignment horizontal="center"/>
    </xf>
    <xf numFmtId="0" fontId="1" fillId="0" borderId="43" xfId="0" applyFont="1" applyBorder="1" applyAlignment="1">
      <alignment horizontal="center"/>
    </xf>
    <xf numFmtId="0" fontId="1" fillId="2" borderId="43" xfId="0" applyFont="1" applyFill="1" applyBorder="1" applyAlignment="1">
      <alignment horizontal="center"/>
    </xf>
    <xf numFmtId="0" fontId="1" fillId="0" borderId="44" xfId="0" applyFont="1" applyBorder="1" applyAlignment="1">
      <alignment horizontal="center"/>
    </xf>
    <xf numFmtId="0" fontId="0" fillId="0" borderId="33" xfId="0" applyBorder="1"/>
    <xf numFmtId="0" fontId="0" fillId="3" borderId="25" xfId="0" applyFill="1" applyBorder="1" applyAlignment="1">
      <alignment horizontal="center"/>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0" fillId="0" borderId="38" xfId="0" applyBorder="1" applyAlignment="1">
      <alignment horizontal="center"/>
    </xf>
    <xf numFmtId="0" fontId="0" fillId="0" borderId="0" xfId="0" quotePrefix="1" applyAlignment="1">
      <alignment horizontal="center"/>
    </xf>
    <xf numFmtId="0" fontId="1" fillId="0" borderId="17" xfId="0" quotePrefix="1" applyFont="1" applyBorder="1" applyAlignment="1">
      <alignment horizontal="center"/>
    </xf>
    <xf numFmtId="0" fontId="1" fillId="0" borderId="18" xfId="0" quotePrefix="1" applyFont="1" applyBorder="1" applyAlignment="1">
      <alignment horizontal="center"/>
    </xf>
    <xf numFmtId="0" fontId="1" fillId="0" borderId="0" xfId="0" applyFont="1" applyAlignment="1">
      <alignment horizontal="left" vertical="center"/>
    </xf>
    <xf numFmtId="0" fontId="4" fillId="0" borderId="0" xfId="0" applyFont="1" applyAlignment="1">
      <alignment horizontal="left"/>
    </xf>
    <xf numFmtId="0" fontId="2" fillId="0" borderId="0" xfId="0" applyFont="1" applyAlignment="1">
      <alignment horizontal="left"/>
    </xf>
    <xf numFmtId="0" fontId="4" fillId="0" borderId="26" xfId="0" applyFont="1" applyBorder="1" applyAlignment="1">
      <alignment horizontal="left"/>
    </xf>
    <xf numFmtId="0" fontId="2" fillId="0" borderId="26" xfId="0" applyFont="1" applyBorder="1" applyAlignment="1">
      <alignment horizontal="left"/>
    </xf>
    <xf numFmtId="0" fontId="0" fillId="0" borderId="0" xfId="0" applyAlignment="1">
      <alignment horizontal="left"/>
    </xf>
    <xf numFmtId="0" fontId="6" fillId="0" borderId="0" xfId="0" applyFont="1" applyAlignment="1">
      <alignment horizontal="left"/>
    </xf>
    <xf numFmtId="0" fontId="4" fillId="0" borderId="19" xfId="0" applyFont="1" applyBorder="1" applyAlignment="1">
      <alignment horizontal="left" vertical="center" wrapText="1"/>
    </xf>
    <xf numFmtId="0" fontId="4" fillId="0" borderId="22" xfId="0" applyFont="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4" fillId="0" borderId="27" xfId="0" applyFont="1" applyBorder="1" applyAlignment="1">
      <alignment horizontal="left" vertical="center" wrapText="1"/>
    </xf>
    <xf numFmtId="0" fontId="4" fillId="0" borderId="31" xfId="0" applyFont="1" applyBorder="1" applyAlignment="1">
      <alignment horizontal="left" vertical="center" wrapText="1"/>
    </xf>
    <xf numFmtId="0" fontId="4" fillId="0" borderId="28" xfId="0" applyFont="1" applyBorder="1" applyAlignment="1">
      <alignment horizontal="left" vertical="center" wrapText="1"/>
    </xf>
    <xf numFmtId="0" fontId="4" fillId="0" borderId="32" xfId="0" applyFont="1" applyBorder="1" applyAlignment="1">
      <alignment horizontal="left" vertical="center" wrapText="1"/>
    </xf>
    <xf numFmtId="0" fontId="0" fillId="0" borderId="22" xfId="0" applyBorder="1" applyAlignment="1">
      <alignment horizontal="left" vertical="center" wrapText="1"/>
    </xf>
    <xf numFmtId="0" fontId="8" fillId="0" borderId="12" xfId="0" applyFont="1" applyBorder="1" applyAlignment="1">
      <alignment vertical="center"/>
    </xf>
    <xf numFmtId="0" fontId="8" fillId="0" borderId="13" xfId="0" applyFont="1" applyBorder="1" applyAlignment="1">
      <alignment vertical="center"/>
    </xf>
    <xf numFmtId="0" fontId="8" fillId="0" borderId="14" xfId="0" applyFont="1" applyBorder="1" applyAlignment="1">
      <alignment vertical="center"/>
    </xf>
    <xf numFmtId="0" fontId="0" fillId="0" borderId="17" xfId="0" applyBorder="1" applyAlignment="1">
      <alignment vertical="center"/>
    </xf>
    <xf numFmtId="0" fontId="0" fillId="0" borderId="1" xfId="0" applyBorder="1" applyAlignment="1">
      <alignment vertical="center"/>
    </xf>
    <xf numFmtId="0" fontId="0" fillId="0" borderId="18" xfId="0" applyBorder="1" applyAlignment="1">
      <alignment vertical="center"/>
    </xf>
    <xf numFmtId="0" fontId="3" fillId="0" borderId="23"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4" fillId="0" borderId="3" xfId="0" applyFont="1" applyBorder="1" applyAlignment="1">
      <alignment horizontal="left" vertical="center" wrapText="1"/>
    </xf>
    <xf numFmtId="0" fontId="4" fillId="0" borderId="20" xfId="0" applyFont="1" applyBorder="1" applyAlignment="1">
      <alignment horizontal="left" vertical="center" wrapText="1"/>
    </xf>
    <xf numFmtId="0" fontId="8" fillId="0" borderId="12" xfId="0" applyFont="1" applyBorder="1" applyAlignment="1">
      <alignment vertical="top" wrapText="1"/>
    </xf>
    <xf numFmtId="0" fontId="8" fillId="0" borderId="13" xfId="0" applyFont="1" applyBorder="1" applyAlignment="1">
      <alignment vertical="top" wrapText="1"/>
    </xf>
    <xf numFmtId="0" fontId="8" fillId="0" borderId="14" xfId="0" applyFont="1" applyBorder="1" applyAlignment="1">
      <alignment vertical="top" wrapText="1"/>
    </xf>
    <xf numFmtId="0" fontId="8" fillId="0" borderId="15" xfId="0" applyFont="1" applyBorder="1" applyAlignment="1">
      <alignment vertical="top" wrapText="1"/>
    </xf>
    <xf numFmtId="0" fontId="8" fillId="0" borderId="0" xfId="0" applyFont="1" applyAlignment="1">
      <alignment vertical="top" wrapText="1"/>
    </xf>
    <xf numFmtId="0" fontId="8" fillId="0" borderId="16" xfId="0" applyFont="1" applyBorder="1" applyAlignment="1">
      <alignment vertical="top" wrapText="1"/>
    </xf>
    <xf numFmtId="0" fontId="8" fillId="0" borderId="17" xfId="0" applyFont="1" applyBorder="1" applyAlignment="1">
      <alignment vertical="top" wrapText="1"/>
    </xf>
    <xf numFmtId="0" fontId="8" fillId="0" borderId="1" xfId="0" applyFont="1" applyBorder="1" applyAlignment="1">
      <alignment vertical="top" wrapText="1"/>
    </xf>
    <xf numFmtId="0" fontId="8" fillId="0" borderId="18" xfId="0" applyFont="1" applyBorder="1" applyAlignment="1">
      <alignment vertical="top"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8" xfId="0" applyFont="1" applyBorder="1" applyAlignment="1">
      <alignment horizontal="center" vertical="center" wrapText="1"/>
    </xf>
    <xf numFmtId="0" fontId="3" fillId="0" borderId="5" xfId="0" applyFont="1" applyBorder="1" applyAlignment="1">
      <alignment horizontal="center" vertical="center" wrapText="1"/>
    </xf>
    <xf numFmtId="0" fontId="2" fillId="0" borderId="3" xfId="0" applyFont="1" applyBorder="1" applyAlignment="1">
      <alignment horizontal="center" vertical="center" wrapText="1"/>
    </xf>
    <xf numFmtId="0" fontId="8" fillId="0" borderId="13" xfId="0" applyFont="1" applyBorder="1" applyAlignment="1">
      <alignment vertical="top"/>
    </xf>
    <xf numFmtId="0" fontId="8" fillId="0" borderId="14" xfId="0" applyFont="1" applyBorder="1" applyAlignment="1">
      <alignment vertical="top"/>
    </xf>
    <xf numFmtId="0" fontId="8" fillId="0" borderId="0" xfId="0" applyFont="1" applyAlignment="1">
      <alignment vertical="top"/>
    </xf>
    <xf numFmtId="0" fontId="8" fillId="0" borderId="16" xfId="0" applyFont="1" applyBorder="1" applyAlignment="1">
      <alignment vertical="top"/>
    </xf>
    <xf numFmtId="0" fontId="8" fillId="0" borderId="15" xfId="0" applyFont="1" applyBorder="1" applyAlignment="1">
      <alignment vertical="top"/>
    </xf>
    <xf numFmtId="0" fontId="8" fillId="0" borderId="17" xfId="0" applyFont="1" applyBorder="1" applyAlignment="1">
      <alignment vertical="top"/>
    </xf>
    <xf numFmtId="0" fontId="8" fillId="0" borderId="1" xfId="0" applyFont="1" applyBorder="1" applyAlignment="1">
      <alignment vertical="top"/>
    </xf>
    <xf numFmtId="0" fontId="8" fillId="0" borderId="18" xfId="0" applyFont="1" applyBorder="1" applyAlignment="1">
      <alignment vertical="top"/>
    </xf>
    <xf numFmtId="0" fontId="3" fillId="0" borderId="9" xfId="0" applyFont="1" applyBorder="1" applyAlignment="1">
      <alignment horizontal="center" vertical="center" wrapText="1"/>
    </xf>
    <xf numFmtId="0" fontId="3" fillId="0" borderId="10" xfId="0" applyFont="1" applyBorder="1" applyAlignment="1">
      <alignment vertical="center" wrapText="1"/>
    </xf>
    <xf numFmtId="0" fontId="1" fillId="0" borderId="1" xfId="0" applyFont="1" applyBorder="1"/>
    <xf numFmtId="0" fontId="1" fillId="0" borderId="12" xfId="0" applyFont="1" applyBorder="1" applyAlignment="1">
      <alignment horizontal="center" vertical="center"/>
    </xf>
    <xf numFmtId="0" fontId="0" fillId="0" borderId="13" xfId="0" applyBorder="1" applyAlignment="1">
      <alignment horizontal="center" vertical="center"/>
    </xf>
    <xf numFmtId="0" fontId="0" fillId="0" borderId="17" xfId="0" applyBorder="1" applyAlignment="1">
      <alignment horizontal="center" vertical="center"/>
    </xf>
    <xf numFmtId="0" fontId="0" fillId="0" borderId="1" xfId="0"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3" xfId="0" applyBorder="1"/>
    <xf numFmtId="0" fontId="0" fillId="0" borderId="8" xfId="0" applyBorder="1"/>
    <xf numFmtId="0" fontId="0" fillId="3" borderId="7" xfId="0" applyFill="1" applyBorder="1"/>
    <xf numFmtId="0" fontId="0" fillId="3" borderId="3" xfId="0" applyFill="1" applyBorder="1"/>
    <xf numFmtId="0" fontId="0" fillId="3" borderId="8" xfId="0" applyFill="1" applyBorder="1"/>
    <xf numFmtId="0" fontId="1" fillId="0" borderId="1" xfId="0" applyFont="1" applyBorder="1" applyAlignment="1">
      <alignment horizontal="left"/>
    </xf>
    <xf numFmtId="0" fontId="0" fillId="3" borderId="9" xfId="0" applyFill="1" applyBorder="1"/>
    <xf numFmtId="0" fontId="0" fillId="3" borderId="10" xfId="0" applyFill="1" applyBorder="1"/>
    <xf numFmtId="0" fontId="0" fillId="3" borderId="11" xfId="0" applyFill="1" applyBorder="1"/>
    <xf numFmtId="165" fontId="0" fillId="0" borderId="17" xfId="1" applyNumberFormat="1" applyFont="1" applyBorder="1" applyAlignment="1">
      <alignment horizontal="center"/>
    </xf>
    <xf numFmtId="165" fontId="0" fillId="0" borderId="1" xfId="1" applyNumberFormat="1" applyFont="1" applyBorder="1" applyAlignment="1">
      <alignment horizontal="center"/>
    </xf>
    <xf numFmtId="0" fontId="1" fillId="0" borderId="2" xfId="0" applyFont="1" applyBorder="1" applyAlignment="1">
      <alignment horizontal="center"/>
    </xf>
    <xf numFmtId="0" fontId="0" fillId="0" borderId="13" xfId="0" applyBorder="1" applyAlignment="1">
      <alignment horizontal="center"/>
    </xf>
    <xf numFmtId="0" fontId="1" fillId="0" borderId="37" xfId="0" applyFont="1"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 xfId="0" applyBorder="1" applyAlignment="1">
      <alignment horizontal="left"/>
    </xf>
  </cellXfs>
  <cellStyles count="2">
    <cellStyle name="Currency" xfId="1" builtinId="4"/>
    <cellStyle name="Normal" xfId="0" builtinId="0"/>
  </cellStyles>
  <dxfs count="0"/>
  <tableStyles count="0" defaultTableStyle="TableStyleMedium2" defaultPivotStyle="PivotStyleLight16"/>
  <colors>
    <mruColors>
      <color rgb="FF00FB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1</xdr:row>
      <xdr:rowOff>60059</xdr:rowOff>
    </xdr:from>
    <xdr:to>
      <xdr:col>7</xdr:col>
      <xdr:colOff>941701</xdr:colOff>
      <xdr:row>8</xdr:row>
      <xdr:rowOff>10541</xdr:rowOff>
    </xdr:to>
    <xdr:pic>
      <xdr:nvPicPr>
        <xdr:cNvPr id="2" name="Picture 1" descr="A picture containing qr code&#10;&#10;Description automatically generated">
          <a:extLst>
            <a:ext uri="{FF2B5EF4-FFF2-40B4-BE49-F238E27FC236}">
              <a16:creationId xmlns:a16="http://schemas.microsoft.com/office/drawing/2014/main" id="{B5860000-9AA7-8ED2-ADDB-C6924A9F324A}"/>
            </a:ext>
          </a:extLst>
        </xdr:cNvPr>
        <xdr:cNvPicPr>
          <a:picLocks noChangeAspect="1"/>
        </xdr:cNvPicPr>
      </xdr:nvPicPr>
      <xdr:blipFill>
        <a:blip xmlns:r="http://schemas.openxmlformats.org/officeDocument/2006/relationships" r:embed="rId1"/>
        <a:stretch>
          <a:fillRect/>
        </a:stretch>
      </xdr:blipFill>
      <xdr:spPr>
        <a:xfrm>
          <a:off x="12700" y="267406"/>
          <a:ext cx="7209885" cy="1401911"/>
        </a:xfrm>
        <a:prstGeom prst="rect">
          <a:avLst/>
        </a:prstGeom>
      </xdr:spPr>
    </xdr:pic>
    <xdr:clientData/>
  </xdr:twoCellAnchor>
  <xdr:twoCellAnchor>
    <xdr:from>
      <xdr:col>0</xdr:col>
      <xdr:colOff>25400</xdr:colOff>
      <xdr:row>68</xdr:row>
      <xdr:rowOff>120953</xdr:rowOff>
    </xdr:from>
    <xdr:to>
      <xdr:col>7</xdr:col>
      <xdr:colOff>933062</xdr:colOff>
      <xdr:row>77</xdr:row>
      <xdr:rowOff>46299</xdr:rowOff>
    </xdr:to>
    <xdr:sp macro="" textlink="">
      <xdr:nvSpPr>
        <xdr:cNvPr id="3" name="TextBox 2">
          <a:extLst>
            <a:ext uri="{FF2B5EF4-FFF2-40B4-BE49-F238E27FC236}">
              <a16:creationId xmlns:a16="http://schemas.microsoft.com/office/drawing/2014/main" id="{62FD371C-55FD-9801-29CC-D88151A734BF}"/>
            </a:ext>
          </a:extLst>
        </xdr:cNvPr>
        <xdr:cNvSpPr txBox="1"/>
      </xdr:nvSpPr>
      <xdr:spPr>
        <a:xfrm>
          <a:off x="25400" y="14384694"/>
          <a:ext cx="7188546" cy="1791469"/>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Optima" panose="02000503060000020004" pitchFamily="2" charset="0"/>
              <a:ea typeface="+mn-ea"/>
              <a:cs typeface="+mn-cs"/>
            </a:rPr>
            <a:t>PAYMENT DETAILS: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Optima" panose="02000503060000020004" pitchFamily="2" charset="0"/>
              <a:ea typeface="+mn-ea"/>
              <a:cs typeface="+mn-cs"/>
            </a:rPr>
            <a:t>The Oregon Department of Transportation regulates the pricing for licensed movers. The final bill will reflect actual time of service after the 2-hour minimum, rounded up to the nearest</a:t>
          </a:r>
          <a:r>
            <a:rPr lang="en-US" sz="1100" b="0" baseline="0">
              <a:solidFill>
                <a:schemeClr val="dk1"/>
              </a:solidFill>
              <a:effectLst/>
              <a:latin typeface="Optima" panose="02000503060000020004" pitchFamily="2" charset="0"/>
              <a:ea typeface="+mn-ea"/>
              <a:cs typeface="+mn-cs"/>
            </a:rPr>
            <a:t> </a:t>
          </a:r>
          <a:r>
            <a:rPr lang="en-US" sz="1100" b="0">
              <a:solidFill>
                <a:schemeClr val="dk1"/>
              </a:solidFill>
              <a:effectLst/>
              <a:latin typeface="Optima" panose="02000503060000020004" pitchFamily="2" charset="0"/>
              <a:ea typeface="+mn-ea"/>
              <a:cs typeface="+mn-cs"/>
            </a:rPr>
            <a:t>15 minutes. Managed Moves reserves the right to add personnel or equipment if the job Lead determines it is needed</a:t>
          </a:r>
          <a:r>
            <a:rPr lang="en-US" sz="1100" b="0" baseline="0">
              <a:solidFill>
                <a:schemeClr val="dk1"/>
              </a:solidFill>
              <a:effectLst/>
              <a:latin typeface="Optima" panose="02000503060000020004" pitchFamily="2" charset="0"/>
              <a:ea typeface="+mn-ea"/>
              <a:cs typeface="+mn-cs"/>
            </a:rPr>
            <a:t> to more effectively complete your move. </a:t>
          </a:r>
          <a:endParaRPr lang="en-US" sz="1100" b="0">
            <a:solidFill>
              <a:schemeClr val="dk1"/>
            </a:solidFill>
            <a:effectLst/>
            <a:latin typeface="Optima" panose="02000503060000020004"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a:solidFill>
              <a:schemeClr val="dk1"/>
            </a:solidFill>
            <a:effectLst/>
            <a:latin typeface="Optima" panose="02000503060000020004"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Optima" panose="02000503060000020004" pitchFamily="2" charset="0"/>
              <a:ea typeface="+mn-ea"/>
              <a:cs typeface="+mn-cs"/>
            </a:rPr>
            <a:t>On completion of the move, payment is required per ODOT regulations. A 10% late charge will be added after 3 business days.</a:t>
          </a:r>
          <a:r>
            <a:rPr lang="en-US" sz="1100" b="0" baseline="0">
              <a:solidFill>
                <a:schemeClr val="dk1"/>
              </a:solidFill>
              <a:effectLst/>
              <a:latin typeface="Optima" panose="02000503060000020004" pitchFamily="2" charset="0"/>
              <a:ea typeface="+mn-ea"/>
              <a:cs typeface="+mn-cs"/>
            </a:rPr>
            <a:t> There is a 3% processing fee on credit card transactions.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Optima" panose="02000503060000020004"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Optima" panose="02000503060000020004" pitchFamily="2" charset="0"/>
              <a:ea typeface="+mn-ea"/>
              <a:cs typeface="+mn-cs"/>
            </a:rPr>
            <a:t>Gratuity for the pack and move teams is encouraged and much appreciated.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Optima" panose="02000503060000020004" pitchFamily="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Optima" panose="02000503060000020004" pitchFamily="2" charset="0"/>
            <a:ea typeface="+mn-ea"/>
            <a:cs typeface="+mn-cs"/>
          </a:endParaRPr>
        </a:p>
        <a:p>
          <a:pPr algn="l"/>
          <a:endParaRPr lang="en-US" sz="1100">
            <a:latin typeface="Optima" panose="02000503060000020004" pitchFamily="2" charset="0"/>
          </a:endParaRPr>
        </a:p>
      </xdr:txBody>
    </xdr:sp>
    <xdr:clientData/>
  </xdr:twoCellAnchor>
  <xdr:twoCellAnchor>
    <xdr:from>
      <xdr:col>0</xdr:col>
      <xdr:colOff>25399</xdr:colOff>
      <xdr:row>77</xdr:row>
      <xdr:rowOff>146872</xdr:rowOff>
    </xdr:from>
    <xdr:to>
      <xdr:col>7</xdr:col>
      <xdr:colOff>933062</xdr:colOff>
      <xdr:row>96</xdr:row>
      <xdr:rowOff>139702</xdr:rowOff>
    </xdr:to>
    <xdr:sp macro="" textlink="">
      <xdr:nvSpPr>
        <xdr:cNvPr id="4" name="TextBox 3">
          <a:extLst>
            <a:ext uri="{FF2B5EF4-FFF2-40B4-BE49-F238E27FC236}">
              <a16:creationId xmlns:a16="http://schemas.microsoft.com/office/drawing/2014/main" id="{67333716-D735-D2D5-7403-D4678EBE01DC}"/>
            </a:ext>
          </a:extLst>
        </xdr:cNvPr>
        <xdr:cNvSpPr txBox="1"/>
      </xdr:nvSpPr>
      <xdr:spPr>
        <a:xfrm>
          <a:off x="25399" y="16276736"/>
          <a:ext cx="7188547" cy="3932422"/>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Optima" panose="02000503060000020004" pitchFamily="2" charset="0"/>
              <a:ea typeface="+mn-ea"/>
              <a:cs typeface="+mn-cs"/>
            </a:rPr>
            <a:t>ITEM</a:t>
          </a:r>
          <a:r>
            <a:rPr lang="en-US" sz="1100" b="1" baseline="0">
              <a:solidFill>
                <a:schemeClr val="dk1"/>
              </a:solidFill>
              <a:effectLst/>
              <a:latin typeface="Optima" panose="02000503060000020004" pitchFamily="2" charset="0"/>
              <a:ea typeface="+mn-ea"/>
              <a:cs typeface="+mn-cs"/>
            </a:rPr>
            <a:t> COVERAGE</a:t>
          </a:r>
          <a:r>
            <a:rPr lang="en-US" sz="1100" b="1">
              <a:solidFill>
                <a:schemeClr val="dk1"/>
              </a:solidFill>
              <a:effectLst/>
              <a:latin typeface="Optima" panose="02000503060000020004" pitchFamily="2" charset="0"/>
              <a:ea typeface="+mn-ea"/>
              <a:cs typeface="+mn-cs"/>
            </a:rPr>
            <a:t> :</a:t>
          </a:r>
        </a:p>
        <a:p>
          <a:endParaRPr lang="en-US" sz="1100">
            <a:solidFill>
              <a:schemeClr val="dk1"/>
            </a:solidFill>
            <a:effectLst/>
            <a:latin typeface="Optima" panose="02000503060000020004" pitchFamily="2" charset="0"/>
            <a:ea typeface="+mn-ea"/>
            <a:cs typeface="+mn-cs"/>
          </a:endParaRPr>
        </a:p>
        <a:p>
          <a:r>
            <a:rPr lang="en-US" sz="1100" b="1">
              <a:solidFill>
                <a:schemeClr val="dk1"/>
              </a:solidFill>
              <a:effectLst/>
              <a:latin typeface="Optima" panose="02000503060000020004" pitchFamily="2" charset="0"/>
              <a:ea typeface="+mn-ea"/>
              <a:cs typeface="+mn-cs"/>
            </a:rPr>
            <a:t>Released Valuation Protection: </a:t>
          </a:r>
          <a:r>
            <a:rPr lang="en-US" sz="1100">
              <a:solidFill>
                <a:schemeClr val="dk1"/>
              </a:solidFill>
              <a:effectLst/>
              <a:latin typeface="Optima" panose="02000503060000020004" pitchFamily="2" charset="0"/>
              <a:ea typeface="+mn-ea"/>
              <a:cs typeface="+mn-cs"/>
            </a:rPr>
            <a:t>The</a:t>
          </a:r>
          <a:r>
            <a:rPr lang="en-US" sz="1100" baseline="0">
              <a:solidFill>
                <a:schemeClr val="dk1"/>
              </a:solidFill>
              <a:effectLst/>
              <a:latin typeface="Optima" panose="02000503060000020004" pitchFamily="2" charset="0"/>
              <a:ea typeface="+mn-ea"/>
              <a:cs typeface="+mn-cs"/>
            </a:rPr>
            <a:t> Oregon Department of Transportation requires </a:t>
          </a:r>
          <a:r>
            <a:rPr lang="en-US" sz="1100">
              <a:solidFill>
                <a:schemeClr val="dk1"/>
              </a:solidFill>
              <a:effectLst/>
              <a:latin typeface="Optima" panose="02000503060000020004" pitchFamily="2" charset="0"/>
              <a:ea typeface="+mn-ea"/>
              <a:cs typeface="+mn-cs"/>
            </a:rPr>
            <a:t>all movers to carry a valuation protection policy of 60 cents per lb. per article at no charge to you.</a:t>
          </a:r>
          <a:r>
            <a:rPr lang="en-US" sz="1100" baseline="0">
              <a:solidFill>
                <a:schemeClr val="dk1"/>
              </a:solidFill>
              <a:effectLst/>
              <a:latin typeface="Optima" panose="02000503060000020004" pitchFamily="2" charset="0"/>
              <a:ea typeface="+mn-ea"/>
              <a:cs typeface="+mn-cs"/>
            </a:rPr>
            <a:t> </a:t>
          </a:r>
          <a:r>
            <a:rPr lang="en-US" sz="1100">
              <a:solidFill>
                <a:schemeClr val="dk1"/>
              </a:solidFill>
              <a:effectLst/>
              <a:latin typeface="Optima" panose="02000503060000020004" pitchFamily="2" charset="0"/>
              <a:ea typeface="+mn-ea"/>
              <a:cs typeface="+mn-cs"/>
            </a:rPr>
            <a:t>For example, a side table that weighs 30 lbs. will be valued</a:t>
          </a:r>
          <a:r>
            <a:rPr lang="en-US" sz="1100" baseline="0">
              <a:solidFill>
                <a:schemeClr val="dk1"/>
              </a:solidFill>
              <a:effectLst/>
              <a:latin typeface="Optima" panose="02000503060000020004" pitchFamily="2" charset="0"/>
              <a:ea typeface="+mn-ea"/>
              <a:cs typeface="+mn-cs"/>
            </a:rPr>
            <a:t> at </a:t>
          </a:r>
          <a:r>
            <a:rPr lang="en-US" sz="1100">
              <a:solidFill>
                <a:schemeClr val="dk1"/>
              </a:solidFill>
              <a:effectLst/>
              <a:latin typeface="Optima" panose="02000503060000020004" pitchFamily="2" charset="0"/>
              <a:ea typeface="+mn-ea"/>
              <a:cs typeface="+mn-cs"/>
            </a:rPr>
            <a:t>$18. </a:t>
          </a:r>
        </a:p>
        <a:p>
          <a:endParaRPr lang="en-US" sz="1100">
            <a:solidFill>
              <a:schemeClr val="dk1"/>
            </a:solidFill>
            <a:effectLst/>
            <a:latin typeface="Optima" panose="02000503060000020004" pitchFamily="2" charset="0"/>
            <a:ea typeface="+mn-ea"/>
            <a:cs typeface="+mn-cs"/>
          </a:endParaRPr>
        </a:p>
        <a:p>
          <a:r>
            <a:rPr lang="en-US" sz="1100" b="1">
              <a:solidFill>
                <a:schemeClr val="dk1"/>
              </a:solidFill>
              <a:effectLst/>
              <a:latin typeface="Optima" panose="02000503060000020004" pitchFamily="2" charset="0"/>
              <a:ea typeface="+mn-ea"/>
              <a:cs typeface="+mn-cs"/>
            </a:rPr>
            <a:t>Replacement Cost Protection:</a:t>
          </a:r>
          <a:r>
            <a:rPr lang="en-US" sz="1100">
              <a:solidFill>
                <a:schemeClr val="dk1"/>
              </a:solidFill>
              <a:effectLst/>
              <a:latin typeface="Optima" panose="02000503060000020004" pitchFamily="2" charset="0"/>
              <a:ea typeface="+mn-ea"/>
              <a:cs typeface="+mn-cs"/>
            </a:rPr>
            <a:t> Managed Moves offers a replacement protection policy that replaces or repairs items damaged at their replacement cost. The cost for this option</a:t>
          </a:r>
          <a:r>
            <a:rPr lang="en-US" sz="1100" baseline="0">
              <a:solidFill>
                <a:schemeClr val="dk1"/>
              </a:solidFill>
              <a:effectLst/>
              <a:latin typeface="Optima" panose="02000503060000020004" pitchFamily="2" charset="0"/>
              <a:ea typeface="+mn-ea"/>
              <a:cs typeface="+mn-cs"/>
            </a:rPr>
            <a:t> is $85 per $10,000 of coverage. An average 20' trukload would be valued at $30,000 and carry a premium of $255. </a:t>
          </a:r>
          <a:r>
            <a:rPr lang="en-US" sz="1100">
              <a:solidFill>
                <a:schemeClr val="dk1"/>
              </a:solidFill>
              <a:effectLst/>
              <a:latin typeface="Optima" panose="02000503060000020004" pitchFamily="2" charset="0"/>
              <a:ea typeface="+mn-ea"/>
              <a:cs typeface="+mn-cs"/>
            </a:rPr>
            <a:t>Please ask for details from your estimator or Lead. </a:t>
          </a:r>
        </a:p>
        <a:p>
          <a:endParaRPr lang="en-US" sz="1100">
            <a:solidFill>
              <a:schemeClr val="dk1"/>
            </a:solidFill>
            <a:effectLst/>
            <a:latin typeface="Optima" panose="02000503060000020004" pitchFamily="2" charset="0"/>
            <a:ea typeface="+mn-ea"/>
            <a:cs typeface="+mn-cs"/>
          </a:endParaRPr>
        </a:p>
        <a:p>
          <a:r>
            <a:rPr lang="en-US" sz="1100" b="1">
              <a:solidFill>
                <a:schemeClr val="dk1"/>
              </a:solidFill>
              <a:effectLst/>
              <a:latin typeface="Optima" panose="02000503060000020004" pitchFamily="2" charset="0"/>
              <a:ea typeface="+mn-ea"/>
              <a:cs typeface="+mn-cs"/>
            </a:rPr>
            <a:t>Protection Grace Period:</a:t>
          </a:r>
        </a:p>
        <a:p>
          <a:r>
            <a:rPr lang="en-US" sz="1100" b="0">
              <a:solidFill>
                <a:schemeClr val="dk1"/>
              </a:solidFill>
              <a:effectLst/>
              <a:latin typeface="Optima" panose="02000503060000020004" pitchFamily="2" charset="0"/>
              <a:ea typeface="+mn-ea"/>
              <a:cs typeface="+mn-cs"/>
            </a:rPr>
            <a:t>Released valuation and replacement cost protection claims must be reported to Managed Moves within 90 days of your move.  Claims after this period will not be considered.  </a:t>
          </a:r>
        </a:p>
        <a:p>
          <a:r>
            <a:rPr lang="en-US" sz="1100">
              <a:solidFill>
                <a:schemeClr val="dk1"/>
              </a:solidFill>
              <a:effectLst/>
              <a:latin typeface="Optima" panose="02000503060000020004" pitchFamily="2" charset="0"/>
              <a:ea typeface="+mn-ea"/>
              <a:cs typeface="+mn-cs"/>
            </a:rPr>
            <a:t> </a:t>
          </a:r>
        </a:p>
        <a:p>
          <a:r>
            <a:rPr lang="en-US" sz="1100" b="1">
              <a:solidFill>
                <a:schemeClr val="dk1"/>
              </a:solidFill>
              <a:effectLst/>
              <a:latin typeface="Optima" panose="02000503060000020004" pitchFamily="2" charset="0"/>
              <a:ea typeface="+mn-ea"/>
              <a:cs typeface="+mn-cs"/>
            </a:rPr>
            <a:t>Exceptions:</a:t>
          </a:r>
        </a:p>
        <a:p>
          <a:r>
            <a:rPr lang="en-US" sz="1100">
              <a:solidFill>
                <a:schemeClr val="dk1"/>
              </a:solidFill>
              <a:effectLst/>
              <a:latin typeface="Optima" panose="02000503060000020004" pitchFamily="2" charset="0"/>
              <a:ea typeface="+mn-ea"/>
              <a:cs typeface="+mn-cs"/>
            </a:rPr>
            <a:t>Simulated wood products and pressed-board have poor structural integrity, which does not lend itself to moving or repair.  We will move these items carefully but cannot be responsible for damage of this type of furniture. These items are excluded from any and all value replacement coverage. </a:t>
          </a:r>
        </a:p>
        <a:p>
          <a:endParaRPr lang="en-US" sz="1100">
            <a:solidFill>
              <a:schemeClr val="dk1"/>
            </a:solidFill>
            <a:effectLst/>
            <a:latin typeface="Optima" panose="02000503060000020004" pitchFamily="2" charset="0"/>
            <a:ea typeface="+mn-ea"/>
            <a:cs typeface="+mn-cs"/>
          </a:endParaRPr>
        </a:p>
        <a:p>
          <a:r>
            <a:rPr lang="en-US" sz="1100">
              <a:solidFill>
                <a:schemeClr val="dk1"/>
              </a:solidFill>
              <a:effectLst/>
              <a:latin typeface="Optima" panose="02000503060000020004" pitchFamily="2" charset="0"/>
              <a:ea typeface="+mn-ea"/>
              <a:cs typeface="+mn-cs"/>
            </a:rPr>
            <a:t>All flat screen TVs must have a box to be covered by our replacement cost protection. If the client elects not to use a flat</a:t>
          </a:r>
          <a:r>
            <a:rPr lang="en-US" sz="1100" baseline="0">
              <a:solidFill>
                <a:schemeClr val="dk1"/>
              </a:solidFill>
              <a:effectLst/>
              <a:latin typeface="Optima" panose="02000503060000020004" pitchFamily="2" charset="0"/>
              <a:ea typeface="+mn-ea"/>
              <a:cs typeface="+mn-cs"/>
            </a:rPr>
            <a:t> screen rental </a:t>
          </a:r>
          <a:r>
            <a:rPr lang="en-US" sz="1100">
              <a:solidFill>
                <a:schemeClr val="dk1"/>
              </a:solidFill>
              <a:effectLst/>
              <a:latin typeface="Optima" panose="02000503060000020004" pitchFamily="2" charset="0"/>
              <a:ea typeface="+mn-ea"/>
              <a:cs typeface="+mn-cs"/>
            </a:rPr>
            <a:t>box, Managed Moves will honor Released Valuation Protection ONLY. </a:t>
          </a:r>
        </a:p>
        <a:p>
          <a:endParaRPr lang="en-US" sz="1100">
            <a:solidFill>
              <a:schemeClr val="dk1"/>
            </a:solidFill>
            <a:effectLst/>
            <a:latin typeface="Optima" panose="02000503060000020004" pitchFamily="2" charset="0"/>
            <a:ea typeface="+mn-ea"/>
            <a:cs typeface="+mn-cs"/>
          </a:endParaRPr>
        </a:p>
        <a:p>
          <a:endParaRPr lang="en-US" sz="1100">
            <a:solidFill>
              <a:schemeClr val="dk1"/>
            </a:solidFill>
            <a:effectLst/>
            <a:latin typeface="Optima" panose="02000503060000020004" pitchFamily="2" charset="0"/>
            <a:ea typeface="+mn-ea"/>
            <a:cs typeface="+mn-cs"/>
          </a:endParaRPr>
        </a:p>
        <a:p>
          <a:endParaRPr lang="en-US" sz="1100"/>
        </a:p>
      </xdr:txBody>
    </xdr:sp>
    <xdr:clientData/>
  </xdr:twoCellAnchor>
  <xdr:twoCellAnchor>
    <xdr:from>
      <xdr:col>0</xdr:col>
      <xdr:colOff>38100</xdr:colOff>
      <xdr:row>60</xdr:row>
      <xdr:rowOff>44673</xdr:rowOff>
    </xdr:from>
    <xdr:to>
      <xdr:col>7</xdr:col>
      <xdr:colOff>887085</xdr:colOff>
      <xdr:row>63</xdr:row>
      <xdr:rowOff>172312</xdr:rowOff>
    </xdr:to>
    <xdr:sp macro="" textlink="">
      <xdr:nvSpPr>
        <xdr:cNvPr id="7" name="TextBox 6">
          <a:extLst>
            <a:ext uri="{FF2B5EF4-FFF2-40B4-BE49-F238E27FC236}">
              <a16:creationId xmlns:a16="http://schemas.microsoft.com/office/drawing/2014/main" id="{9C3F7A29-0369-3408-2D48-5727C25BBA54}"/>
            </a:ext>
          </a:extLst>
        </xdr:cNvPr>
        <xdr:cNvSpPr txBox="1"/>
      </xdr:nvSpPr>
      <xdr:spPr>
        <a:xfrm>
          <a:off x="38100" y="12476633"/>
          <a:ext cx="7128784" cy="7403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12701</xdr:colOff>
      <xdr:row>45</xdr:row>
      <xdr:rowOff>43197</xdr:rowOff>
    </xdr:from>
    <xdr:to>
      <xdr:col>7</xdr:col>
      <xdr:colOff>915783</xdr:colOff>
      <xdr:row>47</xdr:row>
      <xdr:rowOff>126999</xdr:rowOff>
    </xdr:to>
    <xdr:sp macro="" textlink="">
      <xdr:nvSpPr>
        <xdr:cNvPr id="13" name="TextBox 12">
          <a:extLst>
            <a:ext uri="{FF2B5EF4-FFF2-40B4-BE49-F238E27FC236}">
              <a16:creationId xmlns:a16="http://schemas.microsoft.com/office/drawing/2014/main" id="{DCE36442-E264-68FF-3FD9-BBEFBA0905D0}"/>
            </a:ext>
          </a:extLst>
        </xdr:cNvPr>
        <xdr:cNvSpPr txBox="1"/>
      </xdr:nvSpPr>
      <xdr:spPr>
        <a:xfrm>
          <a:off x="12701" y="9486122"/>
          <a:ext cx="7183966" cy="498496"/>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Optima" panose="02000503060000020004" pitchFamily="2" charset="0"/>
              <a:ea typeface="+mn-ea"/>
              <a:cs typeface="+mn-cs"/>
            </a:rPr>
            <a:t>DONATION ITEMS:</a:t>
          </a:r>
          <a:r>
            <a:rPr lang="en-US" sz="1100">
              <a:latin typeface="Optima" panose="02000503060000020004" pitchFamily="2" charset="0"/>
            </a:rPr>
            <a:t> </a:t>
          </a:r>
          <a:r>
            <a:rPr lang="en-US" sz="1100" b="0" i="0" u="none" strike="noStrike">
              <a:solidFill>
                <a:schemeClr val="dk1"/>
              </a:solidFill>
              <a:effectLst/>
              <a:latin typeface="Optima" panose="02000503060000020004" pitchFamily="2" charset="0"/>
              <a:ea typeface="+mn-ea"/>
              <a:cs typeface="+mn-cs"/>
            </a:rPr>
            <a:t>We are happy to make an extra stop for donations. However, if items are not accepted, there will be a minimum disposal fee of $60 + time. MM does NOT itemize donation slips.  </a:t>
          </a:r>
          <a:r>
            <a:rPr lang="en-US" sz="1100">
              <a:latin typeface="Optima" panose="02000503060000020004" pitchFamily="2" charset="0"/>
            </a:rPr>
            <a:t> </a:t>
          </a:r>
        </a:p>
      </xdr:txBody>
    </xdr:sp>
    <xdr:clientData/>
  </xdr:twoCellAnchor>
  <xdr:twoCellAnchor>
    <xdr:from>
      <xdr:col>0</xdr:col>
      <xdr:colOff>25400</xdr:colOff>
      <xdr:row>51</xdr:row>
      <xdr:rowOff>50800</xdr:rowOff>
    </xdr:from>
    <xdr:to>
      <xdr:col>7</xdr:col>
      <xdr:colOff>887085</xdr:colOff>
      <xdr:row>57</xdr:row>
      <xdr:rowOff>134020</xdr:rowOff>
    </xdr:to>
    <xdr:sp macro="" textlink="">
      <xdr:nvSpPr>
        <xdr:cNvPr id="14" name="TextBox 13">
          <a:extLst>
            <a:ext uri="{FF2B5EF4-FFF2-40B4-BE49-F238E27FC236}">
              <a16:creationId xmlns:a16="http://schemas.microsoft.com/office/drawing/2014/main" id="{8449D40A-3059-00B7-2CB1-899580CD6FD8}"/>
            </a:ext>
          </a:extLst>
        </xdr:cNvPr>
        <xdr:cNvSpPr txBox="1"/>
      </xdr:nvSpPr>
      <xdr:spPr>
        <a:xfrm>
          <a:off x="25400" y="10619242"/>
          <a:ext cx="7141484" cy="13085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12700</xdr:colOff>
      <xdr:row>66</xdr:row>
      <xdr:rowOff>25400</xdr:rowOff>
    </xdr:from>
    <xdr:to>
      <xdr:col>7</xdr:col>
      <xdr:colOff>914400</xdr:colOff>
      <xdr:row>67</xdr:row>
      <xdr:rowOff>190500</xdr:rowOff>
    </xdr:to>
    <xdr:sp macro="" textlink="">
      <xdr:nvSpPr>
        <xdr:cNvPr id="15" name="TextBox 14">
          <a:extLst>
            <a:ext uri="{FF2B5EF4-FFF2-40B4-BE49-F238E27FC236}">
              <a16:creationId xmlns:a16="http://schemas.microsoft.com/office/drawing/2014/main" id="{A5F1971B-806E-BA48-D850-09032935DA38}"/>
            </a:ext>
          </a:extLst>
        </xdr:cNvPr>
        <xdr:cNvSpPr txBox="1"/>
      </xdr:nvSpPr>
      <xdr:spPr>
        <a:xfrm>
          <a:off x="12700" y="13639800"/>
          <a:ext cx="7188200" cy="368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0</xdr:colOff>
      <xdr:row>99</xdr:row>
      <xdr:rowOff>0</xdr:rowOff>
    </xdr:from>
    <xdr:to>
      <xdr:col>7</xdr:col>
      <xdr:colOff>938998</xdr:colOff>
      <xdr:row>105</xdr:row>
      <xdr:rowOff>154721</xdr:rowOff>
    </xdr:to>
    <xdr:pic>
      <xdr:nvPicPr>
        <xdr:cNvPr id="5" name="Picture 4" descr="A picture containing qr code&#10;&#10;Description automatically generated">
          <a:extLst>
            <a:ext uri="{FF2B5EF4-FFF2-40B4-BE49-F238E27FC236}">
              <a16:creationId xmlns:a16="http://schemas.microsoft.com/office/drawing/2014/main" id="{0C30EF4B-9D8F-9C43-B1FE-6890503D3539}"/>
            </a:ext>
          </a:extLst>
        </xdr:cNvPr>
        <xdr:cNvPicPr>
          <a:picLocks noChangeAspect="1"/>
        </xdr:cNvPicPr>
      </xdr:nvPicPr>
      <xdr:blipFill>
        <a:blip xmlns:r="http://schemas.openxmlformats.org/officeDocument/2006/relationships" r:embed="rId1"/>
        <a:stretch>
          <a:fillRect/>
        </a:stretch>
      </xdr:blipFill>
      <xdr:spPr>
        <a:xfrm>
          <a:off x="0" y="20691497"/>
          <a:ext cx="7219882" cy="1398802"/>
        </a:xfrm>
        <a:prstGeom prst="rect">
          <a:avLst/>
        </a:prstGeom>
      </xdr:spPr>
    </xdr:pic>
    <xdr:clientData/>
  </xdr:twoCellAnchor>
  <xdr:twoCellAnchor editAs="oneCell">
    <xdr:from>
      <xdr:col>0</xdr:col>
      <xdr:colOff>0</xdr:colOff>
      <xdr:row>148</xdr:row>
      <xdr:rowOff>206845</xdr:rowOff>
    </xdr:from>
    <xdr:to>
      <xdr:col>7</xdr:col>
      <xdr:colOff>941701</xdr:colOff>
      <xdr:row>155</xdr:row>
      <xdr:rowOff>154720</xdr:rowOff>
    </xdr:to>
    <xdr:pic>
      <xdr:nvPicPr>
        <xdr:cNvPr id="6" name="Picture 5" descr="A picture containing qr code&#10;&#10;Description automatically generated">
          <a:extLst>
            <a:ext uri="{FF2B5EF4-FFF2-40B4-BE49-F238E27FC236}">
              <a16:creationId xmlns:a16="http://schemas.microsoft.com/office/drawing/2014/main" id="{941EF952-0C11-EC4D-AFB9-EC43EDEE63DC}"/>
            </a:ext>
          </a:extLst>
        </xdr:cNvPr>
        <xdr:cNvPicPr>
          <a:picLocks noChangeAspect="1"/>
        </xdr:cNvPicPr>
      </xdr:nvPicPr>
      <xdr:blipFill>
        <a:blip xmlns:r="http://schemas.openxmlformats.org/officeDocument/2006/relationships" r:embed="rId1"/>
        <a:stretch>
          <a:fillRect/>
        </a:stretch>
      </xdr:blipFill>
      <xdr:spPr>
        <a:xfrm>
          <a:off x="0" y="31058342"/>
          <a:ext cx="7222585" cy="1399303"/>
        </a:xfrm>
        <a:prstGeom prst="rect">
          <a:avLst/>
        </a:prstGeom>
      </xdr:spPr>
    </xdr:pic>
    <xdr:clientData/>
  </xdr:twoCellAnchor>
  <xdr:twoCellAnchor>
    <xdr:from>
      <xdr:col>0</xdr:col>
      <xdr:colOff>16004</xdr:colOff>
      <xdr:row>106</xdr:row>
      <xdr:rowOff>63790</xdr:rowOff>
    </xdr:from>
    <xdr:to>
      <xdr:col>7</xdr:col>
      <xdr:colOff>898504</xdr:colOff>
      <xdr:row>147</xdr:row>
      <xdr:rowOff>77755</xdr:rowOff>
    </xdr:to>
    <xdr:sp macro="" textlink="">
      <xdr:nvSpPr>
        <xdr:cNvPr id="8" name="TextBox 7">
          <a:extLst>
            <a:ext uri="{FF2B5EF4-FFF2-40B4-BE49-F238E27FC236}">
              <a16:creationId xmlns:a16="http://schemas.microsoft.com/office/drawing/2014/main" id="{DFFFA35C-B4B2-9ED6-3560-B42A140FD50A}"/>
            </a:ext>
          </a:extLst>
        </xdr:cNvPr>
        <xdr:cNvSpPr txBox="1"/>
      </xdr:nvSpPr>
      <xdr:spPr>
        <a:xfrm>
          <a:off x="16004" y="22206715"/>
          <a:ext cx="7163384" cy="85151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a:solidFill>
                <a:schemeClr val="dk1"/>
              </a:solidFill>
              <a:effectLst/>
              <a:latin typeface="Optima" panose="02000503060000020004" pitchFamily="2" charset="0"/>
              <a:ea typeface="+mn-ea"/>
              <a:cs typeface="+mn-cs"/>
            </a:rPr>
            <a:t>PREPARING FOR A PACK &amp; MOVE</a:t>
          </a:r>
        </a:p>
        <a:p>
          <a:pPr algn="ctr"/>
          <a:endParaRPr lang="en-US" sz="1200" b="0" i="0">
            <a:solidFill>
              <a:schemeClr val="dk1"/>
            </a:solidFill>
            <a:effectLst/>
            <a:latin typeface="Optima" panose="02000503060000020004" pitchFamily="2" charset="0"/>
            <a:ea typeface="+mn-ea"/>
            <a:cs typeface="+mn-cs"/>
          </a:endParaRPr>
        </a:p>
        <a:p>
          <a:r>
            <a:rPr lang="en-US" sz="1200" b="1" i="0">
              <a:solidFill>
                <a:schemeClr val="dk1"/>
              </a:solidFill>
              <a:effectLst/>
              <a:latin typeface="Optima" panose="02000503060000020004" pitchFamily="2" charset="0"/>
              <a:ea typeface="+mn-ea"/>
              <a:cs typeface="+mn-cs"/>
            </a:rPr>
            <a:t>Be ready for your packers</a:t>
          </a:r>
          <a:endParaRPr lang="en-US" sz="1200" b="0" i="0">
            <a:solidFill>
              <a:schemeClr val="dk1"/>
            </a:solidFill>
            <a:effectLst/>
            <a:latin typeface="Optima" panose="02000503060000020004" pitchFamily="2" charset="0"/>
            <a:ea typeface="+mn-ea"/>
            <a:cs typeface="+mn-cs"/>
          </a:endParaRPr>
        </a:p>
        <a:p>
          <a:r>
            <a:rPr lang="en-US" sz="1200" b="0" i="0">
              <a:solidFill>
                <a:schemeClr val="dk1"/>
              </a:solidFill>
              <a:effectLst/>
              <a:latin typeface="Optima" panose="02000503060000020004" pitchFamily="2" charset="0"/>
              <a:ea typeface="+mn-ea"/>
              <a:cs typeface="+mn-cs"/>
            </a:rPr>
            <a:t>What does it look like to be prepared for your packers? With downsizing moves, there are large portions of your home that will not be packed. Our estimates are based on the assumption that items to be packed will be identified, separated, and consolidated before your pack team arrives. If clients are still sorting and separating during the pack, it will take significantly longer.  </a:t>
          </a:r>
        </a:p>
        <a:p>
          <a:r>
            <a:rPr lang="en-US" sz="1200" b="0" i="0">
              <a:solidFill>
                <a:schemeClr val="dk1"/>
              </a:solidFill>
              <a:effectLst/>
              <a:latin typeface="Optima" panose="02000503060000020004" pitchFamily="2" charset="0"/>
              <a:ea typeface="+mn-ea"/>
              <a:cs typeface="+mn-cs"/>
            </a:rPr>
            <a:t>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Avoid any last-minute decisions about what is to be packed on pack day. Last minute sorting adds time and confusion.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Communicate areas you want packed by consolidating and marking them. Place blue masking tape or sticky notes on shelves, cabinets, and closets that you want professionally packed.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Prior to packer arrival, collect an overnight bag of vital items! We suggest glasses, daily medications, phone charger, checkbook/wallet, remotes used on a daily basis, and toiletries.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For staffing reasons, please alert the office if you have any lavender or lavender products in your house. Our pack supervisor is very allergic and we want to keep her healthy.  </a:t>
          </a:r>
        </a:p>
        <a:p>
          <a:r>
            <a:rPr lang="en-US" sz="1200" b="0" i="0">
              <a:solidFill>
                <a:schemeClr val="dk1"/>
              </a:solidFill>
              <a:effectLst/>
              <a:latin typeface="Optima" panose="02000503060000020004" pitchFamily="2" charset="0"/>
              <a:ea typeface="+mn-ea"/>
              <a:cs typeface="+mn-cs"/>
            </a:rPr>
            <a:t> </a:t>
          </a:r>
        </a:p>
        <a:p>
          <a:r>
            <a:rPr lang="en-US" sz="1200" b="1" i="0">
              <a:solidFill>
                <a:schemeClr val="dk1"/>
              </a:solidFill>
              <a:effectLst/>
              <a:latin typeface="Optima" panose="02000503060000020004" pitchFamily="2" charset="0"/>
              <a:ea typeface="+mn-ea"/>
              <a:cs typeface="+mn-cs"/>
            </a:rPr>
            <a:t>Managed Moves can help! Managed Moves offers Downsizing and Pack Prep Assistance. </a:t>
          </a:r>
          <a:r>
            <a:rPr lang="en-US" sz="1200" b="0" i="0">
              <a:solidFill>
                <a:schemeClr val="dk1"/>
              </a:solidFill>
              <a:effectLst/>
              <a:latin typeface="Optima" panose="02000503060000020004" pitchFamily="2" charset="0"/>
              <a:ea typeface="+mn-ea"/>
              <a:cs typeface="+mn-cs"/>
            </a:rPr>
            <a:t>If you are overwhelmed with the idea of sorting your items and staging for the packers, our staff can assist you room by room separating and consolidating in preparation for an efficient pack and move day. We also offer unpacking services to set up your new home.  </a:t>
          </a:r>
        </a:p>
        <a:p>
          <a:r>
            <a:rPr lang="en-US" sz="1200" b="0" i="0">
              <a:solidFill>
                <a:schemeClr val="dk1"/>
              </a:solidFill>
              <a:effectLst/>
              <a:latin typeface="Optima" panose="02000503060000020004" pitchFamily="2" charset="0"/>
              <a:ea typeface="+mn-ea"/>
              <a:cs typeface="+mn-cs"/>
            </a:rPr>
            <a:t> </a:t>
          </a:r>
        </a:p>
        <a:p>
          <a:r>
            <a:rPr lang="en-US" sz="1200" b="1" i="0" u="none">
              <a:solidFill>
                <a:schemeClr val="dk1"/>
              </a:solidFill>
              <a:effectLst/>
              <a:latin typeface="Optima" panose="02000503060000020004" pitchFamily="2" charset="0"/>
              <a:ea typeface="+mn-ea"/>
              <a:cs typeface="+mn-cs"/>
            </a:rPr>
            <a:t>How should I prepare for the move if I am packing myself?</a:t>
          </a:r>
          <a:endParaRPr lang="en-US" sz="1200" b="0" i="0">
            <a:solidFill>
              <a:schemeClr val="dk1"/>
            </a:solidFill>
            <a:effectLst/>
            <a:latin typeface="Optima" panose="02000503060000020004" pitchFamily="2" charset="0"/>
            <a:ea typeface="+mn-ea"/>
            <a:cs typeface="+mn-cs"/>
          </a:endParaRPr>
        </a:p>
        <a:p>
          <a:r>
            <a:rPr lang="en-US" sz="1200" b="0" i="0">
              <a:solidFill>
                <a:schemeClr val="dk1"/>
              </a:solidFill>
              <a:effectLst/>
              <a:latin typeface="Optima" panose="02000503060000020004" pitchFamily="2" charset="0"/>
              <a:ea typeface="+mn-ea"/>
              <a:cs typeface="+mn-cs"/>
            </a:rPr>
            <a:t>Our move estimates are based on the client being prepared for the move. What does that look like?</a:t>
          </a:r>
        </a:p>
        <a:p>
          <a:r>
            <a:rPr lang="en-US" sz="1200" b="0" i="0">
              <a:solidFill>
                <a:schemeClr val="dk1"/>
              </a:solidFill>
              <a:effectLst/>
              <a:latin typeface="Optima" panose="02000503060000020004" pitchFamily="2" charset="0"/>
              <a:ea typeface="+mn-ea"/>
              <a:cs typeface="+mn-cs"/>
            </a:rPr>
            <a:t>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If you are packing yourself, ALL items small enough to fit in a box should be packed prior to the movers’ arrival. Any items not packed in boxes will add time and cost to your move.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All furniture to be moved should have surfaces cleared prior to movers’ arrival.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Linens and clothing may be left in solid wood furniture drawers. If there are loose and breakable items in drawers, the movers will remove and box those items which will take extra time.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Pro Tip: Change your sheets the night before your move. On arrival, our movers will remove and box your bed linens, and make your bed with the nice clean sheets in your new home.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Please hold off on watering house plants so they don’t leak in the truck.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If you would like Managed Moves to move your refrigerated food, have a cooler ready to load into for transport.   </a:t>
          </a:r>
        </a:p>
        <a:p>
          <a:r>
            <a:rPr lang="en-US" sz="1200" b="0" i="0">
              <a:solidFill>
                <a:schemeClr val="dk1"/>
              </a:solidFill>
              <a:effectLst/>
              <a:latin typeface="Optima" panose="02000503060000020004" pitchFamily="2" charset="0"/>
              <a:ea typeface="+mn-ea"/>
              <a:cs typeface="+mn-cs"/>
            </a:rPr>
            <a:t> </a:t>
          </a:r>
        </a:p>
        <a:p>
          <a:r>
            <a:rPr lang="en-US" sz="1200" b="1" i="0">
              <a:solidFill>
                <a:schemeClr val="dk1"/>
              </a:solidFill>
              <a:effectLst/>
              <a:latin typeface="Optima" panose="02000503060000020004" pitchFamily="2" charset="0"/>
              <a:ea typeface="+mn-ea"/>
              <a:cs typeface="+mn-cs"/>
            </a:rPr>
            <a:t>Don’t hesitate to call in the pros to help! </a:t>
          </a:r>
          <a:r>
            <a:rPr lang="en-US" sz="1200" b="0" i="0">
              <a:solidFill>
                <a:schemeClr val="dk1"/>
              </a:solidFill>
              <a:effectLst/>
              <a:latin typeface="Optima" panose="02000503060000020004" pitchFamily="2" charset="0"/>
              <a:ea typeface="+mn-ea"/>
              <a:cs typeface="+mn-cs"/>
            </a:rPr>
            <a:t>We understand that packing and prepping for a major move can feel overwhelming. As move day approaches, call our office and schedule a packer(s) to relieve your stress. They will assist with all of the above! </a:t>
          </a:r>
        </a:p>
        <a:p>
          <a:endParaRPr lang="en-US" sz="1100"/>
        </a:p>
      </xdr:txBody>
    </xdr:sp>
    <xdr:clientData/>
  </xdr:twoCellAnchor>
  <xdr:twoCellAnchor>
    <xdr:from>
      <xdr:col>0</xdr:col>
      <xdr:colOff>38100</xdr:colOff>
      <xdr:row>157</xdr:row>
      <xdr:rowOff>50800</xdr:rowOff>
    </xdr:from>
    <xdr:to>
      <xdr:col>7</xdr:col>
      <xdr:colOff>914400</xdr:colOff>
      <xdr:row>197</xdr:row>
      <xdr:rowOff>165100</xdr:rowOff>
    </xdr:to>
    <xdr:sp macro="" textlink="">
      <xdr:nvSpPr>
        <xdr:cNvPr id="9" name="TextBox 8">
          <a:extLst>
            <a:ext uri="{FF2B5EF4-FFF2-40B4-BE49-F238E27FC236}">
              <a16:creationId xmlns:a16="http://schemas.microsoft.com/office/drawing/2014/main" id="{46426822-DBDC-71B3-E642-BA4CDF6B9B35}"/>
            </a:ext>
          </a:extLst>
        </xdr:cNvPr>
        <xdr:cNvSpPr txBox="1"/>
      </xdr:nvSpPr>
      <xdr:spPr>
        <a:xfrm>
          <a:off x="63500" y="32156400"/>
          <a:ext cx="7162800" cy="824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200" b="1" i="0">
            <a:solidFill>
              <a:schemeClr val="dk1"/>
            </a:solidFill>
            <a:effectLst/>
            <a:latin typeface="Optima" panose="02000503060000020004" pitchFamily="2" charset="0"/>
            <a:ea typeface="+mn-ea"/>
            <a:cs typeface="+mn-cs"/>
          </a:endParaRPr>
        </a:p>
        <a:p>
          <a:pPr algn="ctr"/>
          <a:r>
            <a:rPr lang="en-US" sz="1400" b="1" i="0">
              <a:solidFill>
                <a:schemeClr val="dk1"/>
              </a:solidFill>
              <a:effectLst/>
              <a:latin typeface="Optima" panose="02000503060000020004" pitchFamily="2" charset="0"/>
              <a:ea typeface="+mn-ea"/>
              <a:cs typeface="+mn-cs"/>
            </a:rPr>
            <a:t>WHAT TO EXPECT</a:t>
          </a:r>
        </a:p>
        <a:p>
          <a:r>
            <a:rPr lang="en-US" sz="1200" b="0" i="0">
              <a:solidFill>
                <a:schemeClr val="dk1"/>
              </a:solidFill>
              <a:effectLst/>
              <a:latin typeface="Optima" panose="02000503060000020004" pitchFamily="2" charset="0"/>
              <a:ea typeface="+mn-ea"/>
              <a:cs typeface="+mn-cs"/>
            </a:rPr>
            <a:t> </a:t>
          </a:r>
        </a:p>
        <a:p>
          <a:r>
            <a:rPr lang="en-US" sz="1200" b="1" i="0" u="none">
              <a:solidFill>
                <a:schemeClr val="dk1"/>
              </a:solidFill>
              <a:effectLst/>
              <a:latin typeface="Optima" panose="02000503060000020004" pitchFamily="2" charset="0"/>
              <a:ea typeface="+mn-ea"/>
              <a:cs typeface="+mn-cs"/>
            </a:rPr>
            <a:t>The day before your pack/move </a:t>
          </a:r>
        </a:p>
        <a:p>
          <a:r>
            <a:rPr lang="en-US" sz="1200" b="0" i="0">
              <a:solidFill>
                <a:schemeClr val="dk1"/>
              </a:solidFill>
              <a:effectLst/>
              <a:latin typeface="Optima" panose="02000503060000020004" pitchFamily="2" charset="0"/>
              <a:ea typeface="+mn-ea"/>
              <a:cs typeface="+mn-cs"/>
            </a:rPr>
            <a:t> </a:t>
          </a:r>
        </a:p>
        <a:p>
          <a:r>
            <a:rPr lang="en-US" sz="1200" b="0" i="0">
              <a:solidFill>
                <a:schemeClr val="dk1"/>
              </a:solidFill>
              <a:effectLst/>
              <a:latin typeface="Optima" panose="02000503060000020004" pitchFamily="2" charset="0"/>
              <a:ea typeface="+mn-ea"/>
              <a:cs typeface="+mn-cs"/>
            </a:rPr>
            <a:t>You will receive a confirmation call from our friendly office.</a:t>
          </a:r>
        </a:p>
        <a:p>
          <a:r>
            <a:rPr lang="en-US" sz="1200" b="0" i="0">
              <a:solidFill>
                <a:schemeClr val="dk1"/>
              </a:solidFill>
              <a:effectLst/>
              <a:latin typeface="Optima" panose="02000503060000020004" pitchFamily="2" charset="0"/>
              <a:ea typeface="+mn-ea"/>
              <a:cs typeface="+mn-cs"/>
            </a:rPr>
            <a:t> </a:t>
          </a:r>
        </a:p>
        <a:p>
          <a:r>
            <a:rPr lang="en-US" sz="1200" b="1" i="0">
              <a:solidFill>
                <a:schemeClr val="dk1"/>
              </a:solidFill>
              <a:effectLst/>
              <a:latin typeface="Optima" panose="02000503060000020004" pitchFamily="2" charset="0"/>
              <a:ea typeface="+mn-ea"/>
              <a:cs typeface="+mn-cs"/>
            </a:rPr>
            <a:t>Pack Day</a:t>
          </a:r>
        </a:p>
        <a:p>
          <a:r>
            <a:rPr lang="en-US" sz="1200" b="0" i="0">
              <a:solidFill>
                <a:schemeClr val="dk1"/>
              </a:solidFill>
              <a:effectLst/>
              <a:latin typeface="Optima" panose="02000503060000020004" pitchFamily="2" charset="0"/>
              <a:ea typeface="+mn-ea"/>
              <a:cs typeface="+mn-cs"/>
            </a:rPr>
            <a:t>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The packer(s) will arrive with packing material at the scheduled time on your estimate. Our standard pack start time is 10am.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Your lead packer will do a house walk-through with you to clarify what they will be packing.   The team will get busy packing and staging for the move.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We schedule our packs so our team is completing the job no later than 6pm. </a:t>
          </a:r>
        </a:p>
        <a:p>
          <a:r>
            <a:rPr lang="en-US" sz="1200" b="0" i="0">
              <a:solidFill>
                <a:schemeClr val="dk1"/>
              </a:solidFill>
              <a:effectLst/>
              <a:latin typeface="Optima" panose="02000503060000020004" pitchFamily="2" charset="0"/>
              <a:ea typeface="+mn-ea"/>
              <a:cs typeface="+mn-cs"/>
            </a:rPr>
            <a:t> </a:t>
          </a:r>
        </a:p>
        <a:p>
          <a:r>
            <a:rPr lang="en-US" sz="1200" b="1" i="0">
              <a:solidFill>
                <a:schemeClr val="dk1"/>
              </a:solidFill>
              <a:effectLst/>
              <a:latin typeface="Optima" panose="02000503060000020004" pitchFamily="2" charset="0"/>
              <a:ea typeface="+mn-ea"/>
              <a:cs typeface="+mn-cs"/>
            </a:rPr>
            <a:t>Move Day</a:t>
          </a:r>
        </a:p>
        <a:p>
          <a:r>
            <a:rPr lang="en-US" sz="1200" b="0" i="0">
              <a:solidFill>
                <a:schemeClr val="dk1"/>
              </a:solidFill>
              <a:effectLst/>
              <a:latin typeface="Optima" panose="02000503060000020004" pitchFamily="2" charset="0"/>
              <a:ea typeface="+mn-ea"/>
              <a:cs typeface="+mn-cs"/>
            </a:rPr>
            <a:t>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Your movers will arrive between 8:30-9:30am for morning moves and call with an estimated arrival time for afternoon moves.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The movers will do a house walk-through to clarify inventory and plan their load.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You will have access to clothes in your dresser and closet until the morning of the move.  </a:t>
          </a:r>
        </a:p>
        <a:p>
          <a:pPr marL="17145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The movers will shrink wrap all items with doors and drawers as well as fill wardrobe boxes with hanging clothing.</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Expect a brief delay between origin and destination. A combination of the movers making a brief stop to hydrate and grab a quick bite, stage the truck, check in at the property, and the start of the unload can sometimes be lengthy.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Movers will unpack wardrobes into your closet and remove the boxes unless you have stated that you would like to keep them. All shrink wrap will be removed from furniture.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All furniture that was disassembled at the origin, will be reassembled in your new home. Movers will not re-mount anything that was taken off of origin walls.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If the movers remove linens from your bed at the origin, your bed will be remade at the destination.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We need you to be there at the completion of the move for payment, but also to make sure you are happy with your new layout.  Managed Moves accepts credit cards or checks. </a:t>
          </a:r>
        </a:p>
        <a:p>
          <a:pPr marL="171450" lvl="0" indent="-171450">
            <a:buFont typeface="Arial" panose="020B0604020202020204" pitchFamily="34" charset="0"/>
            <a:buChar char="•"/>
          </a:pPr>
          <a:r>
            <a:rPr lang="en-US" sz="1200" b="0" i="0">
              <a:solidFill>
                <a:schemeClr val="dk1"/>
              </a:solidFill>
              <a:effectLst/>
              <a:latin typeface="Optima" panose="02000503060000020004" pitchFamily="2" charset="0"/>
              <a:ea typeface="+mn-ea"/>
              <a:cs typeface="+mn-cs"/>
            </a:rPr>
            <a:t>We understand that you may need furniture re-situated after living with it.  Call the office and let us know, we will shift furniture for you next time we are back on property free of charge. </a:t>
          </a:r>
        </a:p>
        <a:p>
          <a:endParaRPr lang="en-US" sz="1100"/>
        </a:p>
      </xdr:txBody>
    </xdr:sp>
    <xdr:clientData/>
  </xdr:twoCellAnchor>
  <xdr:oneCellAnchor>
    <xdr:from>
      <xdr:col>3</xdr:col>
      <xdr:colOff>469726</xdr:colOff>
      <xdr:row>44</xdr:row>
      <xdr:rowOff>40593</xdr:rowOff>
    </xdr:from>
    <xdr:ext cx="184731" cy="264431"/>
    <xdr:sp macro="" textlink="">
      <xdr:nvSpPr>
        <xdr:cNvPr id="10" name="TextBox 9">
          <a:extLst>
            <a:ext uri="{FF2B5EF4-FFF2-40B4-BE49-F238E27FC236}">
              <a16:creationId xmlns:a16="http://schemas.microsoft.com/office/drawing/2014/main" id="{DE679659-D54A-34AD-CF0F-2ECAF03B2E62}"/>
            </a:ext>
          </a:extLst>
        </xdr:cNvPr>
        <xdr:cNvSpPr txBox="1"/>
      </xdr:nvSpPr>
      <xdr:spPr>
        <a:xfrm>
          <a:off x="2858950" y="9104566"/>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FCE4-0E05-7840-BF98-E467FF94FE36}">
  <sheetPr>
    <tabColor theme="9"/>
  </sheetPr>
  <dimension ref="A2:P131"/>
  <sheetViews>
    <sheetView view="pageLayout" zoomScaleNormal="100" zoomScaleSheetLayoutView="147" workbookViewId="0">
      <selection activeCell="F12" sqref="F12:F13"/>
    </sheetView>
  </sheetViews>
  <sheetFormatPr baseColWidth="10" defaultColWidth="10.6640625" defaultRowHeight="16"/>
  <cols>
    <col min="1" max="1" width="10.33203125" style="4" customWidth="1"/>
    <col min="2" max="2" width="11.33203125" style="4" customWidth="1"/>
    <col min="3" max="3" width="9.6640625" style="4" customWidth="1"/>
    <col min="4" max="4" width="7.33203125" style="4" customWidth="1"/>
    <col min="5" max="5" width="12.5" style="4" customWidth="1"/>
    <col min="6" max="6" width="19.83203125" style="4" customWidth="1"/>
    <col min="7" max="7" width="11.5" style="4" customWidth="1"/>
    <col min="8" max="8" width="12.5" style="4" customWidth="1"/>
    <col min="9" max="9" width="18.1640625" style="4" customWidth="1"/>
    <col min="10" max="10" width="13.6640625" style="4" customWidth="1"/>
    <col min="11" max="16384" width="10.6640625" style="4"/>
  </cols>
  <sheetData>
    <row r="2" spans="1:16">
      <c r="I2" s="21"/>
      <c r="J2" s="21"/>
      <c r="K2" s="21"/>
      <c r="L2" s="21"/>
      <c r="M2" s="21"/>
      <c r="N2" s="21"/>
      <c r="O2" s="21"/>
      <c r="P2" s="21"/>
    </row>
    <row r="3" spans="1:16">
      <c r="I3" s="21"/>
      <c r="J3" s="21"/>
      <c r="K3" s="21"/>
      <c r="L3" s="21"/>
      <c r="M3" s="21"/>
      <c r="N3" s="21"/>
      <c r="O3" s="21"/>
      <c r="P3" s="21"/>
    </row>
    <row r="4" spans="1:16">
      <c r="I4" s="21"/>
      <c r="J4" s="21"/>
      <c r="K4" s="21"/>
      <c r="L4" s="21"/>
      <c r="M4" s="21"/>
      <c r="N4" s="21"/>
      <c r="O4" s="21"/>
      <c r="P4" s="21"/>
    </row>
    <row r="10" spans="1:16">
      <c r="A10" s="5" t="s">
        <v>2</v>
      </c>
      <c r="B10" s="5"/>
      <c r="C10" s="101"/>
      <c r="D10" s="101"/>
      <c r="E10" s="101"/>
      <c r="F10" s="5" t="s">
        <v>6</v>
      </c>
      <c r="G10" s="96"/>
      <c r="H10" s="97"/>
    </row>
    <row r="11" spans="1:16">
      <c r="A11" s="5" t="s">
        <v>3</v>
      </c>
      <c r="B11" s="5"/>
      <c r="C11" s="96"/>
      <c r="D11" s="97"/>
      <c r="E11" s="97"/>
      <c r="F11" s="5" t="s">
        <v>14</v>
      </c>
      <c r="G11" s="96"/>
      <c r="H11" s="97"/>
    </row>
    <row r="12" spans="1:16">
      <c r="A12" s="5" t="s">
        <v>4</v>
      </c>
      <c r="B12" s="5"/>
      <c r="C12" s="96"/>
      <c r="D12" s="97"/>
      <c r="E12" s="97"/>
      <c r="F12" s="5" t="s">
        <v>7</v>
      </c>
      <c r="G12" s="96"/>
      <c r="H12" s="97"/>
    </row>
    <row r="13" spans="1:16">
      <c r="A13" s="8" t="s">
        <v>5</v>
      </c>
      <c r="B13" s="8"/>
      <c r="C13" s="98"/>
      <c r="D13" s="99"/>
      <c r="E13" s="99"/>
      <c r="F13" s="8" t="s">
        <v>4</v>
      </c>
      <c r="G13" s="98"/>
      <c r="H13" s="99"/>
    </row>
    <row r="14" spans="1:16">
      <c r="A14" s="5" t="s">
        <v>1</v>
      </c>
      <c r="B14" s="5"/>
      <c r="C14" s="96"/>
      <c r="D14" s="97"/>
      <c r="E14" s="97"/>
      <c r="F14" s="97"/>
      <c r="G14" s="97"/>
      <c r="H14" s="97"/>
    </row>
    <row r="15" spans="1:16">
      <c r="A15" s="5" t="s">
        <v>8</v>
      </c>
      <c r="B15" s="5"/>
      <c r="C15" s="96"/>
      <c r="D15" s="97"/>
      <c r="E15" s="97"/>
      <c r="F15" s="97"/>
      <c r="G15" s="97"/>
      <c r="H15" s="97"/>
    </row>
    <row r="16" spans="1:16">
      <c r="A16" s="5" t="s">
        <v>9</v>
      </c>
      <c r="B16" s="5"/>
      <c r="C16" s="96"/>
      <c r="D16" s="100"/>
      <c r="E16" s="100"/>
      <c r="F16" s="100"/>
      <c r="G16" s="100"/>
      <c r="H16" s="100"/>
    </row>
    <row r="17" spans="1:8">
      <c r="A17" s="8"/>
      <c r="B17" s="8"/>
      <c r="C17" s="98"/>
      <c r="D17" s="99"/>
      <c r="E17" s="99"/>
      <c r="F17" s="99"/>
      <c r="G17" s="99"/>
      <c r="H17" s="99"/>
    </row>
    <row r="18" spans="1:8">
      <c r="A18" s="5" t="s">
        <v>15</v>
      </c>
      <c r="B18" s="5"/>
      <c r="C18" s="96"/>
      <c r="D18" s="97"/>
      <c r="E18" s="97"/>
      <c r="F18" s="5" t="s">
        <v>16</v>
      </c>
      <c r="G18" s="96"/>
      <c r="H18" s="97"/>
    </row>
    <row r="19" spans="1:8">
      <c r="A19" s="5" t="s">
        <v>17</v>
      </c>
      <c r="B19" s="5"/>
      <c r="C19" s="96"/>
      <c r="D19" s="97"/>
      <c r="E19" s="97"/>
      <c r="F19" s="5" t="s">
        <v>23</v>
      </c>
      <c r="G19" s="6" t="s">
        <v>24</v>
      </c>
      <c r="H19" s="6"/>
    </row>
    <row r="20" spans="1:8">
      <c r="A20" s="5"/>
      <c r="B20" s="5"/>
      <c r="C20" s="5"/>
      <c r="D20" s="5"/>
      <c r="E20" s="6"/>
      <c r="F20" s="6"/>
      <c r="G20" s="6"/>
      <c r="H20" s="6"/>
    </row>
    <row r="21" spans="1:8" ht="17" thickBot="1">
      <c r="A21" s="5" t="s">
        <v>52</v>
      </c>
      <c r="B21" s="5"/>
      <c r="C21" s="5"/>
      <c r="D21" s="5"/>
      <c r="E21" s="6"/>
      <c r="F21" s="6"/>
      <c r="G21" s="6"/>
      <c r="H21" s="6"/>
    </row>
    <row r="22" spans="1:8">
      <c r="A22" s="135" t="s">
        <v>10</v>
      </c>
      <c r="B22" s="117" t="s">
        <v>11</v>
      </c>
      <c r="C22" s="118"/>
      <c r="D22" s="118"/>
      <c r="E22" s="119"/>
      <c r="F22" s="120"/>
      <c r="G22" s="139" t="s">
        <v>12</v>
      </c>
      <c r="H22" s="137" t="s">
        <v>13</v>
      </c>
    </row>
    <row r="23" spans="1:8">
      <c r="A23" s="136"/>
      <c r="B23" s="121"/>
      <c r="C23" s="122"/>
      <c r="D23" s="122"/>
      <c r="E23" s="122"/>
      <c r="F23" s="123"/>
      <c r="G23" s="140"/>
      <c r="H23" s="138"/>
    </row>
    <row r="24" spans="1:8">
      <c r="A24" s="9"/>
      <c r="B24" s="102"/>
      <c r="C24" s="103"/>
      <c r="D24" s="103"/>
      <c r="E24" s="103"/>
      <c r="F24" s="23"/>
      <c r="G24" s="24" t="str">
        <f>IF(B24="1 Packer","$67.05",IF(B24="2 Packers","$134.10",IF(B24="3 Packers","$201.15",IF(B24="4 Packers","$268.20",IF(B24="1 Mover","$67.05",IF(B24="2 Movers","$134.10",IF(B24="1 Mover + Truck","$105.80",IF(B24="2 Movers + Truck","$172.85",IF(B24="3 Movers + Truck","$239.90", IF(B24="4 Movers + Truck","$306.95",IF(B24="5 Movers + Truck","$374.00",IF(B24="1 Unpacker","$67.05",IF(B24="2 Unpackers","$134.10",IF(B24="3 Unpackers","$201.15",IF(B24="Move Manager","$80.00",IF(B24="Pre-pack/sorting","$80.00",""))))))))))))))))</f>
        <v/>
      </c>
      <c r="H24" s="25" t="str">
        <f t="shared" ref="H24:H34" si="0">IFERROR(A24*G24,"")</f>
        <v/>
      </c>
    </row>
    <row r="25" spans="1:8" ht="17" customHeight="1">
      <c r="A25" s="9"/>
      <c r="B25" s="102"/>
      <c r="C25" s="103"/>
      <c r="D25" s="103"/>
      <c r="E25" s="103"/>
      <c r="F25" s="23"/>
      <c r="G25" s="24" t="str">
        <f t="shared" ref="G25:G32" si="1">IF(B25="1 Packer","$67.05",IF(B25="2 Packers","$134.10",IF(B25="3 Packers","$201.15",IF(B25="4 Packers","$268.20",IF(B25="1 Mover","$67.05",IF(B25="2 Movers","$134.10",IF(B25="1 Mover + Truck","$105.80",IF(B25="2 Movers + Truck","$172.85",IF(B25="3 Movers + Truck","$239.90", IF(B25="4 Movers + Truck","$306.95",IF(B25="5 Movers + Truck","$374.00",IF(B25="1 Unpacker","$67.05",IF(B25="2 Unpackers","$134.10",IF(B25="3 Unpackers","$201.15",IF(B25="Move Manager","$80.00",IF(B25="Pre-pack/sorting","$80.00",""))))))))))))))))</f>
        <v/>
      </c>
      <c r="H25" s="25" t="str">
        <f t="shared" si="0"/>
        <v/>
      </c>
    </row>
    <row r="26" spans="1:8" ht="17" customHeight="1">
      <c r="A26" s="9"/>
      <c r="B26" s="102"/>
      <c r="C26" s="103"/>
      <c r="D26" s="103"/>
      <c r="E26" s="103"/>
      <c r="F26" s="23"/>
      <c r="G26" s="24" t="str">
        <f t="shared" si="1"/>
        <v/>
      </c>
      <c r="H26" s="25" t="str">
        <f t="shared" si="0"/>
        <v/>
      </c>
    </row>
    <row r="27" spans="1:8" ht="17" customHeight="1">
      <c r="A27" s="9"/>
      <c r="B27" s="102"/>
      <c r="C27" s="103"/>
      <c r="D27" s="103"/>
      <c r="E27" s="103"/>
      <c r="F27" s="23"/>
      <c r="G27" s="24" t="str">
        <f t="shared" si="1"/>
        <v/>
      </c>
      <c r="H27" s="25" t="str">
        <f t="shared" si="0"/>
        <v/>
      </c>
    </row>
    <row r="28" spans="1:8" ht="17" customHeight="1">
      <c r="A28" s="9"/>
      <c r="B28" s="102"/>
      <c r="C28" s="110"/>
      <c r="D28" s="110"/>
      <c r="E28" s="110"/>
      <c r="F28" s="23"/>
      <c r="G28" s="24"/>
      <c r="H28" s="25"/>
    </row>
    <row r="29" spans="1:8">
      <c r="A29" s="9"/>
      <c r="B29" s="102"/>
      <c r="C29" s="103"/>
      <c r="D29" s="103"/>
      <c r="E29" s="103"/>
      <c r="F29" s="23"/>
      <c r="G29" s="24" t="str">
        <f t="shared" si="1"/>
        <v/>
      </c>
      <c r="H29" s="25" t="str">
        <f t="shared" si="0"/>
        <v/>
      </c>
    </row>
    <row r="30" spans="1:8">
      <c r="A30" s="9"/>
      <c r="B30" s="102"/>
      <c r="C30" s="103"/>
      <c r="D30" s="103"/>
      <c r="E30" s="103"/>
      <c r="F30" s="23"/>
      <c r="G30" s="24" t="str">
        <f t="shared" si="1"/>
        <v/>
      </c>
      <c r="H30" s="25" t="str">
        <f>IFERROR(A30*G30,"")</f>
        <v/>
      </c>
    </row>
    <row r="31" spans="1:8">
      <c r="A31" s="9"/>
      <c r="B31" s="102"/>
      <c r="C31" s="103"/>
      <c r="D31" s="103"/>
      <c r="E31" s="103"/>
      <c r="F31" s="23"/>
      <c r="G31" s="24" t="str">
        <f t="shared" si="1"/>
        <v/>
      </c>
      <c r="H31" s="25" t="str">
        <f t="shared" si="0"/>
        <v/>
      </c>
    </row>
    <row r="32" spans="1:8">
      <c r="A32" s="10"/>
      <c r="B32" s="102"/>
      <c r="C32" s="103"/>
      <c r="D32" s="103"/>
      <c r="E32" s="103"/>
      <c r="F32" s="23"/>
      <c r="G32" s="24" t="str">
        <f t="shared" si="1"/>
        <v/>
      </c>
      <c r="H32" s="25" t="str">
        <f t="shared" si="0"/>
        <v/>
      </c>
    </row>
    <row r="33" spans="1:10">
      <c r="A33" s="11"/>
      <c r="B33" s="107"/>
      <c r="C33" s="108"/>
      <c r="D33" s="108"/>
      <c r="E33" s="108"/>
      <c r="F33" s="109"/>
      <c r="G33" s="26"/>
      <c r="H33" s="25">
        <f t="shared" si="0"/>
        <v>0</v>
      </c>
      <c r="J33" s="6"/>
    </row>
    <row r="34" spans="1:10">
      <c r="A34" s="11" t="e">
        <f>SUM(ESTIMATOR!E68+ESTIMATOR!F68)</f>
        <v>#REF!</v>
      </c>
      <c r="B34" s="124" t="s">
        <v>53</v>
      </c>
      <c r="C34" s="124"/>
      <c r="D34" s="124"/>
      <c r="E34" s="124"/>
      <c r="F34" s="124"/>
      <c r="G34" s="26">
        <v>51.55</v>
      </c>
      <c r="H34" s="25" t="str">
        <f t="shared" si="0"/>
        <v/>
      </c>
      <c r="J34" s="6"/>
    </row>
    <row r="35" spans="1:10">
      <c r="A35" s="10"/>
      <c r="B35" s="124" t="s">
        <v>112</v>
      </c>
      <c r="C35" s="124"/>
      <c r="D35" s="124"/>
      <c r="E35" s="124"/>
      <c r="F35" s="124"/>
      <c r="G35" s="22"/>
      <c r="H35" s="27" t="e">
        <f>ESTIMATOR!A65+ESTIMATOR!B65+ESTIMATOR!C65+ESTIMATOR!D65+ESTIMATOR!E65+ESTIMATOR!F65+ESTIMATOR!G65+ESTIMATOR!A69+ESTIMATOR!C69+ESTIMATOR!G69</f>
        <v>#REF!</v>
      </c>
      <c r="J35" s="6"/>
    </row>
    <row r="36" spans="1:10">
      <c r="A36" s="12"/>
      <c r="B36" s="104" t="s">
        <v>22</v>
      </c>
      <c r="C36" s="105"/>
      <c r="D36" s="105"/>
      <c r="E36" s="105"/>
      <c r="F36" s="106"/>
      <c r="G36" s="28">
        <v>37.75</v>
      </c>
      <c r="H36" s="25">
        <f>IFERROR(A36*G36,"")</f>
        <v>0</v>
      </c>
      <c r="J36" s="6"/>
    </row>
    <row r="37" spans="1:10" ht="16" customHeight="1">
      <c r="A37" s="10"/>
      <c r="B37" s="102" t="s">
        <v>20</v>
      </c>
      <c r="C37" s="103"/>
      <c r="D37" s="103"/>
      <c r="E37" s="103"/>
      <c r="F37" s="125"/>
      <c r="G37" s="22">
        <v>85</v>
      </c>
      <c r="H37" s="25">
        <f>IFERROR(A37*G37,"")</f>
        <v>0</v>
      </c>
      <c r="J37" s="6"/>
    </row>
    <row r="38" spans="1:10" ht="22" customHeight="1" thickBot="1">
      <c r="A38" s="149" t="s">
        <v>25</v>
      </c>
      <c r="B38" s="150"/>
      <c r="C38" s="150"/>
      <c r="D38" s="150"/>
      <c r="E38" s="150"/>
      <c r="F38" s="150"/>
      <c r="G38" s="150"/>
      <c r="H38" s="29" t="e">
        <f>SUM(H24:H37)</f>
        <v>#REF!</v>
      </c>
      <c r="J38" s="6"/>
    </row>
    <row r="39" spans="1:10">
      <c r="A39" s="6"/>
      <c r="B39" s="6"/>
      <c r="C39" s="6"/>
      <c r="D39" s="6"/>
      <c r="E39" s="6"/>
      <c r="F39" s="6"/>
      <c r="G39" s="6"/>
      <c r="H39" s="6"/>
      <c r="I39" s="6"/>
      <c r="J39" s="6"/>
    </row>
    <row r="40" spans="1:10">
      <c r="A40" s="88" t="s">
        <v>68</v>
      </c>
      <c r="B40" s="89"/>
      <c r="C40" s="89"/>
      <c r="D40" s="89"/>
      <c r="E40" s="88" t="s">
        <v>69</v>
      </c>
      <c r="F40" s="6"/>
      <c r="G40" s="88" t="s">
        <v>70</v>
      </c>
      <c r="H40" s="89"/>
    </row>
    <row r="41" spans="1:10">
      <c r="A41" s="90" t="s">
        <v>55</v>
      </c>
      <c r="B41" s="6"/>
      <c r="C41" s="90" t="s">
        <v>56</v>
      </c>
      <c r="D41" s="6"/>
      <c r="E41" s="90" t="s">
        <v>57</v>
      </c>
      <c r="F41" s="6"/>
      <c r="G41" s="90" t="s">
        <v>58</v>
      </c>
      <c r="H41" s="89"/>
    </row>
    <row r="42" spans="1:10">
      <c r="A42" s="90" t="s">
        <v>59</v>
      </c>
      <c r="B42" s="6"/>
      <c r="C42" s="90" t="s">
        <v>60</v>
      </c>
      <c r="D42" s="6"/>
      <c r="E42" s="90" t="s">
        <v>61</v>
      </c>
      <c r="F42" s="6"/>
      <c r="G42" s="90" t="s">
        <v>62</v>
      </c>
      <c r="H42" s="89"/>
    </row>
    <row r="43" spans="1:10">
      <c r="A43" s="90" t="s">
        <v>67</v>
      </c>
      <c r="B43" s="6"/>
      <c r="C43" s="90" t="s">
        <v>63</v>
      </c>
      <c r="D43" s="6"/>
      <c r="E43" s="90" t="s">
        <v>64</v>
      </c>
      <c r="F43" s="6"/>
      <c r="G43" s="90" t="s">
        <v>65</v>
      </c>
      <c r="H43" s="89"/>
    </row>
    <row r="44" spans="1:10">
      <c r="A44" s="90" t="s">
        <v>66</v>
      </c>
      <c r="B44" s="89"/>
      <c r="C44" s="89"/>
      <c r="D44" s="89"/>
      <c r="E44" s="89"/>
      <c r="F44" s="89"/>
      <c r="G44" s="89"/>
      <c r="H44" s="89"/>
    </row>
    <row r="49" spans="1:9">
      <c r="A49" s="30"/>
    </row>
    <row r="50" spans="1:9">
      <c r="A50" s="31"/>
    </row>
    <row r="51" spans="1:9" ht="17" thickBot="1">
      <c r="A51" s="16" t="s">
        <v>18</v>
      </c>
      <c r="B51" s="17"/>
      <c r="C51" s="17"/>
      <c r="D51" s="17"/>
      <c r="E51" s="17"/>
      <c r="F51" s="17"/>
      <c r="G51" s="17"/>
      <c r="H51" s="17"/>
    </row>
    <row r="52" spans="1:9">
      <c r="A52" s="126"/>
      <c r="B52" s="141"/>
      <c r="C52" s="141"/>
      <c r="D52" s="141"/>
      <c r="E52" s="141"/>
      <c r="F52" s="141"/>
      <c r="G52" s="141"/>
      <c r="H52" s="142"/>
    </row>
    <row r="53" spans="1:9">
      <c r="A53" s="129"/>
      <c r="B53" s="143"/>
      <c r="C53" s="143"/>
      <c r="D53" s="143"/>
      <c r="E53" s="143"/>
      <c r="F53" s="143"/>
      <c r="G53" s="143"/>
      <c r="H53" s="144"/>
    </row>
    <row r="54" spans="1:9">
      <c r="A54" s="129"/>
      <c r="B54" s="143"/>
      <c r="C54" s="143"/>
      <c r="D54" s="143"/>
      <c r="E54" s="143"/>
      <c r="F54" s="143"/>
      <c r="G54" s="143"/>
      <c r="H54" s="144"/>
    </row>
    <row r="55" spans="1:9">
      <c r="A55" s="129"/>
      <c r="B55" s="143"/>
      <c r="C55" s="143"/>
      <c r="D55" s="143"/>
      <c r="E55" s="143"/>
      <c r="F55" s="143"/>
      <c r="G55" s="143"/>
      <c r="H55" s="144"/>
    </row>
    <row r="56" spans="1:9">
      <c r="A56" s="145"/>
      <c r="B56" s="143"/>
      <c r="C56" s="143"/>
      <c r="D56" s="143"/>
      <c r="E56" s="143"/>
      <c r="F56" s="143"/>
      <c r="G56" s="143"/>
      <c r="H56" s="144"/>
    </row>
    <row r="57" spans="1:9">
      <c r="A57" s="145"/>
      <c r="B57" s="143"/>
      <c r="C57" s="143"/>
      <c r="D57" s="143"/>
      <c r="E57" s="143"/>
      <c r="F57" s="143"/>
      <c r="G57" s="143"/>
      <c r="H57" s="144"/>
      <c r="I57"/>
    </row>
    <row r="58" spans="1:9" ht="17" thickBot="1">
      <c r="A58" s="146"/>
      <c r="B58" s="147"/>
      <c r="C58" s="147"/>
      <c r="D58" s="147"/>
      <c r="E58" s="147"/>
      <c r="F58" s="147"/>
      <c r="G58" s="147"/>
      <c r="H58" s="148"/>
      <c r="I58"/>
    </row>
    <row r="59" spans="1:9">
      <c r="I59"/>
    </row>
    <row r="60" spans="1:9" ht="17" thickBot="1">
      <c r="A60" s="19" t="s">
        <v>19</v>
      </c>
      <c r="B60" s="20"/>
      <c r="C60" s="18"/>
      <c r="D60" s="18"/>
      <c r="E60" s="18"/>
      <c r="F60" s="18"/>
      <c r="G60" s="18"/>
      <c r="H60" s="18"/>
      <c r="I60"/>
    </row>
    <row r="61" spans="1:9">
      <c r="A61" s="126"/>
      <c r="B61" s="127"/>
      <c r="C61" s="127"/>
      <c r="D61" s="127"/>
      <c r="E61" s="127"/>
      <c r="F61" s="127"/>
      <c r="G61" s="127"/>
      <c r="H61" s="128"/>
    </row>
    <row r="62" spans="1:9">
      <c r="A62" s="129"/>
      <c r="B62" s="130"/>
      <c r="C62" s="130"/>
      <c r="D62" s="130"/>
      <c r="E62" s="130"/>
      <c r="F62" s="130"/>
      <c r="G62" s="130"/>
      <c r="H62" s="131"/>
    </row>
    <row r="63" spans="1:9">
      <c r="A63" s="129"/>
      <c r="B63" s="130"/>
      <c r="C63" s="130"/>
      <c r="D63" s="130"/>
      <c r="E63" s="130"/>
      <c r="F63" s="130"/>
      <c r="G63" s="130"/>
      <c r="H63" s="131"/>
    </row>
    <row r="64" spans="1:9" ht="17" thickBot="1">
      <c r="A64" s="132"/>
      <c r="B64" s="133"/>
      <c r="C64" s="133"/>
      <c r="D64" s="133"/>
      <c r="E64" s="133"/>
      <c r="F64" s="133"/>
      <c r="G64" s="133"/>
      <c r="H64" s="134"/>
    </row>
    <row r="65" spans="1:8">
      <c r="A65" s="21"/>
      <c r="B65" s="21"/>
      <c r="C65" s="21"/>
      <c r="D65" s="21"/>
      <c r="E65" s="21"/>
      <c r="F65" s="21"/>
      <c r="G65" s="21"/>
      <c r="H65" s="21"/>
    </row>
    <row r="66" spans="1:8" ht="17" thickBot="1">
      <c r="A66" s="19" t="s">
        <v>21</v>
      </c>
      <c r="B66" s="18"/>
      <c r="C66" s="18"/>
      <c r="D66" s="18"/>
      <c r="E66" s="18"/>
      <c r="F66" s="18"/>
      <c r="G66" s="18"/>
      <c r="H66" s="18"/>
    </row>
    <row r="67" spans="1:8">
      <c r="A67" s="111"/>
      <c r="B67" s="112"/>
      <c r="C67" s="112"/>
      <c r="D67" s="112"/>
      <c r="E67" s="112"/>
      <c r="F67" s="112"/>
      <c r="G67" s="112"/>
      <c r="H67" s="113"/>
    </row>
    <row r="68" spans="1:8" ht="17" thickBot="1">
      <c r="A68" s="114"/>
      <c r="B68" s="115"/>
      <c r="C68" s="115"/>
      <c r="D68" s="115"/>
      <c r="E68" s="115"/>
      <c r="F68" s="115"/>
      <c r="G68" s="115"/>
      <c r="H68" s="116"/>
    </row>
    <row r="69" spans="1:8">
      <c r="A69" s="21"/>
      <c r="B69" s="21"/>
      <c r="C69" s="21"/>
      <c r="D69" s="21"/>
      <c r="E69" s="21"/>
      <c r="F69" s="21"/>
      <c r="G69" s="21"/>
      <c r="H69" s="21"/>
    </row>
    <row r="70" spans="1:8">
      <c r="A70" s="21"/>
      <c r="B70" s="21"/>
      <c r="C70" s="21"/>
      <c r="D70" s="21"/>
      <c r="E70" s="21"/>
      <c r="F70" s="21"/>
      <c r="G70" s="21"/>
      <c r="H70" s="21"/>
    </row>
    <row r="71" spans="1:8">
      <c r="A71" s="21"/>
      <c r="B71" s="21"/>
      <c r="C71" s="21"/>
      <c r="D71" s="21"/>
      <c r="E71" s="21"/>
      <c r="F71" s="21"/>
      <c r="G71" s="21"/>
      <c r="H71" s="21"/>
    </row>
    <row r="72" spans="1:8">
      <c r="A72" s="21"/>
      <c r="B72" s="21"/>
      <c r="C72" s="21"/>
      <c r="D72" s="21"/>
      <c r="E72" s="21"/>
      <c r="F72" s="21"/>
      <c r="G72" s="21"/>
      <c r="H72" s="21"/>
    </row>
    <row r="73" spans="1:8">
      <c r="A73" s="21"/>
      <c r="B73" s="21"/>
      <c r="C73" s="21"/>
      <c r="D73" s="21"/>
      <c r="E73" s="21"/>
      <c r="F73" s="21"/>
      <c r="G73" s="21"/>
      <c r="H73" s="21"/>
    </row>
    <row r="74" spans="1:8">
      <c r="A74" s="21"/>
      <c r="B74" s="21"/>
      <c r="C74" s="21"/>
      <c r="D74" s="21"/>
      <c r="E74" s="21"/>
      <c r="F74" s="21"/>
      <c r="G74" s="21"/>
      <c r="H74" s="21"/>
    </row>
    <row r="75" spans="1:8">
      <c r="A75" s="21"/>
      <c r="B75" s="21"/>
      <c r="C75" s="21"/>
      <c r="D75" s="21"/>
      <c r="E75" s="21"/>
      <c r="F75" s="21"/>
      <c r="G75" s="21"/>
      <c r="H75" s="21"/>
    </row>
    <row r="76" spans="1:8">
      <c r="A76" s="21"/>
      <c r="B76" s="21"/>
      <c r="C76" s="21"/>
      <c r="D76" s="21"/>
      <c r="E76" s="21"/>
      <c r="F76" s="21"/>
      <c r="G76" s="21"/>
      <c r="H76" s="21"/>
    </row>
    <row r="77" spans="1:8">
      <c r="A77" s="21"/>
      <c r="B77" s="21"/>
      <c r="C77" s="21"/>
      <c r="D77" s="21"/>
      <c r="E77" s="21"/>
      <c r="F77" s="21"/>
      <c r="G77" s="21"/>
      <c r="H77" s="21"/>
    </row>
    <row r="78" spans="1:8">
      <c r="A78" s="21"/>
      <c r="B78" s="21"/>
      <c r="C78" s="21"/>
      <c r="D78" s="21"/>
      <c r="E78" s="21"/>
      <c r="F78" s="21"/>
      <c r="G78" s="21"/>
      <c r="H78" s="21"/>
    </row>
    <row r="79" spans="1:8">
      <c r="A79" s="21"/>
      <c r="B79" s="21"/>
      <c r="C79" s="21"/>
      <c r="D79" s="21"/>
      <c r="E79" s="21"/>
      <c r="F79" s="21"/>
      <c r="G79" s="21"/>
      <c r="H79" s="21"/>
    </row>
    <row r="80" spans="1:8">
      <c r="A80" s="21"/>
      <c r="B80" s="21"/>
      <c r="C80" s="21"/>
      <c r="D80" s="21"/>
      <c r="E80" s="21"/>
      <c r="F80" s="21"/>
      <c r="G80" s="21"/>
      <c r="H80" s="21"/>
    </row>
    <row r="81" spans="1:8">
      <c r="A81" s="21"/>
      <c r="B81" s="21"/>
      <c r="C81" s="21"/>
      <c r="D81" s="21"/>
      <c r="E81" s="21"/>
      <c r="F81" s="21"/>
      <c r="G81" s="21"/>
      <c r="H81" s="21"/>
    </row>
    <row r="82" spans="1:8">
      <c r="A82" s="21"/>
      <c r="B82" s="21"/>
      <c r="C82" s="21"/>
      <c r="D82" s="21"/>
      <c r="E82" s="21"/>
      <c r="F82" s="21"/>
      <c r="G82" s="21"/>
      <c r="H82" s="21"/>
    </row>
    <row r="83" spans="1:8">
      <c r="A83" s="21"/>
      <c r="B83" s="21"/>
      <c r="C83" s="21"/>
      <c r="D83" s="21"/>
      <c r="E83" s="21"/>
      <c r="F83" s="21"/>
      <c r="G83" s="21"/>
      <c r="H83" s="21"/>
    </row>
    <row r="84" spans="1:8">
      <c r="A84" s="21"/>
      <c r="B84" s="21"/>
      <c r="C84" s="21"/>
      <c r="D84" s="21"/>
      <c r="E84" s="21"/>
      <c r="F84" s="21"/>
      <c r="G84" s="21"/>
      <c r="H84" s="21"/>
    </row>
    <row r="85" spans="1:8">
      <c r="A85" s="21"/>
      <c r="B85" s="21"/>
      <c r="C85" s="21"/>
      <c r="D85" s="21"/>
      <c r="E85" s="21"/>
      <c r="F85" s="21"/>
      <c r="G85" s="21"/>
      <c r="H85" s="21"/>
    </row>
    <row r="86" spans="1:8">
      <c r="A86" s="21"/>
      <c r="B86" s="21"/>
      <c r="C86" s="21"/>
      <c r="D86" s="21"/>
      <c r="E86" s="21"/>
      <c r="F86" s="21"/>
      <c r="G86" s="21"/>
      <c r="H86" s="21"/>
    </row>
    <row r="87" spans="1:8">
      <c r="A87" s="21"/>
      <c r="B87" s="21"/>
      <c r="C87" s="21"/>
      <c r="D87" s="21"/>
      <c r="E87" s="21"/>
      <c r="F87" s="21"/>
      <c r="G87" s="21"/>
      <c r="H87" s="21"/>
    </row>
    <row r="88" spans="1:8">
      <c r="A88" s="21"/>
      <c r="B88" s="21"/>
      <c r="C88" s="21"/>
      <c r="D88" s="21"/>
      <c r="E88" s="21"/>
      <c r="F88" s="21"/>
      <c r="G88" s="21"/>
      <c r="H88" s="21"/>
    </row>
    <row r="89" spans="1:8">
      <c r="A89" s="21"/>
      <c r="B89" s="21"/>
      <c r="C89" s="21"/>
      <c r="D89" s="21"/>
      <c r="E89" s="21"/>
      <c r="F89" s="21"/>
      <c r="G89" s="21"/>
      <c r="H89" s="21"/>
    </row>
    <row r="90" spans="1:8">
      <c r="A90" s="21"/>
      <c r="B90" s="21"/>
      <c r="C90" s="21"/>
      <c r="D90" s="21"/>
      <c r="E90" s="21"/>
      <c r="F90" s="21"/>
      <c r="G90" s="21"/>
      <c r="H90" s="21"/>
    </row>
    <row r="91" spans="1:8">
      <c r="A91" s="21"/>
      <c r="B91" s="21"/>
      <c r="C91" s="21"/>
      <c r="D91" s="21"/>
      <c r="E91" s="21"/>
      <c r="F91" s="21"/>
      <c r="G91" s="21"/>
      <c r="H91" s="21"/>
    </row>
    <row r="92" spans="1:8">
      <c r="A92" s="21"/>
      <c r="B92" s="21"/>
      <c r="C92" s="21"/>
      <c r="D92" s="21"/>
      <c r="E92" s="21"/>
      <c r="F92" s="21"/>
      <c r="G92" s="21"/>
      <c r="H92" s="21"/>
    </row>
    <row r="93" spans="1:8">
      <c r="A93" s="21"/>
      <c r="B93" s="21"/>
      <c r="C93" s="21"/>
      <c r="D93" s="21"/>
      <c r="E93" s="21"/>
      <c r="F93" s="21"/>
      <c r="G93" s="21"/>
      <c r="H93" s="21"/>
    </row>
    <row r="94" spans="1:8">
      <c r="A94" s="21"/>
      <c r="B94" s="21"/>
      <c r="C94" s="21"/>
      <c r="D94" s="21"/>
      <c r="E94" s="21"/>
      <c r="F94" s="21"/>
      <c r="G94" s="21"/>
      <c r="H94" s="21"/>
    </row>
    <row r="95" spans="1:8">
      <c r="A95" s="21"/>
      <c r="B95" s="21"/>
      <c r="C95" s="21"/>
      <c r="D95" s="21"/>
      <c r="E95" s="21"/>
      <c r="F95" s="21"/>
      <c r="G95" s="21"/>
      <c r="H95" s="21"/>
    </row>
    <row r="96" spans="1:8">
      <c r="A96" s="21"/>
      <c r="B96" s="21"/>
      <c r="C96" s="21"/>
      <c r="D96" s="21"/>
      <c r="E96" s="21"/>
      <c r="F96" s="21"/>
      <c r="G96" s="21"/>
      <c r="H96" s="21"/>
    </row>
    <row r="97" spans="1:8">
      <c r="A97" s="21"/>
      <c r="B97" s="21"/>
      <c r="C97" s="21"/>
      <c r="D97" s="21"/>
      <c r="E97" s="21"/>
      <c r="F97" s="21"/>
      <c r="G97" s="21"/>
      <c r="H97" s="21"/>
    </row>
    <row r="98" spans="1:8">
      <c r="A98" s="21"/>
      <c r="B98" s="21"/>
      <c r="C98" s="21"/>
      <c r="D98" s="21"/>
      <c r="E98" s="21"/>
      <c r="F98" s="21"/>
      <c r="G98" s="21"/>
      <c r="H98" s="21"/>
    </row>
    <row r="99" spans="1:8">
      <c r="A99" s="21"/>
      <c r="B99" s="21"/>
      <c r="C99" s="21"/>
      <c r="D99" s="21"/>
      <c r="E99" s="21"/>
      <c r="F99" s="21"/>
      <c r="G99" s="21"/>
      <c r="H99" s="21"/>
    </row>
    <row r="100" spans="1:8">
      <c r="A100" s="21"/>
      <c r="B100" s="21"/>
      <c r="C100" s="21"/>
      <c r="D100" s="21"/>
      <c r="E100" s="21"/>
      <c r="F100" s="21"/>
      <c r="G100" s="21"/>
      <c r="H100" s="21"/>
    </row>
    <row r="101" spans="1:8">
      <c r="A101" s="21"/>
      <c r="B101" s="21"/>
      <c r="C101" s="21"/>
      <c r="D101" s="21"/>
      <c r="E101" s="21"/>
      <c r="F101" s="21"/>
      <c r="G101" s="21"/>
      <c r="H101" s="21"/>
    </row>
    <row r="123" spans="9:15">
      <c r="I123" s="13"/>
      <c r="J123" s="13"/>
      <c r="K123" s="13"/>
      <c r="L123" s="13"/>
      <c r="M123" s="13"/>
      <c r="N123" s="13"/>
      <c r="O123" s="13"/>
    </row>
    <row r="124" spans="9:15">
      <c r="I124" s="14"/>
    </row>
    <row r="131" spans="4:4">
      <c r="D131" s="15"/>
    </row>
  </sheetData>
  <mergeCells count="37">
    <mergeCell ref="A67:H68"/>
    <mergeCell ref="C19:E19"/>
    <mergeCell ref="B22:F23"/>
    <mergeCell ref="B35:F35"/>
    <mergeCell ref="B37:F37"/>
    <mergeCell ref="B26:E26"/>
    <mergeCell ref="B27:E27"/>
    <mergeCell ref="B31:E31"/>
    <mergeCell ref="B32:E32"/>
    <mergeCell ref="B34:F34"/>
    <mergeCell ref="A61:H64"/>
    <mergeCell ref="A22:A23"/>
    <mergeCell ref="H22:H23"/>
    <mergeCell ref="G22:G23"/>
    <mergeCell ref="A52:H58"/>
    <mergeCell ref="A38:G38"/>
    <mergeCell ref="B24:E24"/>
    <mergeCell ref="B25:E25"/>
    <mergeCell ref="B36:F36"/>
    <mergeCell ref="B33:F33"/>
    <mergeCell ref="B29:E29"/>
    <mergeCell ref="B30:E30"/>
    <mergeCell ref="B28:E28"/>
    <mergeCell ref="C10:E10"/>
    <mergeCell ref="G10:H10"/>
    <mergeCell ref="G11:H11"/>
    <mergeCell ref="G12:H12"/>
    <mergeCell ref="G13:H13"/>
    <mergeCell ref="C15:H15"/>
    <mergeCell ref="C17:H17"/>
    <mergeCell ref="G18:H18"/>
    <mergeCell ref="C11:E11"/>
    <mergeCell ref="C12:E12"/>
    <mergeCell ref="C13:E13"/>
    <mergeCell ref="C14:H14"/>
    <mergeCell ref="C18:E18"/>
    <mergeCell ref="C16:H16"/>
  </mergeCells>
  <dataValidations count="3">
    <dataValidation type="list" allowBlank="1" showInputMessage="1" showErrorMessage="1" sqref="G19" xr:uid="{96BDAC4A-1993-534A-AD38-F2833D950D35}">
      <formula1>"Yes, Unconfirmed"</formula1>
    </dataValidation>
    <dataValidation type="list" allowBlank="1" showInputMessage="1" showErrorMessage="1" sqref="A24:A31" xr:uid="{DD72DBFD-8007-C84F-A14C-FE6BC2493822}">
      <formula1>"2, 2.5, 3, 3.5, 4, 4.5, 5, 5.5, 6, 6.5, 7, 7.5, 8"</formula1>
    </dataValidation>
    <dataValidation type="list" allowBlank="1" showInputMessage="1" showErrorMessage="1" sqref="B24:B32 C24:E27 C29:E32" xr:uid="{6261258E-7BB3-CC48-BE7F-A101A8659292}">
      <formula1>"1 Packer, 2 Packers, 3 Packers, 4 Packers, 1 Mover, 2 Movers, 1 Mover + Truck, 2 Movers + Truck, 3 Movers + Truck, 4 Movers + Truck, 5 movers + Truck, 1 Unpacker, 2 Unpackers, 3 Unpackers, Move Manager, Pre-pack/sorting"</formula1>
    </dataValidation>
  </dataValidations>
  <printOptions horizontalCentered="1"/>
  <pageMargins left="0.19" right="0.19" top="0.25" bottom="0.25" header="0" footer="0"/>
  <pageSetup orientation="portrait" horizontalDpi="0" verticalDpi="0"/>
  <ignoredErrors>
    <ignoredError sqref="H35" 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AEEB4-0FE2-CC44-9377-50D2836D7872}">
  <sheetPr>
    <tabColor theme="9"/>
  </sheetPr>
  <dimension ref="A1:J90"/>
  <sheetViews>
    <sheetView tabSelected="1" zoomScale="142" zoomScaleNormal="142" workbookViewId="0">
      <selection activeCell="A18" sqref="A18"/>
    </sheetView>
  </sheetViews>
  <sheetFormatPr baseColWidth="10" defaultRowHeight="16"/>
  <cols>
    <col min="1" max="1" width="16.5" customWidth="1"/>
    <col min="2" max="2" width="12.83203125" customWidth="1"/>
    <col min="3" max="3" width="14" customWidth="1"/>
    <col min="4" max="4" width="12.83203125" customWidth="1"/>
    <col min="5" max="5" width="13.33203125" customWidth="1"/>
    <col min="6" max="9" width="12.83203125" customWidth="1"/>
  </cols>
  <sheetData>
    <row r="1" spans="1:8">
      <c r="A1" s="5" t="s">
        <v>2</v>
      </c>
      <c r="B1" s="95"/>
      <c r="C1" s="32"/>
      <c r="D1" s="32"/>
      <c r="E1" s="32"/>
      <c r="F1" s="5" t="s">
        <v>7</v>
      </c>
      <c r="G1" s="32"/>
    </row>
    <row r="2" spans="1:8">
      <c r="A2" s="5" t="s">
        <v>3</v>
      </c>
      <c r="B2" s="95"/>
      <c r="C2" s="32"/>
      <c r="D2" s="32"/>
      <c r="E2" s="32"/>
      <c r="F2" s="8" t="s">
        <v>4</v>
      </c>
      <c r="G2" s="32"/>
    </row>
    <row r="3" spans="1:8">
      <c r="A3" s="5" t="s">
        <v>4</v>
      </c>
      <c r="B3" s="95"/>
      <c r="C3" s="32"/>
      <c r="D3" s="32"/>
      <c r="E3" s="32"/>
      <c r="F3" s="32"/>
      <c r="G3" s="32"/>
    </row>
    <row r="4" spans="1:8">
      <c r="A4" s="5" t="s">
        <v>5</v>
      </c>
      <c r="B4" s="95"/>
      <c r="C4" s="32"/>
      <c r="D4" s="32"/>
      <c r="E4" s="32"/>
      <c r="F4" s="32"/>
      <c r="G4" s="32"/>
    </row>
    <row r="5" spans="1:8">
      <c r="A5" s="5" t="s">
        <v>1</v>
      </c>
      <c r="B5" s="95"/>
      <c r="C5" s="32"/>
      <c r="D5" s="32"/>
      <c r="E5" s="32"/>
      <c r="F5" s="32"/>
      <c r="G5" s="32"/>
    </row>
    <row r="6" spans="1:8">
      <c r="A6" s="5" t="s">
        <v>8</v>
      </c>
      <c r="B6" s="95"/>
      <c r="C6" s="32"/>
      <c r="D6" s="32"/>
      <c r="E6" s="32"/>
      <c r="F6" s="32"/>
      <c r="G6" s="32"/>
    </row>
    <row r="7" spans="1:8">
      <c r="A7" s="5" t="s">
        <v>9</v>
      </c>
      <c r="B7" s="95"/>
      <c r="C7" s="32"/>
      <c r="D7" s="32"/>
      <c r="E7" s="32"/>
      <c r="F7" s="32"/>
      <c r="G7" s="32"/>
    </row>
    <row r="8" spans="1:8">
      <c r="A8" s="34"/>
      <c r="B8" s="95"/>
      <c r="C8" s="32"/>
      <c r="D8" s="32"/>
      <c r="E8" s="32"/>
      <c r="F8" s="32"/>
      <c r="G8" s="32"/>
    </row>
    <row r="9" spans="1:8" ht="17" thickBot="1"/>
    <row r="10" spans="1:8">
      <c r="A10" s="152" t="s">
        <v>77</v>
      </c>
      <c r="B10" s="176"/>
      <c r="C10" s="152" t="s">
        <v>80</v>
      </c>
      <c r="D10" s="176"/>
      <c r="E10" s="152" t="s">
        <v>120</v>
      </c>
      <c r="F10" s="153"/>
      <c r="G10" s="156" t="s">
        <v>121</v>
      </c>
      <c r="H10" s="158"/>
    </row>
    <row r="11" spans="1:8" ht="17" thickBot="1">
      <c r="A11" s="154"/>
      <c r="B11" s="177"/>
      <c r="C11" s="154"/>
      <c r="D11" s="177"/>
      <c r="E11" s="154"/>
      <c r="F11" s="155"/>
      <c r="G11" s="162"/>
      <c r="H11" s="164"/>
    </row>
    <row r="12" spans="1:8">
      <c r="A12" s="86" t="s">
        <v>78</v>
      </c>
      <c r="B12" s="87">
        <v>1</v>
      </c>
      <c r="C12" s="86" t="s">
        <v>78</v>
      </c>
      <c r="D12" s="81">
        <v>1</v>
      </c>
      <c r="E12" s="86" t="s">
        <v>78</v>
      </c>
      <c r="F12" s="87">
        <v>1</v>
      </c>
      <c r="G12" s="159" t="s">
        <v>122</v>
      </c>
      <c r="H12" s="161"/>
    </row>
    <row r="13" spans="1:8">
      <c r="A13" s="39" t="s">
        <v>79</v>
      </c>
      <c r="B13" s="43"/>
      <c r="C13" s="39" t="s">
        <v>79</v>
      </c>
      <c r="D13" s="40"/>
      <c r="E13" s="39" t="s">
        <v>79</v>
      </c>
      <c r="F13" s="43"/>
      <c r="G13" s="162"/>
      <c r="H13" s="164"/>
    </row>
    <row r="14" spans="1:8">
      <c r="A14" s="39" t="s">
        <v>81</v>
      </c>
      <c r="B14" s="43"/>
      <c r="C14" s="39" t="s">
        <v>81</v>
      </c>
      <c r="D14" s="40"/>
      <c r="E14" s="39" t="s">
        <v>81</v>
      </c>
      <c r="F14" s="43"/>
      <c r="G14" s="159" t="s">
        <v>123</v>
      </c>
      <c r="H14" s="161"/>
    </row>
    <row r="15" spans="1:8" ht="17" thickBot="1">
      <c r="A15" s="41" t="s">
        <v>109</v>
      </c>
      <c r="B15" s="44"/>
      <c r="C15" s="41" t="s">
        <v>109</v>
      </c>
      <c r="D15" s="42"/>
      <c r="E15" s="41" t="s">
        <v>109</v>
      </c>
      <c r="F15" s="44"/>
      <c r="G15" s="166"/>
      <c r="H15" s="168"/>
    </row>
    <row r="16" spans="1:8" ht="17" thickBot="1">
      <c r="B16" s="2"/>
      <c r="D16" s="2"/>
    </row>
    <row r="17" spans="1:10">
      <c r="A17" t="s">
        <v>98</v>
      </c>
      <c r="D17" s="2"/>
      <c r="F17" s="156" t="s">
        <v>106</v>
      </c>
      <c r="G17" s="157"/>
      <c r="H17" s="158"/>
    </row>
    <row r="18" spans="1:10">
      <c r="D18" s="2"/>
      <c r="F18" s="162"/>
      <c r="G18" s="163"/>
      <c r="H18" s="164"/>
    </row>
    <row r="19" spans="1:10">
      <c r="D19" s="2"/>
      <c r="F19" s="159" t="s">
        <v>104</v>
      </c>
      <c r="G19" s="160"/>
      <c r="H19" s="161"/>
    </row>
    <row r="20" spans="1:10">
      <c r="D20" s="2"/>
      <c r="F20" s="162"/>
      <c r="G20" s="163"/>
      <c r="H20" s="164"/>
    </row>
    <row r="21" spans="1:10">
      <c r="D21" s="2"/>
      <c r="F21" s="159" t="s">
        <v>105</v>
      </c>
      <c r="G21" s="160"/>
      <c r="H21" s="161"/>
    </row>
    <row r="22" spans="1:10" ht="17" thickBot="1">
      <c r="D22" s="2"/>
      <c r="F22" s="166"/>
      <c r="G22" s="167"/>
      <c r="H22" s="168"/>
    </row>
    <row r="23" spans="1:10" ht="17" thickBot="1"/>
    <row r="24" spans="1:10" ht="17" thickBot="1">
      <c r="A24" s="82" t="s">
        <v>102</v>
      </c>
      <c r="B24" s="83" t="s">
        <v>85</v>
      </c>
      <c r="C24" s="83" t="s">
        <v>86</v>
      </c>
      <c r="D24" s="84"/>
      <c r="E24" s="83" t="s">
        <v>88</v>
      </c>
      <c r="F24" s="83" t="s">
        <v>89</v>
      </c>
      <c r="G24" s="83" t="s">
        <v>107</v>
      </c>
      <c r="H24" s="85" t="s">
        <v>108</v>
      </c>
    </row>
    <row r="25" spans="1:10">
      <c r="A25" s="77" t="e">
        <f>F81</f>
        <v>#REF!</v>
      </c>
      <c r="B25" s="78">
        <v>2</v>
      </c>
      <c r="C25" s="79" t="e">
        <f>A25/B25</f>
        <v>#REF!</v>
      </c>
      <c r="D25" s="80"/>
      <c r="E25" s="78"/>
      <c r="F25" s="78"/>
      <c r="G25" s="79" t="e">
        <f>SUM(C25:F25)</f>
        <v>#REF!</v>
      </c>
      <c r="H25" s="81"/>
    </row>
    <row r="26" spans="1:10">
      <c r="A26" s="47" t="e">
        <f>(G25-H25)*B25</f>
        <v>#REF!</v>
      </c>
      <c r="B26" s="38">
        <v>2</v>
      </c>
      <c r="C26" s="48" t="e">
        <f>A26/B26</f>
        <v>#REF!</v>
      </c>
      <c r="D26" s="52"/>
      <c r="E26" s="38"/>
      <c r="F26" s="38"/>
      <c r="G26" s="48" t="e">
        <f>SUM(C26:F26)</f>
        <v>#REF!</v>
      </c>
      <c r="H26" s="40"/>
    </row>
    <row r="27" spans="1:10" ht="17" thickBot="1">
      <c r="A27" s="49" t="e">
        <f>(G26-H26)*B26</f>
        <v>#REF!</v>
      </c>
      <c r="B27" s="50">
        <v>2</v>
      </c>
      <c r="C27" s="51" t="e">
        <f>A27/B27</f>
        <v>#REF!</v>
      </c>
      <c r="D27" s="53"/>
      <c r="E27" s="50"/>
      <c r="F27" s="50"/>
      <c r="G27" s="51" t="e">
        <f>SUM(C27:F27)</f>
        <v>#REF!</v>
      </c>
      <c r="H27" s="42"/>
    </row>
    <row r="28" spans="1:10" ht="17" thickBot="1">
      <c r="A28" s="2"/>
      <c r="B28" s="2"/>
      <c r="C28" s="2"/>
      <c r="D28" s="2"/>
      <c r="E28" s="2"/>
      <c r="F28" s="2"/>
      <c r="G28" s="2"/>
      <c r="H28" s="2"/>
    </row>
    <row r="29" spans="1:10" ht="17" thickBot="1">
      <c r="A29" s="82" t="s">
        <v>101</v>
      </c>
      <c r="B29" s="83" t="s">
        <v>85</v>
      </c>
      <c r="C29" s="83" t="s">
        <v>86</v>
      </c>
      <c r="D29" s="83" t="s">
        <v>87</v>
      </c>
      <c r="E29" s="83" t="s">
        <v>88</v>
      </c>
      <c r="F29" s="83" t="s">
        <v>89</v>
      </c>
      <c r="G29" s="83" t="s">
        <v>107</v>
      </c>
      <c r="H29" s="85" t="s">
        <v>108</v>
      </c>
    </row>
    <row r="30" spans="1:10">
      <c r="A30" s="77" t="e">
        <f>SUM(B90:C90,F90,G90, H90)</f>
        <v>#REF!</v>
      </c>
      <c r="B30" s="78">
        <v>3</v>
      </c>
      <c r="C30" s="79" t="e">
        <f>A30/B30</f>
        <v>#REF!</v>
      </c>
      <c r="D30" s="78"/>
      <c r="E30" s="78"/>
      <c r="F30" s="78"/>
      <c r="G30" s="79" t="e">
        <f>SUM(C30:F30)</f>
        <v>#REF!</v>
      </c>
      <c r="H30" s="81"/>
      <c r="J30" s="37"/>
    </row>
    <row r="31" spans="1:10">
      <c r="A31" s="47" t="e">
        <f>(G30-H30)*B30</f>
        <v>#REF!</v>
      </c>
      <c r="B31" s="38">
        <v>3</v>
      </c>
      <c r="C31" s="48" t="e">
        <f>A31/B31</f>
        <v>#REF!</v>
      </c>
      <c r="D31" s="38"/>
      <c r="E31" s="38"/>
      <c r="F31" s="38"/>
      <c r="G31" s="48" t="e">
        <f t="shared" ref="G31:G33" si="0">SUM(C31:F31)</f>
        <v>#REF!</v>
      </c>
      <c r="H31" s="40"/>
    </row>
    <row r="32" spans="1:10">
      <c r="A32" s="47" t="e">
        <f>(G31-H31)*B31</f>
        <v>#REF!</v>
      </c>
      <c r="B32" s="38">
        <v>3</v>
      </c>
      <c r="C32" s="48" t="e">
        <f>A32/B32</f>
        <v>#REF!</v>
      </c>
      <c r="D32" s="38"/>
      <c r="E32" s="38"/>
      <c r="F32" s="38"/>
      <c r="G32" s="48" t="e">
        <f t="shared" si="0"/>
        <v>#REF!</v>
      </c>
      <c r="H32" s="40"/>
    </row>
    <row r="33" spans="1:8" ht="17" thickBot="1">
      <c r="A33" s="49" t="e">
        <f>(G32-H32)*B32</f>
        <v>#REF!</v>
      </c>
      <c r="B33" s="50">
        <v>3</v>
      </c>
      <c r="C33" s="51" t="e">
        <f>A33/B33</f>
        <v>#REF!</v>
      </c>
      <c r="D33" s="50"/>
      <c r="E33" s="50"/>
      <c r="F33" s="50"/>
      <c r="G33" s="51" t="e">
        <f t="shared" si="0"/>
        <v>#REF!</v>
      </c>
      <c r="H33" s="42"/>
    </row>
    <row r="34" spans="1:8" ht="17" thickBot="1">
      <c r="A34" s="2"/>
      <c r="B34" s="33"/>
      <c r="C34" s="2"/>
      <c r="D34" s="2"/>
      <c r="E34" s="2"/>
      <c r="F34" s="2"/>
      <c r="G34" s="2"/>
      <c r="H34" s="2"/>
    </row>
    <row r="35" spans="1:8" ht="17" thickBot="1">
      <c r="A35" s="82" t="s">
        <v>103</v>
      </c>
      <c r="B35" s="83" t="s">
        <v>85</v>
      </c>
      <c r="C35" s="83" t="s">
        <v>86</v>
      </c>
      <c r="D35" s="84"/>
      <c r="E35" s="83" t="s">
        <v>88</v>
      </c>
      <c r="F35" s="83" t="s">
        <v>89</v>
      </c>
      <c r="G35" s="83" t="s">
        <v>107</v>
      </c>
      <c r="H35" s="85" t="s">
        <v>108</v>
      </c>
    </row>
    <row r="36" spans="1:8">
      <c r="A36" s="77" t="e">
        <f>G81</f>
        <v>#REF!</v>
      </c>
      <c r="B36" s="78">
        <v>1</v>
      </c>
      <c r="C36" s="79" t="e">
        <f>A36/B36</f>
        <v>#REF!</v>
      </c>
      <c r="D36" s="80"/>
      <c r="E36" s="78"/>
      <c r="F36" s="78"/>
      <c r="G36" s="79" t="e">
        <f>SUM(C36:F36)</f>
        <v>#REF!</v>
      </c>
      <c r="H36" s="81"/>
    </row>
    <row r="37" spans="1:8" ht="17" thickBot="1">
      <c r="A37" s="49" t="e">
        <f>(G36-H36)*B36</f>
        <v>#REF!</v>
      </c>
      <c r="B37" s="50">
        <v>1</v>
      </c>
      <c r="C37" s="51" t="e">
        <f>A37/B37</f>
        <v>#REF!</v>
      </c>
      <c r="D37" s="53"/>
      <c r="E37" s="50"/>
      <c r="F37" s="50"/>
      <c r="G37" s="51" t="e">
        <f t="shared" ref="G37" si="1">SUM(C37:F37)</f>
        <v>#REF!</v>
      </c>
      <c r="H37" s="42"/>
    </row>
    <row r="39" spans="1:8" ht="17" thickBot="1"/>
    <row r="40" spans="1:8" ht="17" thickBot="1">
      <c r="A40" s="59" t="s">
        <v>111</v>
      </c>
      <c r="B40" s="57" t="s">
        <v>0</v>
      </c>
      <c r="C40" s="57" t="s">
        <v>74</v>
      </c>
      <c r="D40" s="57" t="s">
        <v>29</v>
      </c>
      <c r="E40" s="57" t="s">
        <v>73</v>
      </c>
      <c r="F40" s="57" t="s">
        <v>75</v>
      </c>
      <c r="G40" s="57" t="s">
        <v>76</v>
      </c>
      <c r="H40" s="58" t="s">
        <v>30</v>
      </c>
    </row>
    <row r="41" spans="1:8">
      <c r="A41" s="60" t="s">
        <v>27</v>
      </c>
      <c r="B41" s="2" t="e">
        <f>#REF!</f>
        <v>#REF!</v>
      </c>
      <c r="C41" s="2" t="e">
        <f>#REF!</f>
        <v>#REF!</v>
      </c>
      <c r="D41" s="2" t="e">
        <f>#REF!</f>
        <v>#REF!</v>
      </c>
      <c r="E41" s="2" t="e">
        <f>#REF!</f>
        <v>#REF!</v>
      </c>
      <c r="F41" s="2" t="e">
        <f>#REF!</f>
        <v>#REF!</v>
      </c>
      <c r="G41" s="2" t="e">
        <f>#REF!</f>
        <v>#REF!</v>
      </c>
      <c r="H41" s="46" t="e">
        <f>#REF!</f>
        <v>#REF!</v>
      </c>
    </row>
    <row r="42" spans="1:8">
      <c r="A42" s="60" t="s">
        <v>26</v>
      </c>
      <c r="B42" s="2" t="e">
        <f>#REF!</f>
        <v>#REF!</v>
      </c>
      <c r="C42" s="2" t="e">
        <f>#REF!</f>
        <v>#REF!</v>
      </c>
      <c r="D42" s="2" t="e">
        <f>#REF!</f>
        <v>#REF!</v>
      </c>
      <c r="E42" s="2" t="e">
        <f>#REF!</f>
        <v>#REF!</v>
      </c>
      <c r="F42" s="2" t="e">
        <f>#REF!</f>
        <v>#REF!</v>
      </c>
      <c r="G42" s="2" t="e">
        <f>#REF!</f>
        <v>#REF!</v>
      </c>
      <c r="H42" s="46" t="e">
        <f>#REF!</f>
        <v>#REF!</v>
      </c>
    </row>
    <row r="43" spans="1:8">
      <c r="A43" s="60" t="s">
        <v>28</v>
      </c>
      <c r="B43" s="2" t="e">
        <f>#REF!</f>
        <v>#REF!</v>
      </c>
      <c r="C43" s="2" t="e">
        <f>#REF!</f>
        <v>#REF!</v>
      </c>
      <c r="D43" s="2" t="e">
        <f>#REF!</f>
        <v>#REF!</v>
      </c>
      <c r="E43" s="2" t="e">
        <f>#REF!</f>
        <v>#REF!</v>
      </c>
      <c r="F43" s="2" t="e">
        <f>#REF!</f>
        <v>#REF!</v>
      </c>
      <c r="G43" s="2" t="e">
        <f>#REF!</f>
        <v>#REF!</v>
      </c>
      <c r="H43" s="46" t="e">
        <f>#REF!</f>
        <v>#REF!</v>
      </c>
    </row>
    <row r="44" spans="1:8">
      <c r="A44" s="60" t="s">
        <v>32</v>
      </c>
      <c r="B44" s="2" t="e">
        <f>#REF!</f>
        <v>#REF!</v>
      </c>
      <c r="C44" s="2" t="e">
        <f>#REF!</f>
        <v>#REF!</v>
      </c>
      <c r="D44" s="2" t="e">
        <f>#REF!</f>
        <v>#REF!</v>
      </c>
      <c r="E44" s="2" t="e">
        <f>#REF!</f>
        <v>#REF!</v>
      </c>
      <c r="F44" s="2" t="e">
        <f>#REF!</f>
        <v>#REF!</v>
      </c>
      <c r="G44" s="2" t="e">
        <f>#REF!</f>
        <v>#REF!</v>
      </c>
      <c r="H44" s="46" t="e">
        <f>#REF!</f>
        <v>#REF!</v>
      </c>
    </row>
    <row r="45" spans="1:8">
      <c r="A45" s="60" t="s">
        <v>34</v>
      </c>
      <c r="B45" s="2" t="e">
        <f>#REF!</f>
        <v>#REF!</v>
      </c>
      <c r="C45" s="2" t="e">
        <f>#REF!</f>
        <v>#REF!</v>
      </c>
      <c r="D45" s="2" t="e">
        <f>#REF!</f>
        <v>#REF!</v>
      </c>
      <c r="E45" s="2" t="e">
        <f>#REF!</f>
        <v>#REF!</v>
      </c>
      <c r="F45" s="2" t="e">
        <f>#REF!</f>
        <v>#REF!</v>
      </c>
      <c r="G45" s="2" t="e">
        <f>#REF!</f>
        <v>#REF!</v>
      </c>
      <c r="H45" s="46" t="e">
        <f>#REF!</f>
        <v>#REF!</v>
      </c>
    </row>
    <row r="46" spans="1:8">
      <c r="A46" s="60" t="s">
        <v>33</v>
      </c>
      <c r="B46" s="2" t="e">
        <f>#REF!</f>
        <v>#REF!</v>
      </c>
      <c r="C46" s="2" t="e">
        <f>#REF!</f>
        <v>#REF!</v>
      </c>
      <c r="D46" s="92" t="e">
        <f>#REF!</f>
        <v>#REF!</v>
      </c>
      <c r="E46" s="92" t="e">
        <f>#REF!</f>
        <v>#REF!</v>
      </c>
      <c r="F46" s="92" t="e">
        <f>#REF!</f>
        <v>#REF!</v>
      </c>
      <c r="G46" s="92" t="e">
        <f>#REF!</f>
        <v>#REF!</v>
      </c>
      <c r="H46" s="54" t="e">
        <f>#REF!</f>
        <v>#REF!</v>
      </c>
    </row>
    <row r="47" spans="1:8">
      <c r="A47" s="60" t="s">
        <v>36</v>
      </c>
      <c r="B47" s="2" t="e">
        <f>#REF!</f>
        <v>#REF!</v>
      </c>
      <c r="C47" s="2" t="e">
        <f>#REF!</f>
        <v>#REF!</v>
      </c>
      <c r="D47" s="92" t="e">
        <f>#REF!</f>
        <v>#REF!</v>
      </c>
      <c r="E47" s="92" t="e">
        <f>#REF!</f>
        <v>#REF!</v>
      </c>
      <c r="F47" s="92" t="e">
        <f>#REF!</f>
        <v>#REF!</v>
      </c>
      <c r="G47" s="92" t="e">
        <f>#REF!</f>
        <v>#REF!</v>
      </c>
      <c r="H47" s="54" t="e">
        <f>#REF!</f>
        <v>#REF!</v>
      </c>
    </row>
    <row r="48" spans="1:8">
      <c r="A48" s="60" t="s">
        <v>35</v>
      </c>
      <c r="B48" s="2" t="e">
        <f>#REF!</f>
        <v>#REF!</v>
      </c>
      <c r="C48" s="2" t="e">
        <f>#REF!</f>
        <v>#REF!</v>
      </c>
      <c r="D48" s="92" t="e">
        <f>#REF!</f>
        <v>#REF!</v>
      </c>
      <c r="E48" s="92" t="e">
        <f>#REF!</f>
        <v>#REF!</v>
      </c>
      <c r="F48" s="92" t="e">
        <f>#REF!</f>
        <v>#REF!</v>
      </c>
      <c r="G48" s="92" t="e">
        <f>#REF!</f>
        <v>#REF!</v>
      </c>
      <c r="H48" s="54" t="e">
        <f>#REF!</f>
        <v>#REF!</v>
      </c>
    </row>
    <row r="49" spans="1:9">
      <c r="A49" s="60" t="s">
        <v>71</v>
      </c>
      <c r="B49" s="2" t="e">
        <f>#REF!</f>
        <v>#REF!</v>
      </c>
      <c r="C49" s="2" t="e">
        <f>#REF!</f>
        <v>#REF!</v>
      </c>
      <c r="D49" s="2" t="e">
        <f>#REF!</f>
        <v>#REF!</v>
      </c>
      <c r="E49" s="2" t="e">
        <f>#REF!</f>
        <v>#REF!</v>
      </c>
      <c r="F49" s="2" t="e">
        <f>#REF!</f>
        <v>#REF!</v>
      </c>
      <c r="G49" s="2" t="e">
        <f>#REF!</f>
        <v>#REF!</v>
      </c>
      <c r="H49" s="46" t="e">
        <f>#REF!</f>
        <v>#REF!</v>
      </c>
    </row>
    <row r="50" spans="1:9">
      <c r="A50" s="60" t="s">
        <v>31</v>
      </c>
      <c r="B50" s="2" t="e">
        <f>#REF!</f>
        <v>#REF!</v>
      </c>
      <c r="C50" s="2" t="e">
        <f>#REF!</f>
        <v>#REF!</v>
      </c>
      <c r="D50" s="92" t="e">
        <f>#REF!</f>
        <v>#REF!</v>
      </c>
      <c r="E50" s="92" t="e">
        <f>#REF!</f>
        <v>#REF!</v>
      </c>
      <c r="F50" s="92" t="e">
        <f>#REF!</f>
        <v>#REF!</v>
      </c>
      <c r="G50" s="92" t="e">
        <f>#REF!</f>
        <v>#REF!</v>
      </c>
      <c r="H50" s="54" t="e">
        <f>#REF!</f>
        <v>#REF!</v>
      </c>
    </row>
    <row r="51" spans="1:9">
      <c r="A51" s="60" t="s">
        <v>72</v>
      </c>
      <c r="B51" s="2" t="e">
        <f>#REF!</f>
        <v>#REF!</v>
      </c>
      <c r="C51" s="2" t="e">
        <f>#REF!</f>
        <v>#REF!</v>
      </c>
      <c r="D51" s="2" t="e">
        <f>#REF!</f>
        <v>#REF!</v>
      </c>
      <c r="E51" s="2" t="e">
        <f>#REF!</f>
        <v>#REF!</v>
      </c>
      <c r="F51" s="2" t="e">
        <f>#REF!</f>
        <v>#REF!</v>
      </c>
      <c r="G51" s="2" t="e">
        <f>#REF!</f>
        <v>#REF!</v>
      </c>
      <c r="H51" s="46" t="e">
        <f>#REF!</f>
        <v>#REF!</v>
      </c>
    </row>
    <row r="52" spans="1:9">
      <c r="A52" s="60" t="s">
        <v>37</v>
      </c>
      <c r="B52" s="2" t="e">
        <f>#REF!</f>
        <v>#REF!</v>
      </c>
      <c r="C52" s="2" t="e">
        <f>#REF!</f>
        <v>#REF!</v>
      </c>
      <c r="D52" s="92" t="e">
        <f>#REF!</f>
        <v>#REF!</v>
      </c>
      <c r="E52" s="92" t="e">
        <f>#REF!</f>
        <v>#REF!</v>
      </c>
      <c r="F52" s="92" t="e">
        <f>#REF!</f>
        <v>#REF!</v>
      </c>
      <c r="G52" s="92" t="e">
        <f>#REF!</f>
        <v>#REF!</v>
      </c>
      <c r="H52" s="54" t="e">
        <f>#REF!</f>
        <v>#REF!</v>
      </c>
    </row>
    <row r="53" spans="1:9">
      <c r="A53" s="60" t="s">
        <v>38</v>
      </c>
      <c r="B53" s="2" t="e">
        <f>#REF!</f>
        <v>#REF!</v>
      </c>
      <c r="C53" s="2" t="e">
        <f>#REF!</f>
        <v>#REF!</v>
      </c>
      <c r="D53" s="92" t="e">
        <f>#REF!</f>
        <v>#REF!</v>
      </c>
      <c r="E53" s="92" t="e">
        <f>#REF!</f>
        <v>#REF!</v>
      </c>
      <c r="F53" s="92" t="e">
        <f>#REF!</f>
        <v>#REF!</v>
      </c>
      <c r="G53" s="92" t="e">
        <f>#REF!</f>
        <v>#REF!</v>
      </c>
      <c r="H53" s="54" t="e">
        <f>#REF!</f>
        <v>#REF!</v>
      </c>
    </row>
    <row r="54" spans="1:9">
      <c r="A54" s="60" t="s">
        <v>54</v>
      </c>
      <c r="B54" s="2" t="e">
        <f>#REF!</f>
        <v>#REF!</v>
      </c>
      <c r="C54" s="2" t="e">
        <f>#REF!</f>
        <v>#REF!</v>
      </c>
      <c r="D54" s="92" t="e">
        <f>#REF!</f>
        <v>#REF!</v>
      </c>
      <c r="E54" s="92" t="e">
        <f>#REF!</f>
        <v>#REF!</v>
      </c>
      <c r="F54" s="92" t="e">
        <f>#REF!</f>
        <v>#REF!</v>
      </c>
      <c r="G54" s="92" t="e">
        <f>#REF!</f>
        <v>#REF!</v>
      </c>
      <c r="H54" s="54" t="e">
        <f>#REF!</f>
        <v>#REF!</v>
      </c>
    </row>
    <row r="55" spans="1:9">
      <c r="A55" s="60" t="s">
        <v>90</v>
      </c>
      <c r="B55" s="2" t="e">
        <f>#REF!</f>
        <v>#REF!</v>
      </c>
      <c r="C55" s="2" t="e">
        <f>#REF!</f>
        <v>#REF!</v>
      </c>
      <c r="D55" s="2" t="e">
        <f>#REF!</f>
        <v>#REF!</v>
      </c>
      <c r="E55" s="2" t="e">
        <f>#REF!</f>
        <v>#REF!</v>
      </c>
      <c r="F55" s="2" t="e">
        <f>#REF!</f>
        <v>#REF!</v>
      </c>
      <c r="G55" s="2" t="e">
        <f>#REF!</f>
        <v>#REF!</v>
      </c>
      <c r="H55" s="46" t="e">
        <f>#REF!</f>
        <v>#REF!</v>
      </c>
    </row>
    <row r="56" spans="1:9">
      <c r="A56" s="60" t="s">
        <v>91</v>
      </c>
      <c r="B56" s="2" t="e">
        <f>#REF!</f>
        <v>#REF!</v>
      </c>
      <c r="C56" s="2" t="e">
        <f>#REF!</f>
        <v>#REF!</v>
      </c>
      <c r="D56" s="2" t="e">
        <f>#REF!</f>
        <v>#REF!</v>
      </c>
      <c r="E56" s="2" t="e">
        <f>#REF!</f>
        <v>#REF!</v>
      </c>
      <c r="F56" s="2" t="e">
        <f>#REF!</f>
        <v>#REF!</v>
      </c>
      <c r="G56" s="2" t="e">
        <f>#REF!</f>
        <v>#REF!</v>
      </c>
      <c r="H56" s="46" t="e">
        <f>#REF!</f>
        <v>#REF!</v>
      </c>
    </row>
    <row r="57" spans="1:9" ht="17" thickBot="1">
      <c r="A57" s="63" t="s">
        <v>118</v>
      </c>
      <c r="B57" s="3" t="e">
        <f>#REF!</f>
        <v>#REF!</v>
      </c>
      <c r="C57" s="3" t="s">
        <v>119</v>
      </c>
      <c r="D57" s="3" t="e">
        <f>#REF!</f>
        <v>#REF!</v>
      </c>
      <c r="E57" s="3" t="e">
        <f>#REF!</f>
        <v>#REF!</v>
      </c>
      <c r="F57" s="3" t="e">
        <f>#REF!</f>
        <v>#REF!</v>
      </c>
      <c r="G57" s="3" t="e">
        <f>#REF!</f>
        <v>#REF!</v>
      </c>
      <c r="H57" s="64" t="e">
        <f>#REF!</f>
        <v>#REF!</v>
      </c>
    </row>
    <row r="58" spans="1:9" ht="17" thickBot="1">
      <c r="A58" s="61" t="s">
        <v>49</v>
      </c>
      <c r="B58" s="35" t="e">
        <f t="shared" ref="B58:H58" si="2">SUM(B41:B56)</f>
        <v>#REF!</v>
      </c>
      <c r="C58" s="35" t="e">
        <f t="shared" si="2"/>
        <v>#REF!</v>
      </c>
      <c r="D58" s="35" t="e">
        <f t="shared" si="2"/>
        <v>#REF!</v>
      </c>
      <c r="E58" s="35" t="e">
        <f t="shared" si="2"/>
        <v>#REF!</v>
      </c>
      <c r="F58" s="35" t="e">
        <f t="shared" si="2"/>
        <v>#REF!</v>
      </c>
      <c r="G58" s="93" t="e">
        <f t="shared" si="2"/>
        <v>#REF!</v>
      </c>
      <c r="H58" s="94" t="e">
        <f t="shared" si="2"/>
        <v>#REF!</v>
      </c>
    </row>
    <row r="59" spans="1:9" ht="17" thickBot="1">
      <c r="A59" s="62" t="s">
        <v>110</v>
      </c>
      <c r="B59" s="7"/>
      <c r="C59" s="7"/>
      <c r="D59" s="55"/>
      <c r="E59" s="55"/>
      <c r="F59" s="55"/>
      <c r="G59" s="55"/>
      <c r="H59" s="65" t="e">
        <f>G58*7</f>
        <v>#REF!</v>
      </c>
    </row>
    <row r="60" spans="1:9">
      <c r="A60" s="34"/>
      <c r="B60" s="34"/>
      <c r="C60" s="33"/>
      <c r="D60" s="33"/>
      <c r="E60" s="35"/>
      <c r="F60" s="35"/>
      <c r="G60" s="35"/>
      <c r="H60" s="35"/>
      <c r="I60" s="35"/>
    </row>
    <row r="61" spans="1:9">
      <c r="E61" s="2"/>
      <c r="F61" s="2"/>
      <c r="G61" s="2"/>
      <c r="H61" s="2"/>
      <c r="I61" s="2"/>
    </row>
    <row r="62" spans="1:9" ht="17" thickBot="1">
      <c r="A62" s="165" t="s">
        <v>112</v>
      </c>
      <c r="B62" s="165"/>
      <c r="C62" s="165"/>
      <c r="D62" s="165"/>
      <c r="E62" s="165"/>
      <c r="F62" s="165"/>
      <c r="G62" s="165"/>
      <c r="H62" s="34"/>
      <c r="I62" s="34"/>
    </row>
    <row r="63" spans="1:9" ht="17" thickBot="1">
      <c r="A63" s="72" t="s">
        <v>39</v>
      </c>
      <c r="B63" s="57" t="s">
        <v>40</v>
      </c>
      <c r="C63" s="57" t="s">
        <v>41</v>
      </c>
      <c r="D63" s="57" t="s">
        <v>42</v>
      </c>
      <c r="E63" s="57" t="s">
        <v>43</v>
      </c>
      <c r="F63" s="57" t="s">
        <v>44</v>
      </c>
      <c r="G63" s="58" t="s">
        <v>45</v>
      </c>
    </row>
    <row r="64" spans="1:9">
      <c r="A64" s="66" t="e">
        <f>SUM(#REF!+#REF!+#REF!+#REF!+#REF!+#REF!+#REF!+#REF!+#REF!+#REF!+#REF!+#REF!+#REF!+#REF!)</f>
        <v>#REF!</v>
      </c>
      <c r="B64" s="2" t="e">
        <f>SUM(#REF!+#REF!+#REF!+#REF!+#REF!+#REF!+#REF!+#REF!+#REF!+#REF!+#REF!+#REF!+#REF!+#REF!)</f>
        <v>#REF!</v>
      </c>
      <c r="C64" s="2" t="e">
        <f>SUM(#REF!+#REF!+#REF!+#REF!+#REF!+#REF!+#REF!+#REF!+#REF!+#REF!+#REF!+#REF!+#REF!+#REF!)</f>
        <v>#REF!</v>
      </c>
      <c r="D64" s="2" t="e">
        <f>SUM(#REF!+#REF!+#REF!+#REF!+#REF!+#REF!+#REF!+#REF!+#REF!+#REF!+#REF!+#REF!+#REF!)</f>
        <v>#REF!</v>
      </c>
      <c r="E64" s="2" t="e">
        <f>SUM(#REF!+#REF!+#REF!+#REF!+#REF!+#REF!+#REF!+#REF!+#REF!+#REF!+#REF!+#REF!)</f>
        <v>#REF!</v>
      </c>
      <c r="F64" s="2" t="e">
        <f>SUM(#REF!+#REF!+#REF!+#REF!+#REF!+#REF!+#REF!+#REF!+#REF!+#REF!+#REF!+#REF!)</f>
        <v>#REF!</v>
      </c>
      <c r="G64" s="46" t="e">
        <f>SUM(#REF!+#REF!+#REF!+#REF!+#REF!+#REF!+#REF!+#REF!+#REF!+#REF!+#REF!+#REF!)</f>
        <v>#REF!</v>
      </c>
    </row>
    <row r="65" spans="1:7">
      <c r="A65" s="67" t="e">
        <f>A64*3.6</f>
        <v>#REF!</v>
      </c>
      <c r="B65" s="68" t="e">
        <f>B64*5.8</f>
        <v>#REF!</v>
      </c>
      <c r="C65" s="68" t="e">
        <f>C64*6.9</f>
        <v>#REF!</v>
      </c>
      <c r="D65" s="68" t="e">
        <f>D64*21</f>
        <v>#REF!</v>
      </c>
      <c r="E65" s="68" t="e">
        <f>E64*24.9</f>
        <v>#REF!</v>
      </c>
      <c r="F65" s="68" t="e">
        <f>F64*24.9</f>
        <v>#REF!</v>
      </c>
      <c r="G65" s="69" t="e">
        <f>G64*24.9</f>
        <v>#REF!</v>
      </c>
    </row>
    <row r="66" spans="1:7" ht="17" thickBot="1">
      <c r="A66" s="45"/>
      <c r="B66" s="68"/>
      <c r="C66" s="68"/>
      <c r="D66" s="68"/>
      <c r="E66" s="68"/>
      <c r="F66" s="68"/>
      <c r="G66" s="69"/>
    </row>
    <row r="67" spans="1:7" ht="17" thickBot="1">
      <c r="A67" s="173" t="s">
        <v>50</v>
      </c>
      <c r="B67" s="171"/>
      <c r="C67" s="171" t="s">
        <v>51</v>
      </c>
      <c r="D67" s="171"/>
      <c r="E67" s="57" t="s">
        <v>47</v>
      </c>
      <c r="F67" s="57" t="s">
        <v>46</v>
      </c>
      <c r="G67" s="58" t="s">
        <v>48</v>
      </c>
    </row>
    <row r="68" spans="1:7">
      <c r="A68" s="174" t="e" cm="1">
        <f t="array" ref="A68">SUM(#REF!+#REF!+#REF!)</f>
        <v>#REF!</v>
      </c>
      <c r="B68" s="175"/>
      <c r="C68" s="172"/>
      <c r="D68" s="172"/>
      <c r="E68" s="2" t="e">
        <f>SUM(#REF!+#REF!+#REF!+#REF!+#REF!+#REF!+#REF!)</f>
        <v>#REF!</v>
      </c>
      <c r="F68" s="2" t="e">
        <f>SUM(#REF!+#REF!+#REF!+#REF!+#REF!+#REF!+#REF!)</f>
        <v>#REF!</v>
      </c>
      <c r="G68" s="46" t="e">
        <f>SUM(#REF!+#REF!+#REF!+#REF!+#REF!+#REF!+#REF!)</f>
        <v>#REF!</v>
      </c>
    </row>
    <row r="69" spans="1:7" ht="17" thickBot="1">
      <c r="A69" s="169" t="e">
        <f>A68*11.2</f>
        <v>#REF!</v>
      </c>
      <c r="B69" s="170"/>
      <c r="C69" s="170">
        <f>C68*3.95</f>
        <v>0</v>
      </c>
      <c r="D69" s="170"/>
      <c r="E69" s="1"/>
      <c r="F69" s="70"/>
      <c r="G69" s="71" t="e">
        <f>G68*29.15</f>
        <v>#REF!</v>
      </c>
    </row>
    <row r="70" spans="1:7">
      <c r="A70" s="68"/>
      <c r="B70" s="68"/>
      <c r="C70" s="68"/>
      <c r="D70" s="68"/>
      <c r="F70" s="68"/>
      <c r="G70" s="68"/>
    </row>
    <row r="72" spans="1:7" ht="17" thickBot="1">
      <c r="A72" s="165" t="s">
        <v>113</v>
      </c>
      <c r="B72" s="178"/>
      <c r="C72" s="178"/>
      <c r="E72" s="151" t="s">
        <v>115</v>
      </c>
      <c r="F72" s="151"/>
      <c r="G72" s="151"/>
    </row>
    <row r="73" spans="1:7" ht="17" thickBot="1">
      <c r="A73" s="56" t="s">
        <v>97</v>
      </c>
      <c r="B73" s="57" t="s">
        <v>83</v>
      </c>
      <c r="C73" s="58" t="s">
        <v>84</v>
      </c>
      <c r="E73" s="56" t="s">
        <v>116</v>
      </c>
      <c r="F73" s="57" t="s">
        <v>98</v>
      </c>
      <c r="G73" s="58" t="s">
        <v>99</v>
      </c>
    </row>
    <row r="74" spans="1:7">
      <c r="A74" s="45" t="s">
        <v>27</v>
      </c>
      <c r="B74" s="36" t="e">
        <f>#REF!</f>
        <v>#REF!</v>
      </c>
      <c r="C74" s="73" t="e">
        <f>#REF!</f>
        <v>#REF!</v>
      </c>
      <c r="E74" s="45" t="s">
        <v>39</v>
      </c>
      <c r="F74" s="2" t="e">
        <f>A64*#REF!</f>
        <v>#REF!</v>
      </c>
      <c r="G74" s="46" t="e">
        <f>A64*#REF!</f>
        <v>#REF!</v>
      </c>
    </row>
    <row r="75" spans="1:7">
      <c r="A75" s="45" t="s">
        <v>26</v>
      </c>
      <c r="B75" s="36" t="e">
        <f>#REF!</f>
        <v>#REF!</v>
      </c>
      <c r="C75" s="73" t="e">
        <f>#REF!</f>
        <v>#REF!</v>
      </c>
      <c r="E75" s="45" t="s">
        <v>93</v>
      </c>
      <c r="F75" s="2" t="e">
        <f>B64*#REF!</f>
        <v>#REF!</v>
      </c>
      <c r="G75" s="46" t="e">
        <f>B64*#REF!</f>
        <v>#REF!</v>
      </c>
    </row>
    <row r="76" spans="1:7">
      <c r="A76" s="45" t="s">
        <v>28</v>
      </c>
      <c r="B76" s="36" t="e">
        <f>#REF!</f>
        <v>#REF!</v>
      </c>
      <c r="C76" s="73" t="e">
        <f>#REF!</f>
        <v>#REF!</v>
      </c>
      <c r="E76" s="45" t="s">
        <v>92</v>
      </c>
      <c r="F76" s="2" t="e">
        <f>C64*#REF!</f>
        <v>#REF!</v>
      </c>
      <c r="G76" s="46" t="e">
        <f>C64*#REF!</f>
        <v>#REF!</v>
      </c>
    </row>
    <row r="77" spans="1:7">
      <c r="A77" s="45" t="s">
        <v>32</v>
      </c>
      <c r="B77" s="36" t="e">
        <f>#REF!</f>
        <v>#REF!</v>
      </c>
      <c r="C77" s="73" t="e">
        <f>#REF!</f>
        <v>#REF!</v>
      </c>
      <c r="E77" s="45" t="s">
        <v>100</v>
      </c>
      <c r="F77" s="2" t="e">
        <f>D64*#REF!</f>
        <v>#REF!</v>
      </c>
      <c r="G77" s="46" t="e">
        <f>D64*#REF!</f>
        <v>#REF!</v>
      </c>
    </row>
    <row r="78" spans="1:7">
      <c r="A78" s="45" t="s">
        <v>34</v>
      </c>
      <c r="B78" s="36" t="e">
        <f>#REF!</f>
        <v>#REF!</v>
      </c>
      <c r="C78" s="73" t="e">
        <f>#REF!</f>
        <v>#REF!</v>
      </c>
      <c r="E78" s="45" t="s">
        <v>96</v>
      </c>
      <c r="F78" s="2" t="e">
        <f>E64*#REF!</f>
        <v>#REF!</v>
      </c>
      <c r="G78" s="46" t="e">
        <f>E64*#REF!</f>
        <v>#REF!</v>
      </c>
    </row>
    <row r="79" spans="1:7">
      <c r="A79" s="45" t="s">
        <v>31</v>
      </c>
      <c r="B79" s="36" t="e">
        <f>#REF!</f>
        <v>#REF!</v>
      </c>
      <c r="C79" s="73" t="e">
        <f>#REF!</f>
        <v>#REF!</v>
      </c>
      <c r="E79" s="45" t="s">
        <v>95</v>
      </c>
      <c r="F79" s="2" t="e">
        <f>F64*#REF!</f>
        <v>#REF!</v>
      </c>
      <c r="G79" s="46" t="e">
        <f>F64*#REF!</f>
        <v>#REF!</v>
      </c>
    </row>
    <row r="80" spans="1:7" ht="17" thickBot="1">
      <c r="A80" s="45" t="s">
        <v>33</v>
      </c>
      <c r="B80" s="36" t="e">
        <f>#REF!</f>
        <v>#REF!</v>
      </c>
      <c r="C80" s="73" t="e">
        <f>#REF!</f>
        <v>#REF!</v>
      </c>
      <c r="E80" s="45" t="s">
        <v>94</v>
      </c>
      <c r="F80" s="2" t="e">
        <f>G64*#REF!</f>
        <v>#REF!</v>
      </c>
      <c r="G80" s="46" t="e">
        <f>G64*#REF!</f>
        <v>#REF!</v>
      </c>
    </row>
    <row r="81" spans="1:8" ht="17" thickBot="1">
      <c r="A81" s="45" t="s">
        <v>36</v>
      </c>
      <c r="B81" s="36" t="e">
        <f>#REF!</f>
        <v>#REF!</v>
      </c>
      <c r="C81" s="73" t="e">
        <f>#REF!</f>
        <v>#REF!</v>
      </c>
      <c r="E81" s="56" t="s">
        <v>49</v>
      </c>
      <c r="F81" s="57" t="e">
        <f>SUM(F74:F80)</f>
        <v>#REF!</v>
      </c>
      <c r="G81" s="58" t="e">
        <f>SUM(G74:G80)</f>
        <v>#REF!</v>
      </c>
    </row>
    <row r="82" spans="1:8">
      <c r="A82" s="45" t="s">
        <v>35</v>
      </c>
      <c r="B82" s="36" t="e">
        <f>#REF!</f>
        <v>#REF!</v>
      </c>
      <c r="C82" s="73" t="e">
        <f>#REF!</f>
        <v>#REF!</v>
      </c>
    </row>
    <row r="83" spans="1:8">
      <c r="A83" s="45" t="s">
        <v>71</v>
      </c>
      <c r="B83" s="36" t="e">
        <f>#REF!</f>
        <v>#REF!</v>
      </c>
      <c r="C83" s="73" t="e">
        <f>#REF!</f>
        <v>#REF!</v>
      </c>
    </row>
    <row r="84" spans="1:8" ht="17" thickBot="1">
      <c r="A84" s="45" t="s">
        <v>72</v>
      </c>
      <c r="B84" s="36" t="e">
        <f>#REF!</f>
        <v>#REF!</v>
      </c>
      <c r="C84" s="73" t="e">
        <f>#REF!</f>
        <v>#REF!</v>
      </c>
      <c r="E84" s="151" t="s">
        <v>114</v>
      </c>
      <c r="F84" s="151"/>
      <c r="G84" s="151"/>
    </row>
    <row r="85" spans="1:8" ht="17" thickBot="1">
      <c r="A85" s="45" t="s">
        <v>37</v>
      </c>
      <c r="B85" s="36" t="e">
        <f>#REF!</f>
        <v>#REF!</v>
      </c>
      <c r="C85" s="73" t="e">
        <f>#REF!</f>
        <v>#REF!</v>
      </c>
      <c r="E85" s="56" t="s">
        <v>117</v>
      </c>
      <c r="F85" s="57" t="s">
        <v>83</v>
      </c>
      <c r="G85" s="57" t="s">
        <v>84</v>
      </c>
      <c r="H85" s="91" t="s">
        <v>54</v>
      </c>
    </row>
    <row r="86" spans="1:8">
      <c r="A86" s="45" t="s">
        <v>38</v>
      </c>
      <c r="B86" s="36" t="e">
        <f>#REF!</f>
        <v>#REF!</v>
      </c>
      <c r="C86" s="73" t="e">
        <f>#REF!</f>
        <v>#REF!</v>
      </c>
      <c r="E86" s="45" t="s">
        <v>78</v>
      </c>
      <c r="F86" s="2" t="e">
        <f>G58*(B12*#REF!)</f>
        <v>#REF!</v>
      </c>
      <c r="G86" s="2" t="e">
        <f>G58*(D12*#REF!)</f>
        <v>#REF!</v>
      </c>
      <c r="H86" s="46" t="e">
        <f>G57*(D12*#REF!)</f>
        <v>#REF!</v>
      </c>
    </row>
    <row r="87" spans="1:8">
      <c r="A87" s="45" t="s">
        <v>54</v>
      </c>
      <c r="B87" s="36" t="e">
        <f>#REF!</f>
        <v>#REF!</v>
      </c>
      <c r="C87" s="73" t="e">
        <f>#REF!</f>
        <v>#REF!</v>
      </c>
      <c r="E87" s="45" t="s">
        <v>79</v>
      </c>
      <c r="F87" s="2" t="e">
        <f>G58*(B13*#REF!)</f>
        <v>#REF!</v>
      </c>
      <c r="G87" s="2" t="e">
        <f>G58*(D13*#REF!)</f>
        <v>#REF!</v>
      </c>
      <c r="H87" s="46" t="e">
        <f>G57*(D13*#REF!)</f>
        <v>#REF!</v>
      </c>
    </row>
    <row r="88" spans="1:8">
      <c r="A88" s="45" t="s">
        <v>90</v>
      </c>
      <c r="B88" s="36" t="e">
        <f>#REF!</f>
        <v>#REF!</v>
      </c>
      <c r="C88" s="74"/>
      <c r="E88" s="45" t="s">
        <v>81</v>
      </c>
      <c r="F88" s="2" t="e">
        <f>G58*(B14*#REF!)</f>
        <v>#REF!</v>
      </c>
      <c r="G88" s="2" t="e">
        <f>G58*(D14*#REF!)</f>
        <v>#REF!</v>
      </c>
      <c r="H88" s="46" t="e">
        <f>G57*(D14*#REF!)</f>
        <v>#REF!</v>
      </c>
    </row>
    <row r="89" spans="1:8" ht="17" thickBot="1">
      <c r="A89" s="45" t="s">
        <v>91</v>
      </c>
      <c r="B89" s="36" t="e">
        <f>#REF!</f>
        <v>#REF!</v>
      </c>
      <c r="C89" s="74"/>
      <c r="E89" s="45" t="s">
        <v>82</v>
      </c>
      <c r="F89" s="2" t="e">
        <f>G58*(B15*#REF!)</f>
        <v>#REF!</v>
      </c>
      <c r="G89" s="2" t="e">
        <f>G58*(D15*#REF!)</f>
        <v>#REF!</v>
      </c>
      <c r="H89" s="46" t="e">
        <f>G57*(D15*#REF!)</f>
        <v>#REF!</v>
      </c>
    </row>
    <row r="90" spans="1:8" ht="17" thickBot="1">
      <c r="A90" s="56" t="s">
        <v>49</v>
      </c>
      <c r="B90" s="75" t="e">
        <f>SUM(B74:B89)/60</f>
        <v>#REF!</v>
      </c>
      <c r="C90" s="76" t="e">
        <f>SUM(C74:C89)/60</f>
        <v>#REF!</v>
      </c>
      <c r="E90" s="56" t="s">
        <v>49</v>
      </c>
      <c r="F90" s="75" t="e">
        <f>SUM(F86:F89)/3600</f>
        <v>#REF!</v>
      </c>
      <c r="G90" s="75" t="e">
        <f>SUM(G86:G89)/3600</f>
        <v>#REF!</v>
      </c>
      <c r="H90" s="76" t="e">
        <f>SUM(H86:H89)/3600</f>
        <v>#REF!</v>
      </c>
    </row>
  </sheetData>
  <mergeCells count="25">
    <mergeCell ref="G15:H15"/>
    <mergeCell ref="C10:D11"/>
    <mergeCell ref="A10:B11"/>
    <mergeCell ref="A72:C72"/>
    <mergeCell ref="G10:H10"/>
    <mergeCell ref="G11:H11"/>
    <mergeCell ref="G12:H12"/>
    <mergeCell ref="G13:H13"/>
    <mergeCell ref="G14:H14"/>
    <mergeCell ref="E84:G84"/>
    <mergeCell ref="E10:F11"/>
    <mergeCell ref="F17:H17"/>
    <mergeCell ref="F19:H19"/>
    <mergeCell ref="F20:H20"/>
    <mergeCell ref="F21:H21"/>
    <mergeCell ref="F18:H18"/>
    <mergeCell ref="A62:G62"/>
    <mergeCell ref="F22:H22"/>
    <mergeCell ref="A69:B69"/>
    <mergeCell ref="C67:D67"/>
    <mergeCell ref="C68:D68"/>
    <mergeCell ref="C69:D69"/>
    <mergeCell ref="A67:B67"/>
    <mergeCell ref="A68:B68"/>
    <mergeCell ref="E72:G72"/>
  </mergeCells>
  <dataValidations count="15">
    <dataValidation type="list" allowBlank="1" showInputMessage="1" showErrorMessage="1" sqref="C68:D68" xr:uid="{E99CB4E8-F19D-9041-B01E-442C7A371CFB}">
      <formula1>"0,1,2,3,4,5,6,7,8,9,10,11,12,13,14,15,16,17,18,19,20,25,30,35,40,45,50"</formula1>
    </dataValidation>
    <dataValidation type="list" allowBlank="1" showInputMessage="1" showErrorMessage="1" sqref="D15:D22 G17:G22 B15:B16 F15" xr:uid="{6EF7AC30-0042-014F-8B66-3D98F6B362A9}">
      <formula1>".5, 1,1.5,2,2.5,3,3.5,4,4.5,5"</formula1>
    </dataValidation>
    <dataValidation type="list" allowBlank="1" showInputMessage="1" showErrorMessage="1" sqref="B14 D14 F14" xr:uid="{52F98614-3DF4-AE40-AE62-ECAC68D35864}">
      <formula1>".5, 1,1.5,2,2.5,3"</formula1>
    </dataValidation>
    <dataValidation type="list" allowBlank="1" showInputMessage="1" showErrorMessage="1" sqref="B12:B13 D12:D13 F12:F13" xr:uid="{7A2294EC-55FA-2A4A-8CB2-BFB9DFE2055A}">
      <formula1>".5, 1,1.5,2"</formula1>
    </dataValidation>
    <dataValidation type="list" allowBlank="1" showInputMessage="1" showErrorMessage="1" sqref="B26:B27 B30:B34" xr:uid="{3D0D7F94-0349-BD43-ABAD-2E898B969F41}">
      <formula1>"2,3,4,5,6,7,8,9,10,11,12,13,14,15,16,17,18,19,20"</formula1>
    </dataValidation>
    <dataValidation type="list" allowBlank="1" showInputMessage="1" showErrorMessage="1" sqref="E25:F27 E30:F34 E36:F37" xr:uid="{1C0E973D-C2A9-C742-9F38-B1B950F1602A}">
      <formula1>".25, .5, .75, 1, 1.25, 1.5"</formula1>
    </dataValidation>
    <dataValidation type="list" allowBlank="1" showInputMessage="1" showErrorMessage="1" sqref="B38" xr:uid="{6C9D03E5-EADF-0843-BB45-4D85B66478DD}">
      <formula1>"1,2,3,4,5"</formula1>
    </dataValidation>
    <dataValidation type="list" allowBlank="1" showInputMessage="1" showErrorMessage="1" sqref="B25 B36:B37" xr:uid="{B66613BE-270A-DB42-BBEF-090CA727BD55}">
      <formula1>"1,2,3,4,5,6,7,8,9,10"</formula1>
    </dataValidation>
    <dataValidation type="list" allowBlank="1" showInputMessage="1" showErrorMessage="1" sqref="F18" xr:uid="{055CF1B4-FFC4-FF4B-8F76-635BB6354004}">
      <formula1>"Yes. The client will be very involved in the move, Yes but there is a different primary contact, No. Someone else will be managing the move, Special request"</formula1>
    </dataValidation>
    <dataValidation type="list" allowBlank="1" showInputMessage="1" showErrorMessage="1" sqref="C34" xr:uid="{6AAE5183-C419-9E4B-AEB6-E1406DAC8559}">
      <formula1>"2, 2.5, 3, 3.5, 4, 4.5, 5, 5.5, 6, 6.5, 7, 7.5, 8"</formula1>
    </dataValidation>
    <dataValidation type="list" allowBlank="1" showInputMessage="1" showErrorMessage="1" sqref="D26:D27 D30:D34" xr:uid="{5E653AAA-9409-5D4A-BAFC-728FD1B0493D}">
      <formula1>".25, .5, .75, 1, 1.25, 1.5, 1.75, 2, 2.25, 2.5, 2.75, 3, 3.25, 3.5, 3.75, 4, 4.5, 5"</formula1>
    </dataValidation>
    <dataValidation type="list" allowBlank="1" showInputMessage="1" showErrorMessage="1" sqref="H30:H33 H25:H27 H36:H37" xr:uid="{7176D206-F9FF-F74F-B8AD-06395BF7B51D}">
      <formula1>"2,2.5, 3, 3.5, 4, 4.5, 5, 5.5, 6, 6.5, 7, 7.5, 8"</formula1>
    </dataValidation>
    <dataValidation type="list" allowBlank="1" showInputMessage="1" showErrorMessage="1" sqref="E24:E37 F16:F22" xr:uid="{3858AB85-B6D9-5E41-94C5-AC1F3EC6A9F2}">
      <formula1>"Cat, Cats, Dog, Dogs, Cats but will be boarded, Dogs but will be boarded"</formula1>
    </dataValidation>
    <dataValidation type="list" allowBlank="1" showInputMessage="1" showErrorMessage="1" sqref="F20:H20" xr:uid="{609B3AF7-955F-BF4B-AA7B-31FA772447FA}">
      <formula1>"Yes, Yes. but it can be removed before the pack, No"</formula1>
    </dataValidation>
    <dataValidation type="list" allowBlank="1" showInputMessage="1" showErrorMessage="1" sqref="G11:H11 G13:H13 G15:H15" xr:uid="{ADA8B615-7FC6-9F43-B5B5-502558122D00}">
      <formula1>"Studio - MC, Studio - LG, 1BD - Standard, 1BD - Large, 2BD - Standard, 2BD - Deluxe, 10x10 Storage or 12' POD, 10x15 Storage or 16' POD, 10x30 Storage or 2 16' POD, House 3 BD, House 4 BD"</formula1>
    </dataValidation>
  </dataValidations>
  <pageMargins left="0.7" right="0.7" top="0.75" bottom="0.75" header="0.3" footer="0.3"/>
  <pageSetup orientation="portrait" horizontalDpi="0" verticalDpi="0"/>
  <ignoredErrors>
    <ignoredError sqref="F57"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CLIENT</vt:lpstr>
      <vt:lpstr>ESTIMATOR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Lars Jorgensen</cp:lastModifiedBy>
  <cp:lastPrinted>2024-05-02T17:12:36Z</cp:lastPrinted>
  <dcterms:created xsi:type="dcterms:W3CDTF">2023-04-11T20:45:48Z</dcterms:created>
  <dcterms:modified xsi:type="dcterms:W3CDTF">2024-05-30T19:16:52Z</dcterms:modified>
</cp:coreProperties>
</file>