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hidden="1" localSheetId="0" name="_xlnm._FilterDatabase">Sheet1!$A$1:$BE$249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77">
      <text>
        <t xml:space="preserve">37:37
	-Noah Poll</t>
      </text>
    </comment>
    <comment authorId="0" ref="A76">
      <text>
        <t xml:space="preserve">37:00
	-Noah Poll</t>
      </text>
    </comment>
    <comment authorId="0" ref="A75">
      <text>
        <t xml:space="preserve">36:38
	-Noah Poll</t>
      </text>
    </comment>
    <comment authorId="0" ref="A74">
      <text>
        <t xml:space="preserve">36:12
	-Noah Poll</t>
      </text>
    </comment>
    <comment authorId="0" ref="A73">
      <text>
        <t xml:space="preserve">35:52
	-Noah Poll</t>
      </text>
    </comment>
    <comment authorId="0" ref="A72">
      <text>
        <t xml:space="preserve">35:25
	-Noah Poll</t>
      </text>
    </comment>
    <comment authorId="0" ref="A71">
      <text>
        <t xml:space="preserve">35:04
	-Noah Poll</t>
      </text>
    </comment>
    <comment authorId="0" ref="A70">
      <text>
        <t xml:space="preserve">34:27
	-Noah Poll</t>
      </text>
    </comment>
    <comment authorId="0" ref="A69">
      <text>
        <t xml:space="preserve">34:01
	-Noah Poll</t>
      </text>
    </comment>
    <comment authorId="0" ref="A68">
      <text>
        <t xml:space="preserve">33:30
	-Noah Poll</t>
      </text>
    </comment>
    <comment authorId="0" ref="A67">
      <text>
        <t xml:space="preserve">32:51
	-Noah Poll</t>
      </text>
    </comment>
    <comment authorId="0" ref="A66">
      <text>
        <t xml:space="preserve">32:05
	-Noah Poll</t>
      </text>
    </comment>
    <comment authorId="0" ref="A65">
      <text>
        <t xml:space="preserve">31:31
	-Noah Poll</t>
      </text>
    </comment>
    <comment authorId="0" ref="A64">
      <text>
        <t xml:space="preserve">31:00
	-Noah Poll</t>
      </text>
    </comment>
    <comment authorId="0" ref="A63">
      <text>
        <t xml:space="preserve">30:44
	-Noah Poll</t>
      </text>
    </comment>
    <comment authorId="0" ref="A62">
      <text>
        <t xml:space="preserve">29:59
	-Noah Poll</t>
      </text>
    </comment>
    <comment authorId="0" ref="A61">
      <text>
        <t xml:space="preserve">29:32
	-Noah Poll</t>
      </text>
    </comment>
    <comment authorId="0" ref="A60">
      <text>
        <t xml:space="preserve">29:15
	-Noah Poll</t>
      </text>
    </comment>
    <comment authorId="0" ref="A59">
      <text>
        <t xml:space="preserve">28:49
	-Noah Poll</t>
      </text>
    </comment>
    <comment authorId="0" ref="A58">
      <text>
        <t xml:space="preserve">28:11
	-Noah Poll</t>
      </text>
    </comment>
    <comment authorId="0" ref="A57">
      <text>
        <t xml:space="preserve">27:05
	-Noah Poll</t>
      </text>
    </comment>
    <comment authorId="0" ref="A56">
      <text>
        <t xml:space="preserve">26:45
	-Noah Poll</t>
      </text>
    </comment>
    <comment authorId="0" ref="A55">
      <text>
        <t xml:space="preserve">26:14
	-Noah Poll</t>
      </text>
    </comment>
    <comment authorId="0" ref="A54">
      <text>
        <t xml:space="preserve">25:57
	-Noah Poll</t>
      </text>
    </comment>
    <comment authorId="0" ref="A53">
      <text>
        <t xml:space="preserve">25:20
	-Noah Poll</t>
      </text>
    </comment>
    <comment authorId="0" ref="A52">
      <text>
        <t xml:space="preserve">25:00
	-Noah Poll</t>
      </text>
    </comment>
    <comment authorId="0" ref="A51">
      <text>
        <t xml:space="preserve">24:23
	-Noah Poll</t>
      </text>
    </comment>
    <comment authorId="0" ref="A50">
      <text>
        <t xml:space="preserve">23:54
	-Noah Poll</t>
      </text>
    </comment>
    <comment authorId="0" ref="A49">
      <text>
        <t xml:space="preserve">23:31
	-Noah Poll</t>
      </text>
    </comment>
    <comment authorId="0" ref="A48">
      <text>
        <t xml:space="preserve">23:01
	-Noah Poll</t>
      </text>
    </comment>
    <comment authorId="0" ref="A47">
      <text>
        <t xml:space="preserve">22:04
	-Noah Poll</t>
      </text>
    </comment>
    <comment authorId="0" ref="A46">
      <text>
        <t xml:space="preserve">21:35
	-Noah Poll</t>
      </text>
    </comment>
    <comment authorId="0" ref="A45">
      <text>
        <t xml:space="preserve">21:14
	-Noah Poll</t>
      </text>
    </comment>
    <comment authorId="0" ref="A44">
      <text>
        <t xml:space="preserve">20:41
	-Noah Poll</t>
      </text>
    </comment>
    <comment authorId="0" ref="A43">
      <text>
        <t xml:space="preserve">20:07
	-Noah Poll</t>
      </text>
    </comment>
    <comment authorId="0" ref="A42">
      <text>
        <t xml:space="preserve">19:29
	-Noah Poll</t>
      </text>
    </comment>
    <comment authorId="0" ref="A41">
      <text>
        <t xml:space="preserve">19:05
	-Noah Poll</t>
      </text>
    </comment>
    <comment authorId="0" ref="A40">
      <text>
        <t xml:space="preserve">18:00
	-Noah Poll</t>
      </text>
    </comment>
    <comment authorId="0" ref="A39">
      <text>
        <t xml:space="preserve">17:33
	-Noah Poll</t>
      </text>
    </comment>
    <comment authorId="0" ref="A38">
      <text>
        <t xml:space="preserve">16:55
	-Noah Poll</t>
      </text>
    </comment>
    <comment authorId="0" ref="A37">
      <text>
        <t xml:space="preserve">16:24
	-Noah Poll</t>
      </text>
    </comment>
    <comment authorId="0" ref="A36">
      <text>
        <t xml:space="preserve">15:07
	-Noah Poll</t>
      </text>
    </comment>
    <comment authorId="0" ref="A35">
      <text>
        <t xml:space="preserve">14:50
	-Noah Poll</t>
      </text>
    </comment>
    <comment authorId="0" ref="A34">
      <text>
        <t xml:space="preserve">14:25
	-Noah Poll</t>
      </text>
    </comment>
    <comment authorId="0" ref="A33">
      <text>
        <t xml:space="preserve">14:06
	-Noah Poll</t>
      </text>
    </comment>
    <comment authorId="0" ref="A32">
      <text>
        <t xml:space="preserve">13:50
	-Noah Poll</t>
      </text>
    </comment>
    <comment authorId="0" ref="A31">
      <text>
        <t xml:space="preserve">13:20
	-Noah Poll</t>
      </text>
    </comment>
    <comment authorId="0" ref="A30">
      <text>
        <t xml:space="preserve">12:51
	-Noah Poll</t>
      </text>
    </comment>
    <comment authorId="0" ref="A29">
      <text>
        <t xml:space="preserve">12:00
	-Noah Poll</t>
      </text>
    </comment>
    <comment authorId="0" ref="A28">
      <text>
        <t xml:space="preserve">11:33
	-Noah Poll</t>
      </text>
    </comment>
    <comment authorId="0" ref="A27">
      <text>
        <t xml:space="preserve">10:53
	-Noah Poll</t>
      </text>
    </comment>
    <comment authorId="0" ref="A26">
      <text>
        <t xml:space="preserve">10:22
	-Noah Poll</t>
      </text>
    </comment>
    <comment authorId="0" ref="A25">
      <text>
        <t xml:space="preserve">9:27
	-Noah Poll</t>
      </text>
    </comment>
    <comment authorId="0" ref="A24">
      <text>
        <t xml:space="preserve">8:58
	-Noah Poll</t>
      </text>
    </comment>
    <comment authorId="0" ref="A23">
      <text>
        <t xml:space="preserve">8:36
	-Noah Poll</t>
      </text>
    </comment>
    <comment authorId="0" ref="A22">
      <text>
        <t xml:space="preserve">8:02
	-Noah Poll</t>
      </text>
    </comment>
    <comment authorId="0" ref="A21">
      <text>
        <t xml:space="preserve">7:25
	-Noah Poll</t>
      </text>
    </comment>
    <comment authorId="0" ref="A20">
      <text>
        <t xml:space="preserve">7:00
	-Noah Poll</t>
      </text>
    </comment>
    <comment authorId="0" ref="A19">
      <text>
        <t xml:space="preserve">6:31
	-Noah Poll</t>
      </text>
    </comment>
    <comment authorId="0" ref="A18">
      <text>
        <t xml:space="preserve">5:56
	-Noah Poll</t>
      </text>
    </comment>
    <comment authorId="0" ref="A17">
      <text>
        <t xml:space="preserve">5:28
	-Noah Poll</t>
      </text>
    </comment>
    <comment authorId="0" ref="A16">
      <text>
        <t xml:space="preserve">4:58
	-Noah Poll</t>
      </text>
    </comment>
    <comment authorId="0" ref="A15">
      <text>
        <t xml:space="preserve">4:40
	-Noah Poll</t>
      </text>
    </comment>
    <comment authorId="0" ref="A14">
      <text>
        <t xml:space="preserve">3:34
	-Noah Poll</t>
      </text>
    </comment>
    <comment authorId="0" ref="A13">
      <text>
        <t xml:space="preserve">3:15
	-Noah Poll</t>
      </text>
    </comment>
    <comment authorId="0" ref="A12">
      <text>
        <t xml:space="preserve">2:41
	-Noah Poll</t>
      </text>
    </comment>
    <comment authorId="0" ref="A11">
      <text>
        <t xml:space="preserve">2:13
	-Noah Poll</t>
      </text>
    </comment>
    <comment authorId="0" ref="A10">
      <text>
        <t xml:space="preserve">1:46
	-Noah Poll</t>
      </text>
    </comment>
  </commentList>
</comments>
</file>

<file path=xl/sharedStrings.xml><?xml version="1.0" encoding="utf-8"?>
<sst xmlns="http://schemas.openxmlformats.org/spreadsheetml/2006/main" count="1110" uniqueCount="131">
  <si>
    <t>First Serve Stats</t>
  </si>
  <si>
    <t>Second Serve Stats</t>
  </si>
  <si>
    <t>Winner Stats</t>
  </si>
  <si>
    <t>Unforced Error Stats</t>
  </si>
  <si>
    <t>Forced Error Stats</t>
  </si>
  <si>
    <t>Return Stats</t>
  </si>
  <si>
    <t>Miscellaneous</t>
  </si>
  <si>
    <t>Name</t>
  </si>
  <si>
    <t>First Serves In</t>
  </si>
  <si>
    <t>First Serves Attempted</t>
  </si>
  <si>
    <t>First Serve %</t>
  </si>
  <si>
    <t>First Serves Wide</t>
  </si>
  <si>
    <t>First Serves T</t>
  </si>
  <si>
    <t>First Serves Body</t>
  </si>
  <si>
    <t>First Serves Deuce Wide</t>
  </si>
  <si>
    <t>First Serves Deuce T</t>
  </si>
  <si>
    <t>First Serves Deuce Body</t>
  </si>
  <si>
    <t>First Serves Ad Wide</t>
  </si>
  <si>
    <t>First Serves Ad T</t>
  </si>
  <si>
    <t>First Serves Ad Body</t>
  </si>
  <si>
    <t>Aces</t>
  </si>
  <si>
    <t>Points Won On First Serve</t>
  </si>
  <si>
    <t>% Points Won On First Serve</t>
  </si>
  <si>
    <t>Second Serves In</t>
  </si>
  <si>
    <t>Second Serves Attempted</t>
  </si>
  <si>
    <t>Second Serve %</t>
  </si>
  <si>
    <t>Points Won On Second Serve</t>
  </si>
  <si>
    <t>% Points Won On Second Serve</t>
  </si>
  <si>
    <t>Double Fault</t>
  </si>
  <si>
    <t>FH Winner</t>
  </si>
  <si>
    <t>BH Winner</t>
  </si>
  <si>
    <t>FH Volley Winner</t>
  </si>
  <si>
    <t>BH Volley Winner</t>
  </si>
  <si>
    <t>Overhead Winner</t>
  </si>
  <si>
    <t>Total Winners</t>
  </si>
  <si>
    <t>FH Unforced Error</t>
  </si>
  <si>
    <t>BH Unforced Error</t>
  </si>
  <si>
    <t>FH Volley Unforced Error</t>
  </si>
  <si>
    <t>BH Volley Unforced Error</t>
  </si>
  <si>
    <t>Overhead Unforced Error</t>
  </si>
  <si>
    <t>Total Unforced Errors</t>
  </si>
  <si>
    <t>FH Forced Error</t>
  </si>
  <si>
    <t>BH Forced Error</t>
  </si>
  <si>
    <t>FH Volley Forced Error</t>
  </si>
  <si>
    <t>BH Volley Forced Error</t>
  </si>
  <si>
    <t>Overhead Forced Error</t>
  </si>
  <si>
    <t>Total Forced Errors</t>
  </si>
  <si>
    <t>FH Return Winners</t>
  </si>
  <si>
    <t xml:space="preserve"> FH Return Unforced Errrors</t>
  </si>
  <si>
    <t>FH Return Forced Errors</t>
  </si>
  <si>
    <t>BH Return Winners</t>
  </si>
  <si>
    <t>BH Return Unforced Errors</t>
  </si>
  <si>
    <t>BH Return Forced Errors</t>
  </si>
  <si>
    <t>Total Return Winners</t>
  </si>
  <si>
    <t>Total Return Unforced Errors</t>
  </si>
  <si>
    <t>Total Return Forced Errors</t>
  </si>
  <si>
    <t>Break Point Conversions</t>
  </si>
  <si>
    <t>Break Point Opportunities</t>
  </si>
  <si>
    <t>Break Conversion %</t>
  </si>
  <si>
    <t>Total Points Won</t>
  </si>
  <si>
    <t>% of Points Won</t>
  </si>
  <si>
    <t>Aggressive Margin</t>
  </si>
  <si>
    <t>Pressure Points Won</t>
  </si>
  <si>
    <t>% of Pressure Points Won</t>
  </si>
  <si>
    <t>Bard</t>
  </si>
  <si>
    <t>RPI</t>
  </si>
  <si>
    <r>
      <rPr>
        <rFont val="Arial"/>
        <color theme="1"/>
      </rPr>
      <t xml:space="preserve">Instructions: Fill in the play by play only, the stats will autofill. </t>
    </r>
    <r>
      <rPr>
        <rFont val="Arial"/>
        <b/>
        <color theme="1"/>
      </rPr>
      <t xml:space="preserve">Use fh for forehand, bh for backhand. </t>
    </r>
  </si>
  <si>
    <t>Play by Play</t>
  </si>
  <si>
    <t>Server Name</t>
  </si>
  <si>
    <t>Serve</t>
  </si>
  <si>
    <t>Placement</t>
  </si>
  <si>
    <t>Last Player to Hit a Shot</t>
  </si>
  <si>
    <t>Result</t>
  </si>
  <si>
    <t>Off The Return?</t>
  </si>
  <si>
    <t>Break Point?</t>
  </si>
  <si>
    <t>Returner Broke?</t>
  </si>
  <si>
    <t>Side</t>
  </si>
  <si>
    <t>Comments</t>
  </si>
  <si>
    <t>Winner of Point</t>
  </si>
  <si>
    <t># Points Played on Serve</t>
  </si>
  <si>
    <t>Pressure Point (Except for 30 All)</t>
  </si>
  <si>
    <t>30-All?</t>
  </si>
  <si>
    <t>Pressure Point</t>
  </si>
  <si>
    <t>wide</t>
  </si>
  <si>
    <t>rpi</t>
  </si>
  <si>
    <t>ace</t>
  </si>
  <si>
    <t>n</t>
  </si>
  <si>
    <t>Big takeaways</t>
  </si>
  <si>
    <t>body</t>
  </si>
  <si>
    <t>bard</t>
  </si>
  <si>
    <t>bh forced error</t>
  </si>
  <si>
    <t>good return!</t>
  </si>
  <si>
    <t>Great variety with the serve placement</t>
  </si>
  <si>
    <t>fh forced error</t>
  </si>
  <si>
    <t>y</t>
  </si>
  <si>
    <t>Returning was tough: 18/33 RPI serves were unreturned, on the points that you returned the serve, you won 3/15</t>
  </si>
  <si>
    <t>double fault</t>
  </si>
  <si>
    <t>You won a lot of points when you used topspin groundstrokes, and the rally stayed in neutral for longer when you hit with topspin</t>
  </si>
  <si>
    <t>deuce return is tough, serve out wide by RPI was effective.</t>
  </si>
  <si>
    <t>I liked that you came to net and that you ran down a lot of balls</t>
  </si>
  <si>
    <t>bh winner</t>
  </si>
  <si>
    <r>
      <rPr>
        <rFont val="Times New Roman"/>
        <color theme="1"/>
        <sz val="14.0"/>
      </rPr>
      <t xml:space="preserve">Standing close to the baseline, both on return and mid-rally, allows you to easily transition from defense to offense, </t>
    </r>
    <r>
      <rPr>
        <rFont val="Times New Roman"/>
        <i/>
        <color theme="1"/>
        <sz val="14.0"/>
      </rPr>
      <t>however</t>
    </r>
    <r>
      <rPr>
        <rFont val="Times New Roman"/>
        <color theme="1"/>
        <sz val="14.0"/>
      </rPr>
      <t>, it also opens you up against players like this one, who will make you hit those running slice backhands or those half-volley forehands.</t>
    </r>
  </si>
  <si>
    <t>fh unforced error</t>
  </si>
  <si>
    <t>good serve, got into good attacking position off the short ball</t>
  </si>
  <si>
    <t>Goal: increase % of points won on first serve</t>
  </si>
  <si>
    <t>fh winner</t>
  </si>
  <si>
    <t>slice battle</t>
  </si>
  <si>
    <t>bh unforced error</t>
  </si>
  <si>
    <t>great return!</t>
  </si>
  <si>
    <t>t</t>
  </si>
  <si>
    <t>good serve</t>
  </si>
  <si>
    <t>loose wrist on the return</t>
  </si>
  <si>
    <t>good rally, just have to move back in the court when your shot doesn't force your opponent to defend</t>
  </si>
  <si>
    <t>even though you got passed, the serve and volley makes him come up with that shot. one thing is to follow the ball a bit to cover the DTL</t>
  </si>
  <si>
    <t>great second serve!</t>
  </si>
  <si>
    <t>great serve again, just unlucky.</t>
  </si>
  <si>
    <t>good return</t>
  </si>
  <si>
    <t>fh volley winner</t>
  </si>
  <si>
    <t>great point, way to get to the drop shot and finish off the point at net</t>
  </si>
  <si>
    <t>good serve, then kept it deep enough</t>
  </si>
  <si>
    <t>good point, utilized the topspin forehand in this one. Also, when you mix it up, like the slice at the end of the point, it keeps your opponent off balance</t>
  </si>
  <si>
    <t>i like the approach idea, should go to bh</t>
  </si>
  <si>
    <t>return was good, just got to an uncomfortable part of the court</t>
  </si>
  <si>
    <t>could have moved for a forehand?</t>
  </si>
  <si>
    <t>i like the drop shot idea</t>
  </si>
  <si>
    <t>better positioning than the last net rush, worse approach</t>
  </si>
  <si>
    <t>sometimes you have to turn to hit the slice, but other times it adds too much movement so the contact point is inconsistent</t>
  </si>
  <si>
    <t>nice tricks after the point :)</t>
  </si>
  <si>
    <t>have to back up</t>
  </si>
  <si>
    <t>great serve</t>
  </si>
  <si>
    <t>great backhand, can use this topspin bh more frequently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</si>
</sst>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10">
    <font>
      <sz val="10.0"/>
      <color rgb="FF000000"/>
      <name val="Arial"/>
      <scheme val="minor"/>
    </font>
    <font>
      <b/>
      <color theme="1"/>
      <name val="Arial"/>
      <scheme val="minor"/>
    </font>
    <font>
      <b/>
      <color rgb="FFFFFFFF"/>
      <name val="Arial"/>
      <scheme val="minor"/>
    </font>
    <font>
      <b/>
      <color rgb="FF000000"/>
      <name val="Arial"/>
      <scheme val="minor"/>
    </font>
    <font>
      <color theme="1"/>
      <name val="Arial"/>
      <scheme val="minor"/>
    </font>
    <font>
      <b/>
      <color theme="1"/>
      <name val="Arial"/>
    </font>
    <font>
      <color theme="1"/>
      <name val="Arial"/>
    </font>
    <font>
      <b/>
      <sz val="14.0"/>
      <color theme="1"/>
      <name val="Times New Roman"/>
    </font>
    <font>
      <sz val="14.0"/>
      <color theme="1"/>
      <name val="Times New Roman"/>
    </font>
    <font>
      <sz val="11.0"/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4CCCC"/>
        <bgColor rgb="FFF4CCCC"/>
      </patternFill>
    </fill>
    <fill>
      <patternFill patternType="solid">
        <fgColor rgb="FF000000"/>
        <bgColor rgb="FF000000"/>
      </patternFill>
    </fill>
  </fills>
  <borders count="1">
    <border/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3" fontId="2" numFmtId="0" xfId="0" applyAlignment="1" applyFill="1" applyFont="1">
      <alignment horizontal="center" readingOrder="0"/>
    </xf>
    <xf borderId="0" fillId="2" fontId="3" numFmtId="0" xfId="0" applyAlignment="1" applyFont="1">
      <alignment horizontal="center" readingOrder="0"/>
    </xf>
    <xf borderId="0" fillId="0" fontId="4" numFmtId="0" xfId="0" applyAlignment="1" applyFont="1">
      <alignment readingOrder="0"/>
    </xf>
    <xf borderId="0" fillId="0" fontId="4" numFmtId="0" xfId="0" applyFont="1"/>
    <xf borderId="0" fillId="0" fontId="4" numFmtId="164" xfId="0" applyFont="1" applyNumberFormat="1"/>
    <xf borderId="0" fillId="0" fontId="4" numFmtId="3" xfId="0" applyFont="1" applyNumberFormat="1"/>
    <xf borderId="0" fillId="0" fontId="1" numFmtId="0" xfId="0" applyAlignment="1" applyFont="1">
      <alignment readingOrder="0"/>
    </xf>
    <xf borderId="0" fillId="0" fontId="5" numFmtId="0" xfId="0" applyAlignment="1" applyFont="1">
      <alignment horizontal="center" vertical="bottom"/>
    </xf>
    <xf borderId="0" fillId="0" fontId="1" numFmtId="0" xfId="0" applyAlignment="1" applyFont="1">
      <alignment horizontal="center" readingOrder="0"/>
    </xf>
    <xf borderId="0" fillId="0" fontId="4" numFmtId="0" xfId="0" applyAlignment="1" applyFont="1">
      <alignment horizontal="center" readingOrder="0"/>
    </xf>
    <xf borderId="0" fillId="0" fontId="6" numFmtId="0" xfId="0" applyAlignment="1" applyFont="1">
      <alignment vertical="bottom"/>
    </xf>
    <xf borderId="0" fillId="0" fontId="4" numFmtId="0" xfId="0" applyAlignment="1" applyFont="1">
      <alignment readingOrder="0"/>
    </xf>
    <xf borderId="0" fillId="0" fontId="6" numFmtId="0" xfId="0" applyAlignment="1" applyFont="1">
      <alignment readingOrder="0" vertical="bottom"/>
    </xf>
    <xf borderId="0" fillId="0" fontId="6" numFmtId="0" xfId="0" applyAlignment="1" applyFont="1">
      <alignment horizontal="right" readingOrder="0" vertical="bottom"/>
    </xf>
    <xf borderId="0" fillId="0" fontId="7" numFmtId="0" xfId="0" applyAlignment="1" applyFont="1">
      <alignment horizontal="center" readingOrder="0" vertical="top"/>
    </xf>
    <xf borderId="0" fillId="0" fontId="8" numFmtId="0" xfId="0" applyAlignment="1" applyFont="1">
      <alignment horizontal="center" readingOrder="0" vertical="top"/>
    </xf>
    <xf borderId="0" fillId="0" fontId="8" numFmtId="0" xfId="0" applyAlignment="1" applyFont="1">
      <alignment readingOrder="0" vertical="top"/>
    </xf>
    <xf borderId="0" fillId="0" fontId="8" numFmtId="0" xfId="0" applyAlignment="1" applyFont="1">
      <alignment horizontal="center" readingOrder="0" shrinkToFit="0" vertical="top" wrapText="1"/>
    </xf>
    <xf borderId="0" fillId="0" fontId="8" numFmtId="0" xfId="0" applyAlignment="1" applyFont="1">
      <alignment readingOrder="0" vertical="center"/>
    </xf>
    <xf borderId="0" fillId="0" fontId="9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serif"/>
              </a:defRPr>
            </a:pPr>
            <a:r>
              <a:rPr b="0">
                <a:solidFill>
                  <a:srgbClr val="757575"/>
                </a:solidFill>
                <a:latin typeface="serif"/>
              </a:rPr>
              <a:t>Pressure Points Won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 sz="2000">
              <a:solidFill>
                <a:srgbClr val="1A1A1A"/>
              </a:solidFill>
              <a:latin typeface="serif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26</xdr:col>
      <xdr:colOff>819150</xdr:colOff>
      <xdr:row>39</xdr:row>
      <xdr:rowOff>76200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9.0" topLeftCell="A10" activePane="bottomLeft" state="frozen"/>
      <selection activeCell="B11" sqref="B11" pane="bottomLeft"/>
    </sheetView>
  </sheetViews>
  <sheetFormatPr customHeight="1" defaultColWidth="12.63" defaultRowHeight="15.75"/>
  <cols>
    <col customWidth="1" min="1" max="1" width="10.88"/>
    <col customWidth="1" min="3" max="3" width="18.0"/>
    <col customWidth="1" min="4" max="4" width="19.38"/>
    <col customWidth="1" min="5" max="5" width="18.0"/>
    <col customWidth="1" min="6" max="6" width="15.13"/>
    <col customWidth="1" min="7" max="7" width="14.13"/>
    <col customWidth="1" min="8" max="8" width="19.38"/>
    <col customWidth="1" min="9" max="12" width="19.63"/>
    <col customWidth="1" min="13" max="13" width="21.38"/>
    <col customWidth="1" min="14" max="14" width="14.38"/>
    <col customWidth="1" min="15" max="15" width="20.75"/>
    <col customWidth="1" min="16" max="16" width="14.88"/>
    <col customWidth="1" min="17" max="17" width="16.5"/>
    <col customWidth="1" min="18" max="18" width="20.38"/>
    <col customWidth="1" min="19" max="19" width="18.88"/>
    <col customWidth="1" min="20" max="20" width="18.38"/>
    <col customWidth="1" min="21" max="21" width="18.25"/>
  </cols>
  <sheetData>
    <row r="1">
      <c r="B1" s="1" t="s">
        <v>0</v>
      </c>
      <c r="Q1" s="2" t="s">
        <v>1</v>
      </c>
      <c r="W1" s="1" t="s">
        <v>2</v>
      </c>
      <c r="AC1" s="2" t="s">
        <v>3</v>
      </c>
      <c r="AI1" s="1" t="s">
        <v>4</v>
      </c>
      <c r="AO1" s="2" t="s">
        <v>5</v>
      </c>
      <c r="BA1" s="3" t="s">
        <v>6</v>
      </c>
    </row>
    <row r="2">
      <c r="A2" s="4" t="s">
        <v>7</v>
      </c>
      <c r="B2" s="4" t="s">
        <v>8</v>
      </c>
      <c r="C2" s="4" t="s">
        <v>9</v>
      </c>
      <c r="D2" s="4" t="s">
        <v>10</v>
      </c>
      <c r="E2" s="4" t="s">
        <v>11</v>
      </c>
      <c r="F2" s="4" t="s">
        <v>12</v>
      </c>
      <c r="G2" s="4" t="s">
        <v>13</v>
      </c>
      <c r="H2" s="4" t="s">
        <v>14</v>
      </c>
      <c r="I2" s="4" t="s">
        <v>15</v>
      </c>
      <c r="J2" s="4" t="s">
        <v>16</v>
      </c>
      <c r="K2" s="4" t="s">
        <v>17</v>
      </c>
      <c r="L2" s="4" t="s">
        <v>18</v>
      </c>
      <c r="M2" s="4" t="s">
        <v>19</v>
      </c>
      <c r="N2" s="4" t="s">
        <v>20</v>
      </c>
      <c r="O2" s="4" t="s">
        <v>21</v>
      </c>
      <c r="P2" s="4" t="s">
        <v>22</v>
      </c>
      <c r="Q2" s="4" t="s">
        <v>23</v>
      </c>
      <c r="R2" s="4" t="s">
        <v>24</v>
      </c>
      <c r="S2" s="4" t="s">
        <v>25</v>
      </c>
      <c r="T2" s="4" t="s">
        <v>26</v>
      </c>
      <c r="U2" s="4" t="s">
        <v>27</v>
      </c>
      <c r="V2" s="4" t="s">
        <v>28</v>
      </c>
      <c r="W2" s="4" t="s">
        <v>29</v>
      </c>
      <c r="X2" s="4" t="s">
        <v>30</v>
      </c>
      <c r="Y2" s="4" t="s">
        <v>31</v>
      </c>
      <c r="Z2" s="4" t="s">
        <v>32</v>
      </c>
      <c r="AA2" s="4" t="s">
        <v>33</v>
      </c>
      <c r="AB2" s="4" t="s">
        <v>34</v>
      </c>
      <c r="AC2" s="4" t="s">
        <v>35</v>
      </c>
      <c r="AD2" s="4" t="s">
        <v>36</v>
      </c>
      <c r="AE2" s="4" t="s">
        <v>37</v>
      </c>
      <c r="AF2" s="4" t="s">
        <v>38</v>
      </c>
      <c r="AG2" s="4" t="s">
        <v>39</v>
      </c>
      <c r="AH2" s="4" t="s">
        <v>40</v>
      </c>
      <c r="AI2" s="4" t="s">
        <v>41</v>
      </c>
      <c r="AJ2" s="4" t="s">
        <v>42</v>
      </c>
      <c r="AK2" s="4" t="s">
        <v>43</v>
      </c>
      <c r="AL2" s="4" t="s">
        <v>44</v>
      </c>
      <c r="AM2" s="4" t="s">
        <v>45</v>
      </c>
      <c r="AN2" s="4" t="s">
        <v>46</v>
      </c>
      <c r="AO2" s="4" t="s">
        <v>47</v>
      </c>
      <c r="AP2" s="4" t="s">
        <v>48</v>
      </c>
      <c r="AQ2" s="4" t="s">
        <v>49</v>
      </c>
      <c r="AR2" s="4" t="s">
        <v>50</v>
      </c>
      <c r="AS2" s="4" t="s">
        <v>51</v>
      </c>
      <c r="AT2" s="4" t="s">
        <v>52</v>
      </c>
      <c r="AU2" s="4" t="s">
        <v>53</v>
      </c>
      <c r="AV2" s="4" t="s">
        <v>54</v>
      </c>
      <c r="AW2" s="4" t="s">
        <v>55</v>
      </c>
      <c r="AX2" s="4" t="s">
        <v>56</v>
      </c>
      <c r="AY2" s="4" t="s">
        <v>57</v>
      </c>
      <c r="AZ2" s="4" t="s">
        <v>58</v>
      </c>
      <c r="BA2" s="4" t="s">
        <v>59</v>
      </c>
      <c r="BB2" s="4" t="s">
        <v>60</v>
      </c>
      <c r="BC2" s="4" t="s">
        <v>61</v>
      </c>
      <c r="BD2" s="4" t="s">
        <v>62</v>
      </c>
      <c r="BE2" s="4" t="s">
        <v>63</v>
      </c>
    </row>
    <row r="3">
      <c r="A3" s="4" t="s">
        <v>64</v>
      </c>
      <c r="B3" s="5">
        <f>COUNTIFS($A$10:$A999,$A3, $B$10:$B999, "1")</f>
        <v>19</v>
      </c>
      <c r="C3" s="5">
        <f t="shared" ref="C3:C4" si="5">COUNTIFS($A$10:$A999,$A3)</f>
        <v>34</v>
      </c>
      <c r="D3" s="6">
        <f t="shared" ref="D3:D4" si="6">B3/C3</f>
        <v>0.5588235294</v>
      </c>
      <c r="E3" s="5">
        <f t="shared" ref="E3:E4" si="7">COUNTIFS($A$10:$A999, $A3, $C$10:$C999, "wide", $B$10:$B999, "1")</f>
        <v>5</v>
      </c>
      <c r="F3" s="5">
        <f t="shared" ref="F3:F4" si="8">COUNTIFS($A$10:$A999, $A3, $C$10:$C999, "t", $B$10:$B999, "1")</f>
        <v>6</v>
      </c>
      <c r="G3" s="5">
        <f t="shared" ref="G3:G4" si="9">COUNTIFS($A$10:$A999, $A3, $C$10:$C999, "body", $B$10:$B999, "1")</f>
        <v>8</v>
      </c>
      <c r="H3" s="5">
        <f t="shared" ref="H3:H4" si="10">COUNTIFS($A$10:$A999,$A3,$C$10:$C999,"wide",$I$10:$I999,"Deuce",$B$10:$B999,"1")</f>
        <v>2</v>
      </c>
      <c r="I3" s="5">
        <f t="shared" ref="I3:I4" si="11">COUNTIFS($A$10:$A999,$A3,$C$10:$C999,"t",$I$10:$I999,"Deuce",$B$10:$B999,"1")</f>
        <v>3</v>
      </c>
      <c r="J3" s="5">
        <f t="shared" ref="J3:J4" si="12">COUNTIFS($A$10:$A999,$A3,$C$10:$C999,"body",$I$10:$I999,"Deuce",$B$10:$B999,"1")</f>
        <v>4</v>
      </c>
      <c r="K3" s="5">
        <f t="shared" ref="K3:K4" si="13">COUNTIFS($A$10:$A999,$A3,$C$10:$C999,"wide",$I$10:$I999,"Ad",$B$10:$B999,"1")</f>
        <v>3</v>
      </c>
      <c r="L3" s="5">
        <f t="shared" ref="L3:L4" si="14">COUNTIFS($A$10:$A999,$A3,$C$10:$C999,"t",$I$10:$I999,"Ad",$B$10:$B999,"1")</f>
        <v>3</v>
      </c>
      <c r="M3" s="5">
        <f t="shared" ref="M3:M4" si="15">COUNTIFS($A$10:$A999,$A3,$C$10:$C999,"body",$I$10:$I999,"Ad",$B$10:$B999,"1")</f>
        <v>4</v>
      </c>
      <c r="N3" s="5">
        <f t="shared" ref="N3:N4" si="16">COUNTIFS($A$10:$A999,$A3, $E$10:$E999, "ace")</f>
        <v>1</v>
      </c>
      <c r="O3" s="5">
        <f>COUNTIFS($A$10:$A999,$A3,$B$10:$B999,"1",$E$10:$E999, "ace",$D$10:$D999,$A3) + (COUNTIFS($A$10:$A999,$A3,$B$10:$B999,"1",$E$10:$E999, "FH Winner",$D$10:$D999,$A3)) + COUNTIFS($A$10:$A999,$A3,$B$10:$B999,"1",$E$10:$E999, "BH Winner",$D$10:$D999,$A3) + COUNTIFS($A$10:$A999,$A3,$B$10:$B999,"1",$E$10:$E999, "FH Volley Winner",$D$10:$D999,$A3) + COUNTIFS($A$10:$A999,$A3,$B$10:$B999,"1",$E$10:$E999, "BH Volley Winner",$D$10:$D999,$A3) + COUNTIFS($A$10:$A999,$A3,$B$10:$B999,"1",$E$10:$E999, "Overhead Winner",$D$10:$D999,$A3) + COUNTIFS($A$10:$A999,$A3,$B$10:$B999,"1",$E$10:$E999, "fh unforced error",$D$10:$D999,A4) + COUNTIFS($A$10:$A999,$A3,$B$10:$B999,"1",$E$10:$E999, "bh unforced error",$D$10:$D999,A4) + COUNTIFS($A$10:$A999,$A3,$B$10:$B999,"1",$E$10:$E999, "bh volley unforced error",$D$10:$D999,A4) + COUNTIFS($A$10:$A999,$A3,$B$10:$B999,"1",$E$10:$E999, "fh volley unforced error",$D$10:$D999,A4) + COUNTIFS($A$10:$A999,$A3,$B$10:$B999,"1",$E$10:$E999, "overhead unforced error",$D$10:$D999,A4) + COUNTIFS($A$10:$A999,$A3,$B$10:$B999,"1",$E$10:$E999, "fh forced error",$D$10:$D999,A4) + COUNTIFS($A$10:$A999,$A3,$B$10:$B999,"1",$E$10:$E999, "bh forced error",$D$10:$D999,A4) + COUNTIFS($A$10:$A999,$A3,$B$10:$B999,"1",$E$10:$E999, "bh volley forced error",$D$10:$D999,A4) + COUNTIFS($A$10:$A999,$A3,$B$10:$B999,"1",$E$10:$E999, "fh volley forced error",$D$10:$D999,A4) + COUNTIFS($A$10:$A999,$A3,$B$10:$B999,"1",$E$10:$E999, "overhead forced error",$D$10:$D999,A4)</f>
        <v>5</v>
      </c>
      <c r="P3" s="6">
        <f t="shared" ref="P3:P4" si="17">O3/B3</f>
        <v>0.2631578947</v>
      </c>
      <c r="Q3" s="5">
        <f t="shared" ref="Q3:Q4" si="18">R3-V3</f>
        <v>6</v>
      </c>
      <c r="R3" s="5">
        <f t="shared" ref="R3:R4" si="19">C3-B3</f>
        <v>15</v>
      </c>
      <c r="S3" s="6">
        <f t="shared" ref="S3:S4" si="20">Q3/R3</f>
        <v>0.4</v>
      </c>
      <c r="T3" s="5">
        <f>COUNTIFS($A$10:$A999,$A3,$B$10:$B999,"2",$E$10:$E999, "ace",$D$10:$D999,$A3) + (COUNTIFS($A$10:$A999,$A3,$B$10:$B999,"2",$E$10:$E999, "FH Winner",$D$10:$D999,$A3)) + COUNTIFS($A$10:$A999,$A3,$B$10:$B999,"2",$E$10:$E999, "BH Winner",$D$10:$D999,$A3) + COUNTIFS($A$10:$A999,$A3,$B$10:$B999,"2",$E$10:$E999, "FH Volley Winner",$D$10:$D999,$A3) + COUNTIFS($A$10:$A999,$A3,$B$10:$B999,"2",$E$10:$E999, "BH Volley Winner",$D$10:$D999,$A3) + COUNTIFS($A$10:$A999,$A3,$B$10:$B999,"2",$E$10:$E999, "Overhead Winner",$D$10:$D999,$A3) + COUNTIFS($A$10:$A999,$A3,$B$10:$B999,"2",$E$10:$E999, "fh unforced error",$D$10:$D999,A4) + COUNTIFS($A$10:$A999,$A3,$B$10:$B999,"2",$E$10:$E999, "bh unforced error",$D$10:$D999,A4) + COUNTIFS($A$10:$A999,$A3,$B$10:$B999,"2",$E$10:$E999, "bh volley unforced error",$D$10:$D999,A4) + COUNTIFS($A$10:$A999,$A3,$B$10:$B999,"2",$E$10:$E999, "fh volley unforced error",$D$10:$D999,A4) + COUNTIFS($A$10:$A999,$A3,$B$10:$B999,"2",$E$10:$E999, "overhead unforced error",$D$10:$D999,A4) + COUNTIFS($A$10:$A999,$A3,$B$10:$B999,"2",$E$10:$E999, "fh forced error",$D$10:$D999,A4) + COUNTIFS($A$10:$A999,$A3,$B$10:$B999,"2",$E$10:$E999, "bh forced error",$D$10:$D999,A4) + COUNTIFS($A$10:$A999,$A3,$B$10:$B999,"1",$E$10:$E999, "bh volley forced error",$D$10:$D999,A4) + COUNTIFS($A$10:$A999,$A3,$B$10:$B999,"1",$E$10:$E999, "fh volley forced error",$D$10:$D999,A4) + COUNTIFS($A$10:$A999,$A3,$B$10:$B999,"1",$E$10:$E999, "overhead forced error",$D$10:$D999,A4)</f>
        <v>4</v>
      </c>
      <c r="U3" s="6">
        <f t="shared" ref="U3:U4" si="21">T3/R3</f>
        <v>0.2666666667</v>
      </c>
      <c r="V3" s="5">
        <f t="shared" ref="V3:V4" si="22">COUNTIFS($A$10:$A999,$A3, $E$10:$E999, "double fault")</f>
        <v>9</v>
      </c>
      <c r="W3" s="5">
        <f t="shared" ref="W3:AA3" si="1">COUNTIFS($D$10:$D999, $A3,$E$10:$E999,W$2)</f>
        <v>0</v>
      </c>
      <c r="X3" s="5">
        <f t="shared" si="1"/>
        <v>2</v>
      </c>
      <c r="Y3" s="5">
        <f t="shared" si="1"/>
        <v>1</v>
      </c>
      <c r="Z3" s="5">
        <f t="shared" si="1"/>
        <v>0</v>
      </c>
      <c r="AA3" s="5">
        <f t="shared" si="1"/>
        <v>0</v>
      </c>
      <c r="AB3" s="5">
        <f t="shared" ref="AB3:AB4" si="24">SUM(N3,W3,X3,Y3,Z3,AA3)</f>
        <v>4</v>
      </c>
      <c r="AC3" s="5">
        <f t="shared" ref="AC3:AG3" si="2">COUNTIFS($D$10:$D999, $A3,$E$10:$E999,AC$2)</f>
        <v>4</v>
      </c>
      <c r="AD3" s="5">
        <f t="shared" si="2"/>
        <v>4</v>
      </c>
      <c r="AE3" s="5">
        <f t="shared" si="2"/>
        <v>0</v>
      </c>
      <c r="AF3" s="5">
        <f t="shared" si="2"/>
        <v>0</v>
      </c>
      <c r="AG3" s="5">
        <f t="shared" si="2"/>
        <v>0</v>
      </c>
      <c r="AH3" s="5">
        <f t="shared" ref="AH3:AH4" si="26">SUM(V3,AC3,AD3,AE3,AF3,AG3)</f>
        <v>17</v>
      </c>
      <c r="AI3" s="5">
        <f t="shared" ref="AI3:AM3" si="3">COUNTIFS($D$10:$D999, $A3,$E$10:$E999,AI$2)</f>
        <v>14</v>
      </c>
      <c r="AJ3" s="5">
        <f t="shared" si="3"/>
        <v>13</v>
      </c>
      <c r="AK3" s="5">
        <f t="shared" si="3"/>
        <v>0</v>
      </c>
      <c r="AL3" s="5">
        <f t="shared" si="3"/>
        <v>0</v>
      </c>
      <c r="AM3" s="5">
        <f t="shared" si="3"/>
        <v>0</v>
      </c>
      <c r="AN3" s="5">
        <f t="shared" ref="AN3:AN4" si="28">SUM(AI3:AM3)</f>
        <v>27</v>
      </c>
      <c r="AO3" s="5">
        <f t="shared" ref="AO3:AO4" si="29">COUNTIFS($F$10:$F999, "y", $E$10:$E999, $W$2, $D$10:$D999,$A3)</f>
        <v>0</v>
      </c>
      <c r="AP3" s="5">
        <f t="shared" ref="AP3:AP4" si="30">COUNTIFS($F$10:$F999, "y", $E$10:$E999, $AC$2, $D$10:$D999,$A3)</f>
        <v>1</v>
      </c>
      <c r="AQ3" s="5">
        <f t="shared" ref="AQ3:AQ4" si="31">COUNTIFS($F$10:$F999, "y", $E$10:$E999, $AI$2, $D$10:$D999,$A3)</f>
        <v>11</v>
      </c>
      <c r="AR3" s="5">
        <f t="shared" ref="AR3:AR4" si="32">COUNTIFS($F$10:$F999, "y", $E$10:$E999, $X$2, $D$10:$D999,$A3)</f>
        <v>1</v>
      </c>
      <c r="AS3" s="5">
        <f t="shared" ref="AS3:AS4" si="33">COUNTIFS($F$10:$F999, "y", $E$10:$E999, $AD$2, $D$10:$D999,$A3)</f>
        <v>0</v>
      </c>
      <c r="AT3" s="5">
        <f t="shared" ref="AT3:AT4" si="34">COUNTIFS($F$10:$F999, "y", $E$10:$E999, $AJ$2, $D$10:$D999,$A3)</f>
        <v>7</v>
      </c>
      <c r="AU3" s="5">
        <f t="shared" ref="AU3:AW3" si="4">SUM(AO3,AR3)</f>
        <v>1</v>
      </c>
      <c r="AV3" s="5">
        <f t="shared" si="4"/>
        <v>1</v>
      </c>
      <c r="AW3" s="5">
        <f t="shared" si="4"/>
        <v>18</v>
      </c>
      <c r="AX3" s="5">
        <f>COUNTIFS($A$10:$A999, $A$4,$H$10:$H999, "y")</f>
        <v>0</v>
      </c>
      <c r="AY3" s="5">
        <f>COUNTIFS($A$10:$A999, $A$4,$G$10:$G999, "y")</f>
        <v>0</v>
      </c>
      <c r="AZ3" s="6" t="str">
        <f t="shared" ref="AZ3:AZ4" si="36">AX3/AY3</f>
        <v>#DIV/0!</v>
      </c>
      <c r="BA3" s="7">
        <f>SUM(AB3,AH4,AN4)</f>
        <v>14</v>
      </c>
      <c r="BB3" s="6">
        <f>BA3/(BA3+BA4)</f>
        <v>0.2058823529</v>
      </c>
      <c r="BC3" s="7">
        <f>AB3+AN4-AH3</f>
        <v>-8</v>
      </c>
      <c r="BD3" s="7">
        <f>SUMPRODUCT(($O$10:$O$99="y") * ($K$10:$K$99=$A$3))</f>
        <v>1</v>
      </c>
      <c r="BE3" s="6">
        <f>BD3/(BD3+BD4)</f>
        <v>0.125</v>
      </c>
    </row>
    <row r="4">
      <c r="A4" s="4" t="s">
        <v>65</v>
      </c>
      <c r="B4" s="5">
        <f>COUNTIFS($A$10:$A999,$A4, $B$10:B999, "1")</f>
        <v>25</v>
      </c>
      <c r="C4" s="5">
        <f t="shared" si="5"/>
        <v>34</v>
      </c>
      <c r="D4" s="6">
        <f t="shared" si="6"/>
        <v>0.7352941176</v>
      </c>
      <c r="E4" s="5">
        <f t="shared" si="7"/>
        <v>16</v>
      </c>
      <c r="F4" s="5">
        <f t="shared" si="8"/>
        <v>2</v>
      </c>
      <c r="G4" s="5">
        <f t="shared" si="9"/>
        <v>7</v>
      </c>
      <c r="H4" s="5">
        <f t="shared" si="10"/>
        <v>11</v>
      </c>
      <c r="I4" s="5">
        <f t="shared" si="11"/>
        <v>2</v>
      </c>
      <c r="J4" s="5">
        <f t="shared" si="12"/>
        <v>1</v>
      </c>
      <c r="K4" s="5">
        <f t="shared" si="13"/>
        <v>5</v>
      </c>
      <c r="L4" s="5">
        <f t="shared" si="14"/>
        <v>0</v>
      </c>
      <c r="M4" s="5">
        <f t="shared" si="15"/>
        <v>6</v>
      </c>
      <c r="N4" s="5">
        <f t="shared" si="16"/>
        <v>1</v>
      </c>
      <c r="O4" s="5">
        <f>COUNTIFS($A$10:$A999,$A4,$B$10:$B999,"1",$E$10:$E999, "ace",$D$10:$D999,$A4) + (COUNTIFS($A$10:$A999,$A4,$B$10:$B999,"1",$E$10:$E999, "FH Winner",$D$10:$D999,$A4)) + COUNTIFS($A$10:$A999,$A4,$B$10:$B999,"1",$E$10:$E999, "BH Winner",$D$10:$D999,$A4) + COUNTIFS($A$10:$A999,$A4,$B$10:$B999,"1",$E$10:$E999, "FH Volley Winner",$D$10:$D999,$A4) + COUNTIFS($A$10:$A999,$A4,$B$10:$B999,"1",$E$10:$E999, "BH Volley Winner",$D$10:$D999,$A4) + COUNTIFS($A$10:$A999,$A4,$B$10:$B999,"1",$E$10:$E999, "Overhead Winner",$D$10:$D999,$A4) + COUNTIFS($A$10:$A999,$A4,$B$10:$B999,"1",$E$10:$E999, "fh unforced error",$D$10:$D999,A3) + COUNTIFS($A$10:$A999,$A4,$B$10:$B999,"1",$E$10:$E999, "bh unforced error",$D$10:$D999,A3) + COUNTIFS($A$10:$A999,$A4,$B$10:$B999,"1",$E$10:$E999, "bh volley unforced error",$D$10:$D999,A3) + COUNTIFS($A$10:$A999,$A4,$B$10:$B999,"1",$E$10:$E999, "fh volley unforced error",$D$10:$D999,A3) + COUNTIFS($A$10:$A999,$A4,$B$10:$B999,"1",$E$10:$E999, "overhead unforced error",$D$10:$D999,A3) + COUNTIFS($A$10:$A999,$A4,$B$10:$B999,"1",$E$10:$E999, "fh forced error",$D$10:$D999,A3) + COUNTIFS($A$10:$A999,$A4,$B$10:$B999,"1",$E$10:$E999, "bh forced error",$D$10:$D999,A3) + COUNTIFS($A$10:$A999,$A4,$B$10:$B999,"1",$E$10:$E999, "bh volley forced error",$D$10:$D999,A3) + COUNTIFS($A$10:$A999,$A4,$B$10:$B999,"1",$E$10:$E999, "fh volley forced error",$D$10:$D999,A3) + COUNTIFS($A$10:$A999,$A4,$B$10:$B999,"1",$E$10:$E999, "overhead forced error",$D$10:$D999,A3)</f>
        <v>22</v>
      </c>
      <c r="P4" s="6">
        <f t="shared" si="17"/>
        <v>0.88</v>
      </c>
      <c r="Q4" s="5">
        <f t="shared" si="18"/>
        <v>8</v>
      </c>
      <c r="R4" s="5">
        <f t="shared" si="19"/>
        <v>9</v>
      </c>
      <c r="S4" s="6">
        <f t="shared" si="20"/>
        <v>0.8888888889</v>
      </c>
      <c r="T4" s="5">
        <f>COUNTIFS($A$10:$A999,$A4,$B$10:$B999,"2",$E$10:$E999, "ace",$D$10:$D999,$A4) + (COUNTIFS($A$10:$A999,$A4,$B$10:$B999,"2",$E$10:$E999, "FH Winner",$D$10:$D999,$A4)) + COUNTIFS($A$10:$A999,$A4,$B$10:$B999,"2",$E$10:$E999, "BH Winner",$D$10:$D999,$A4) + COUNTIFS($A$10:$A999,$A4,$B$10:$B999,"2",$E$10:$E999, "FH Volley Winner",$D$10:$D999,$A4) + COUNTIFS($A$10:$A999,$A4,$B$10:$B999,"2",$E$10:$E999, "BH Volley Winner",$D$10:$D999,$A4) + COUNTIFS($A$10:$A999,$A4,$B$10:$B999,"2",$E$10:$E999, "Overhead Winner",$D$10:$D999,$A4) + COUNTIFS($A$10:$A999,$A4,$B$10:$B999,"2",$E$10:$E999, "fh unforced error",$D$10:$D999,A3) + COUNTIFS($A$10:$A999,$A4,$B$10:$B999,"2",$E$10:$E999, "bh unforced error",$D$10:$D999,A3) + COUNTIFS($A$10:$A999,$A4,$B$10:$B999,"2",$E$10:$E999, "bh volley unforced error",$D$10:$D999,A3) + COUNTIFS($A$10:$A999,$A4,$B$10:$B999,"2",$E$10:$E999, "fh volley unforced error",$D$10:$D999,A3) + COUNTIFS($A$10:$A999,$A4,$B$10:$B999,"2",$E$10:$E999, "overhead unforced error",$D$10:$D999,A3) + COUNTIFS($A$10:$A999,$A4,$B$10:$B999,"2",$E$10:$E999, "fh forced error",$D$10:$D999,A3) + COUNTIFS($A$10:$A999,$A4,$B$10:$B999,"2",$E$10:$E999, "bh forced error",$D$10:$D999,A3) + COUNTIFS($A$10:$A999,$A4,$B$10:$B999,"1",$E$10:$E999, "bh volley forced error",$D$10:$D999,A3) + COUNTIFS($A$10:$A999,$A4,$B$10:$B999,"1",$E$10:$E999, "fh volley forced error",$D$10:$D999,A3) + COUNTIFS($A$10:$A999,$A4,$B$10:$B999,"1",$E$10:$E999, "overhead forced error",$D$10:$D999,A3)</f>
        <v>7</v>
      </c>
      <c r="U4" s="6">
        <f t="shared" si="21"/>
        <v>0.7777777778</v>
      </c>
      <c r="V4" s="5">
        <f t="shared" si="22"/>
        <v>1</v>
      </c>
      <c r="W4" s="5">
        <f t="shared" ref="W4:AA4" si="23">COUNTIFS($D$10:$D999, $A4,$E$10:$E999,W$2)</f>
        <v>4</v>
      </c>
      <c r="X4" s="5">
        <f t="shared" si="23"/>
        <v>3</v>
      </c>
      <c r="Y4" s="5">
        <f t="shared" si="23"/>
        <v>2</v>
      </c>
      <c r="Z4" s="5">
        <f t="shared" si="23"/>
        <v>0</v>
      </c>
      <c r="AA4" s="5">
        <f t="shared" si="23"/>
        <v>0</v>
      </c>
      <c r="AB4" s="5">
        <f t="shared" si="24"/>
        <v>10</v>
      </c>
      <c r="AC4" s="5">
        <f t="shared" ref="AC4:AG4" si="25">COUNTIFS($D$10:$D999, $A4,$E$10:$E999,AC$2)</f>
        <v>4</v>
      </c>
      <c r="AD4" s="5">
        <f t="shared" si="25"/>
        <v>0</v>
      </c>
      <c r="AE4" s="5">
        <f t="shared" si="25"/>
        <v>0</v>
      </c>
      <c r="AF4" s="5">
        <f t="shared" si="25"/>
        <v>0</v>
      </c>
      <c r="AG4" s="5">
        <f t="shared" si="25"/>
        <v>0</v>
      </c>
      <c r="AH4" s="5">
        <f t="shared" si="26"/>
        <v>5</v>
      </c>
      <c r="AI4" s="5">
        <f t="shared" ref="AI4:AM4" si="27">COUNTIFS($D$10:$D999, $A4,$E$10:$E999,AI$2)</f>
        <v>1</v>
      </c>
      <c r="AJ4" s="5">
        <f t="shared" si="27"/>
        <v>4</v>
      </c>
      <c r="AK4" s="5">
        <f t="shared" si="27"/>
        <v>0</v>
      </c>
      <c r="AL4" s="5">
        <f t="shared" si="27"/>
        <v>0</v>
      </c>
      <c r="AM4" s="5">
        <f t="shared" si="27"/>
        <v>0</v>
      </c>
      <c r="AN4" s="5">
        <f t="shared" si="28"/>
        <v>5</v>
      </c>
      <c r="AO4" s="5">
        <f t="shared" si="29"/>
        <v>1</v>
      </c>
      <c r="AP4" s="5">
        <f t="shared" si="30"/>
        <v>1</v>
      </c>
      <c r="AQ4" s="5">
        <f t="shared" si="31"/>
        <v>1</v>
      </c>
      <c r="AR4" s="5">
        <f t="shared" si="32"/>
        <v>0</v>
      </c>
      <c r="AS4" s="5">
        <f t="shared" si="33"/>
        <v>0</v>
      </c>
      <c r="AT4" s="5">
        <f t="shared" si="34"/>
        <v>4</v>
      </c>
      <c r="AU4" s="5">
        <f t="shared" ref="AU4:AW4" si="35">SUM(AO4,AR4)</f>
        <v>1</v>
      </c>
      <c r="AV4" s="5">
        <f t="shared" si="35"/>
        <v>1</v>
      </c>
      <c r="AW4" s="5">
        <f t="shared" si="35"/>
        <v>5</v>
      </c>
      <c r="AX4" s="5">
        <f>COUNTIFS($A$10:$A999, $A$3,$H$10:$H999, "y")</f>
        <v>5</v>
      </c>
      <c r="AY4" s="5">
        <f>COUNTIFS($A$10:$A999, A3,$G$10:$G999, "y")</f>
        <v>5</v>
      </c>
      <c r="AZ4" s="6">
        <f t="shared" si="36"/>
        <v>1</v>
      </c>
      <c r="BA4" s="7">
        <f>SUM(AB4,AH3,AN3)</f>
        <v>54</v>
      </c>
      <c r="BB4" s="6">
        <f>1-BB3</f>
        <v>0.7941176471</v>
      </c>
      <c r="BC4" s="7">
        <f>AB4+AN3-AH4</f>
        <v>32</v>
      </c>
      <c r="BD4" s="7">
        <f>SUMPRODUCT(($O$10:$O$99="y") * ($K$10:$K$99=$A$4))</f>
        <v>7</v>
      </c>
      <c r="BE4" s="6">
        <f>BD4/(BD3+BD4)</f>
        <v>0.875</v>
      </c>
    </row>
    <row r="5">
      <c r="E5" s="8"/>
      <c r="F5" s="8"/>
      <c r="G5" s="8"/>
      <c r="H5" s="8"/>
      <c r="I5" s="8"/>
      <c r="J5" s="9"/>
      <c r="L5" s="9"/>
      <c r="N5" s="9"/>
      <c r="P5" s="10"/>
    </row>
    <row r="6">
      <c r="A6" s="11" t="s">
        <v>66</v>
      </c>
      <c r="J6" s="12"/>
      <c r="K6" s="12"/>
      <c r="L6" s="12"/>
      <c r="M6" s="12"/>
      <c r="N6" s="12"/>
      <c r="O6" s="12"/>
      <c r="P6" s="10"/>
      <c r="R6" s="10"/>
      <c r="T6" s="10"/>
      <c r="V6" s="8"/>
    </row>
    <row r="7">
      <c r="J7" s="12"/>
      <c r="K7" s="12"/>
      <c r="L7" s="12"/>
      <c r="M7" s="12"/>
      <c r="N7" s="12"/>
      <c r="O7" s="12"/>
    </row>
    <row r="8">
      <c r="A8" s="8" t="s">
        <v>67</v>
      </c>
      <c r="J8" s="12"/>
      <c r="K8" s="12"/>
      <c r="L8" s="12"/>
      <c r="M8" s="12"/>
      <c r="N8" s="12"/>
      <c r="O8" s="12"/>
    </row>
    <row r="9">
      <c r="A9" s="4" t="s">
        <v>68</v>
      </c>
      <c r="B9" s="4" t="s">
        <v>69</v>
      </c>
      <c r="C9" s="4" t="s">
        <v>70</v>
      </c>
      <c r="D9" s="4" t="s">
        <v>71</v>
      </c>
      <c r="E9" s="4" t="s">
        <v>72</v>
      </c>
      <c r="F9" s="4" t="s">
        <v>73</v>
      </c>
      <c r="G9" s="4" t="s">
        <v>74</v>
      </c>
      <c r="H9" s="4" t="s">
        <v>75</v>
      </c>
      <c r="I9" s="4" t="s">
        <v>76</v>
      </c>
      <c r="J9" s="4" t="s">
        <v>77</v>
      </c>
      <c r="K9" s="4" t="s">
        <v>78</v>
      </c>
      <c r="L9" s="4" t="s">
        <v>79</v>
      </c>
      <c r="M9" s="4" t="s">
        <v>80</v>
      </c>
      <c r="N9" s="4" t="s">
        <v>81</v>
      </c>
      <c r="O9" s="4" t="s">
        <v>82</v>
      </c>
      <c r="Q9" s="13"/>
    </row>
    <row r="10">
      <c r="A10" s="14" t="s">
        <v>65</v>
      </c>
      <c r="B10" s="15">
        <v>1.0</v>
      </c>
      <c r="C10" s="14" t="s">
        <v>83</v>
      </c>
      <c r="D10" s="14" t="s">
        <v>84</v>
      </c>
      <c r="E10" s="14" t="s">
        <v>85</v>
      </c>
      <c r="F10" s="4" t="s">
        <v>86</v>
      </c>
      <c r="G10" s="4" t="s">
        <v>86</v>
      </c>
      <c r="H10" s="4" t="s">
        <v>86</v>
      </c>
      <c r="I10" s="5" t="str">
        <f>IFS(NOT(A10=A9), "Deuce")</f>
        <v>Deuce</v>
      </c>
      <c r="K10" s="5" t="str">
        <f t="shared" ref="K10:K249" si="37">IF(OR(E10="FH Winner", E10="BH Winner", E10="FH Volley Winner", E10="BH Volley Winner", E10="Overhead Winner", E10="Ace"), D10, IF(OR(E10="FH Unforced Error", E10="BH Unforced Error", E10="FH Volley Unforced Error", E10="BH Volley Unforced Error", E10="Overhead Unforced Error", E10="FH Forced Error", E10="BH Forced Error", E10="FH Volley Forced Error", E10="BH Volley Forced Error", E10="Overhead Forced Error", E10="Double Fault"), IF(D10=$A$3, $A$4, $A$3), ""))</f>
        <v>rpi</v>
      </c>
      <c r="L10" s="5">
        <f t="shared" ref="L10:L243" si="38">IF(OR(A10=$A$3, A10=$A$4), IF(A10=A9, L9+1, 1), 0)</f>
        <v>1</v>
      </c>
      <c r="M10" s="5" t="str">
        <f t="shared" ref="M10:M249" si="39">IF(L10&gt;5,"y","n")</f>
        <v>n</v>
      </c>
      <c r="N10" s="5" t="str">
        <f t="shared" ref="N10:N59" si="40">IF(L10=5, IF(AND(COUNTIF(K6:K9,$A$3)=2, COUNTIF(K6:K9,$A$4)=2), "y", "n"), "n")</f>
        <v>n</v>
      </c>
      <c r="O10" s="5" t="str">
        <f t="shared" ref="O10:O249" si="41">IF(OR(M10="y",N10="y"),"y","n")</f>
        <v>n</v>
      </c>
      <c r="P10" s="16" t="s">
        <v>87</v>
      </c>
    </row>
    <row r="11">
      <c r="A11" s="14" t="s">
        <v>84</v>
      </c>
      <c r="B11" s="15">
        <v>1.0</v>
      </c>
      <c r="C11" s="14" t="s">
        <v>88</v>
      </c>
      <c r="D11" s="14" t="s">
        <v>89</v>
      </c>
      <c r="E11" s="14" t="s">
        <v>90</v>
      </c>
      <c r="F11" s="4" t="s">
        <v>86</v>
      </c>
      <c r="G11" s="4" t="s">
        <v>86</v>
      </c>
      <c r="H11" s="4" t="s">
        <v>86</v>
      </c>
      <c r="I11" s="5" t="str">
        <f t="shared" ref="I11:I249" si="42">IFS(NOT(A11=A10), "Deuce", I10="Deuce", "Ad", I10="Ad", "Deuce")</f>
        <v>Ad</v>
      </c>
      <c r="J11" s="4" t="s">
        <v>91</v>
      </c>
      <c r="K11" s="5" t="str">
        <f t="shared" si="37"/>
        <v>RPI</v>
      </c>
      <c r="L11" s="5">
        <f t="shared" si="38"/>
        <v>2</v>
      </c>
      <c r="M11" s="5" t="str">
        <f t="shared" si="39"/>
        <v>n</v>
      </c>
      <c r="N11" s="5" t="str">
        <f t="shared" si="40"/>
        <v>n</v>
      </c>
      <c r="O11" s="5" t="str">
        <f t="shared" si="41"/>
        <v>n</v>
      </c>
      <c r="P11" s="17" t="s">
        <v>92</v>
      </c>
    </row>
    <row r="12">
      <c r="A12" s="14" t="s">
        <v>84</v>
      </c>
      <c r="B12" s="15">
        <v>1.0</v>
      </c>
      <c r="C12" s="14" t="s">
        <v>83</v>
      </c>
      <c r="D12" s="14" t="s">
        <v>89</v>
      </c>
      <c r="E12" s="14" t="s">
        <v>93</v>
      </c>
      <c r="F12" s="4" t="s">
        <v>94</v>
      </c>
      <c r="G12" s="4" t="s">
        <v>86</v>
      </c>
      <c r="H12" s="4" t="s">
        <v>86</v>
      </c>
      <c r="I12" s="5" t="str">
        <f t="shared" si="42"/>
        <v>Deuce</v>
      </c>
      <c r="K12" s="5" t="str">
        <f t="shared" si="37"/>
        <v>RPI</v>
      </c>
      <c r="L12" s="5">
        <f t="shared" si="38"/>
        <v>3</v>
      </c>
      <c r="M12" s="5" t="str">
        <f t="shared" si="39"/>
        <v>n</v>
      </c>
      <c r="N12" s="5" t="str">
        <f t="shared" si="40"/>
        <v>n</v>
      </c>
      <c r="O12" s="5" t="str">
        <f t="shared" si="41"/>
        <v>n</v>
      </c>
      <c r="P12" s="17" t="s">
        <v>95</v>
      </c>
      <c r="X12" s="18"/>
      <c r="Y12" s="18"/>
      <c r="Z12" s="18"/>
      <c r="AA12" s="18"/>
      <c r="AB12" s="18"/>
      <c r="AC12" s="18"/>
      <c r="AD12" s="18"/>
      <c r="AE12" s="18"/>
    </row>
    <row r="13">
      <c r="A13" s="14" t="s">
        <v>84</v>
      </c>
      <c r="B13" s="15">
        <v>2.0</v>
      </c>
      <c r="C13" s="14" t="s">
        <v>88</v>
      </c>
      <c r="D13" s="14" t="s">
        <v>84</v>
      </c>
      <c r="E13" s="14" t="s">
        <v>96</v>
      </c>
      <c r="F13" s="4" t="s">
        <v>86</v>
      </c>
      <c r="G13" s="4" t="s">
        <v>86</v>
      </c>
      <c r="H13" s="4" t="s">
        <v>86</v>
      </c>
      <c r="I13" s="5" t="str">
        <f t="shared" si="42"/>
        <v>Ad</v>
      </c>
      <c r="K13" s="5" t="str">
        <f t="shared" si="37"/>
        <v>Bard</v>
      </c>
      <c r="L13" s="5">
        <f t="shared" si="38"/>
        <v>4</v>
      </c>
      <c r="M13" s="5" t="str">
        <f t="shared" si="39"/>
        <v>n</v>
      </c>
      <c r="N13" s="5" t="str">
        <f t="shared" si="40"/>
        <v>n</v>
      </c>
      <c r="O13" s="5" t="str">
        <f t="shared" si="41"/>
        <v>n</v>
      </c>
      <c r="P13" s="17" t="s">
        <v>97</v>
      </c>
      <c r="X13" s="18"/>
      <c r="Y13" s="18"/>
      <c r="Z13" s="18"/>
      <c r="AA13" s="18"/>
      <c r="AB13" s="18"/>
      <c r="AC13" s="18"/>
      <c r="AD13" s="18"/>
      <c r="AE13" s="18"/>
    </row>
    <row r="14">
      <c r="A14" s="14" t="s">
        <v>84</v>
      </c>
      <c r="B14" s="15">
        <v>1.0</v>
      </c>
      <c r="C14" s="14" t="s">
        <v>83</v>
      </c>
      <c r="D14" s="14" t="s">
        <v>89</v>
      </c>
      <c r="E14" s="14" t="s">
        <v>93</v>
      </c>
      <c r="F14" s="4" t="s">
        <v>94</v>
      </c>
      <c r="G14" s="4" t="s">
        <v>86</v>
      </c>
      <c r="H14" s="4" t="s">
        <v>86</v>
      </c>
      <c r="I14" s="5" t="str">
        <f t="shared" si="42"/>
        <v>Deuce</v>
      </c>
      <c r="J14" s="4" t="s">
        <v>98</v>
      </c>
      <c r="K14" s="5" t="str">
        <f t="shared" si="37"/>
        <v>RPI</v>
      </c>
      <c r="L14" s="5">
        <f t="shared" si="38"/>
        <v>5</v>
      </c>
      <c r="M14" s="5" t="str">
        <f t="shared" si="39"/>
        <v>n</v>
      </c>
      <c r="N14" s="5" t="str">
        <f t="shared" si="40"/>
        <v>n</v>
      </c>
      <c r="O14" s="5" t="str">
        <f t="shared" si="41"/>
        <v>n</v>
      </c>
      <c r="P14" s="17" t="s">
        <v>99</v>
      </c>
      <c r="X14" s="18"/>
      <c r="Y14" s="18"/>
      <c r="Z14" s="18"/>
      <c r="AA14" s="18"/>
      <c r="AB14" s="18"/>
      <c r="AC14" s="18"/>
      <c r="AD14" s="18"/>
      <c r="AE14" s="18"/>
    </row>
    <row r="15" ht="22.5" customHeight="1">
      <c r="A15" s="14" t="s">
        <v>89</v>
      </c>
      <c r="B15" s="15">
        <v>1.0</v>
      </c>
      <c r="C15" s="14" t="s">
        <v>88</v>
      </c>
      <c r="D15" s="14" t="s">
        <v>84</v>
      </c>
      <c r="E15" s="14" t="s">
        <v>100</v>
      </c>
      <c r="F15" s="4" t="s">
        <v>86</v>
      </c>
      <c r="G15" s="4" t="s">
        <v>86</v>
      </c>
      <c r="H15" s="4" t="s">
        <v>86</v>
      </c>
      <c r="I15" s="5" t="str">
        <f t="shared" si="42"/>
        <v>Deuce</v>
      </c>
      <c r="K15" s="5" t="str">
        <f t="shared" si="37"/>
        <v>rpi</v>
      </c>
      <c r="L15" s="5">
        <f t="shared" si="38"/>
        <v>1</v>
      </c>
      <c r="M15" s="5" t="str">
        <f t="shared" si="39"/>
        <v>n</v>
      </c>
      <c r="N15" s="5" t="str">
        <f t="shared" si="40"/>
        <v>n</v>
      </c>
      <c r="O15" s="5" t="str">
        <f t="shared" si="41"/>
        <v>n</v>
      </c>
      <c r="P15" s="19" t="s">
        <v>101</v>
      </c>
      <c r="X15" s="18"/>
      <c r="Y15" s="18"/>
      <c r="Z15" s="18"/>
      <c r="AA15" s="18"/>
      <c r="AB15" s="18"/>
      <c r="AC15" s="18"/>
      <c r="AD15" s="18"/>
      <c r="AE15" s="18"/>
    </row>
    <row r="16">
      <c r="A16" s="14" t="s">
        <v>89</v>
      </c>
      <c r="B16" s="15">
        <v>1.0</v>
      </c>
      <c r="C16" s="4" t="s">
        <v>83</v>
      </c>
      <c r="D16" s="4" t="s">
        <v>89</v>
      </c>
      <c r="E16" s="4" t="s">
        <v>102</v>
      </c>
      <c r="F16" s="4" t="s">
        <v>86</v>
      </c>
      <c r="G16" s="4" t="s">
        <v>86</v>
      </c>
      <c r="H16" s="4" t="s">
        <v>86</v>
      </c>
      <c r="I16" s="5" t="str">
        <f t="shared" si="42"/>
        <v>Ad</v>
      </c>
      <c r="J16" s="4" t="s">
        <v>103</v>
      </c>
      <c r="K16" s="5" t="str">
        <f t="shared" si="37"/>
        <v>RPI</v>
      </c>
      <c r="L16" s="5">
        <f t="shared" si="38"/>
        <v>2</v>
      </c>
      <c r="M16" s="5" t="str">
        <f t="shared" si="39"/>
        <v>n</v>
      </c>
      <c r="N16" s="5" t="str">
        <f t="shared" si="40"/>
        <v>n</v>
      </c>
      <c r="O16" s="5" t="str">
        <f t="shared" si="41"/>
        <v>n</v>
      </c>
      <c r="X16" s="18"/>
      <c r="Y16" s="18"/>
      <c r="Z16" s="18"/>
      <c r="AA16" s="18"/>
      <c r="AB16" s="18"/>
      <c r="AC16" s="18"/>
      <c r="AD16" s="18"/>
      <c r="AE16" s="18"/>
    </row>
    <row r="17">
      <c r="A17" s="14" t="s">
        <v>89</v>
      </c>
      <c r="B17" s="15">
        <v>1.0</v>
      </c>
      <c r="C17" s="4" t="s">
        <v>83</v>
      </c>
      <c r="D17" s="4" t="s">
        <v>84</v>
      </c>
      <c r="E17" s="4" t="s">
        <v>90</v>
      </c>
      <c r="F17" s="4" t="s">
        <v>94</v>
      </c>
      <c r="G17" s="4" t="s">
        <v>86</v>
      </c>
      <c r="H17" s="4" t="s">
        <v>86</v>
      </c>
      <c r="I17" s="5" t="str">
        <f t="shared" si="42"/>
        <v>Deuce</v>
      </c>
      <c r="K17" s="5" t="str">
        <f t="shared" si="37"/>
        <v>Bard</v>
      </c>
      <c r="L17" s="5">
        <f t="shared" si="38"/>
        <v>3</v>
      </c>
      <c r="M17" s="5" t="str">
        <f t="shared" si="39"/>
        <v>n</v>
      </c>
      <c r="N17" s="5" t="str">
        <f t="shared" si="40"/>
        <v>n</v>
      </c>
      <c r="O17" s="5" t="str">
        <f t="shared" si="41"/>
        <v>n</v>
      </c>
      <c r="P17" s="17" t="s">
        <v>104</v>
      </c>
      <c r="X17" s="18"/>
      <c r="Y17" s="18"/>
      <c r="Z17" s="18"/>
      <c r="AA17" s="18"/>
      <c r="AB17" s="18"/>
      <c r="AC17" s="18"/>
      <c r="AD17" s="18"/>
      <c r="AE17" s="18"/>
    </row>
    <row r="18">
      <c r="A18" s="14" t="s">
        <v>89</v>
      </c>
      <c r="B18" s="15">
        <v>1.0</v>
      </c>
      <c r="C18" s="4" t="s">
        <v>83</v>
      </c>
      <c r="D18" s="4" t="s">
        <v>89</v>
      </c>
      <c r="E18" s="4" t="s">
        <v>90</v>
      </c>
      <c r="F18" s="4" t="s">
        <v>86</v>
      </c>
      <c r="G18" s="4" t="s">
        <v>86</v>
      </c>
      <c r="H18" s="4" t="s">
        <v>86</v>
      </c>
      <c r="I18" s="5" t="str">
        <f t="shared" si="42"/>
        <v>Ad</v>
      </c>
      <c r="K18" s="5" t="str">
        <f t="shared" si="37"/>
        <v>RPI</v>
      </c>
      <c r="L18" s="5">
        <f t="shared" si="38"/>
        <v>4</v>
      </c>
      <c r="M18" s="5" t="str">
        <f t="shared" si="39"/>
        <v>n</v>
      </c>
      <c r="N18" s="5" t="str">
        <f t="shared" si="40"/>
        <v>n</v>
      </c>
      <c r="O18" s="5" t="str">
        <f t="shared" si="41"/>
        <v>n</v>
      </c>
      <c r="P18" s="18"/>
      <c r="Q18" s="18"/>
      <c r="R18" s="18"/>
      <c r="S18" s="18"/>
      <c r="T18" s="20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</row>
    <row r="19">
      <c r="A19" s="4" t="s">
        <v>89</v>
      </c>
      <c r="B19" s="4">
        <v>2.0</v>
      </c>
      <c r="C19" s="4" t="s">
        <v>83</v>
      </c>
      <c r="D19" s="4" t="s">
        <v>84</v>
      </c>
      <c r="E19" s="4" t="s">
        <v>102</v>
      </c>
      <c r="F19" s="4" t="s">
        <v>94</v>
      </c>
      <c r="G19" s="4" t="s">
        <v>86</v>
      </c>
      <c r="H19" s="4" t="s">
        <v>86</v>
      </c>
      <c r="I19" s="5" t="str">
        <f t="shared" si="42"/>
        <v>Deuce</v>
      </c>
      <c r="K19" s="5" t="str">
        <f t="shared" si="37"/>
        <v>Bard</v>
      </c>
      <c r="L19" s="5">
        <f t="shared" si="38"/>
        <v>5</v>
      </c>
      <c r="M19" s="5" t="str">
        <f t="shared" si="39"/>
        <v>n</v>
      </c>
      <c r="N19" s="5" t="str">
        <f t="shared" si="40"/>
        <v>n</v>
      </c>
      <c r="O19" s="5" t="str">
        <f t="shared" si="41"/>
        <v>n</v>
      </c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</row>
    <row r="20">
      <c r="A20" s="4" t="s">
        <v>89</v>
      </c>
      <c r="B20" s="4">
        <v>1.0</v>
      </c>
      <c r="C20" s="4" t="s">
        <v>88</v>
      </c>
      <c r="D20" s="4" t="s">
        <v>84</v>
      </c>
      <c r="E20" s="4" t="s">
        <v>105</v>
      </c>
      <c r="F20" s="4" t="s">
        <v>86</v>
      </c>
      <c r="G20" s="4" t="s">
        <v>86</v>
      </c>
      <c r="H20" s="4" t="s">
        <v>86</v>
      </c>
      <c r="I20" s="5" t="str">
        <f t="shared" si="42"/>
        <v>Ad</v>
      </c>
      <c r="K20" s="5" t="str">
        <f t="shared" si="37"/>
        <v>rpi</v>
      </c>
      <c r="L20" s="5">
        <f t="shared" si="38"/>
        <v>6</v>
      </c>
      <c r="M20" s="5" t="str">
        <f t="shared" si="39"/>
        <v>y</v>
      </c>
      <c r="N20" s="5" t="str">
        <f t="shared" si="40"/>
        <v>n</v>
      </c>
      <c r="O20" s="5" t="str">
        <f t="shared" si="41"/>
        <v>y</v>
      </c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</row>
    <row r="21">
      <c r="A21" s="4" t="s">
        <v>89</v>
      </c>
      <c r="B21" s="4">
        <v>1.0</v>
      </c>
      <c r="C21" s="4" t="s">
        <v>88</v>
      </c>
      <c r="D21" s="4" t="s">
        <v>89</v>
      </c>
      <c r="E21" s="4" t="s">
        <v>93</v>
      </c>
      <c r="F21" s="4" t="s">
        <v>86</v>
      </c>
      <c r="G21" s="4" t="s">
        <v>94</v>
      </c>
      <c r="H21" s="4" t="s">
        <v>94</v>
      </c>
      <c r="I21" s="5" t="str">
        <f t="shared" si="42"/>
        <v>Deuce</v>
      </c>
      <c r="J21" s="4" t="s">
        <v>106</v>
      </c>
      <c r="K21" s="5" t="str">
        <f t="shared" si="37"/>
        <v>RPI</v>
      </c>
      <c r="L21" s="5">
        <f t="shared" si="38"/>
        <v>7</v>
      </c>
      <c r="M21" s="5" t="str">
        <f t="shared" si="39"/>
        <v>y</v>
      </c>
      <c r="N21" s="5" t="str">
        <f t="shared" si="40"/>
        <v>n</v>
      </c>
      <c r="O21" s="5" t="str">
        <f t="shared" si="41"/>
        <v>y</v>
      </c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</row>
    <row r="22">
      <c r="A22" s="4" t="s">
        <v>84</v>
      </c>
      <c r="B22" s="4">
        <v>2.0</v>
      </c>
      <c r="C22" s="4" t="s">
        <v>83</v>
      </c>
      <c r="D22" s="4" t="s">
        <v>89</v>
      </c>
      <c r="E22" s="4" t="s">
        <v>107</v>
      </c>
      <c r="F22" s="4" t="s">
        <v>86</v>
      </c>
      <c r="G22" s="4" t="s">
        <v>86</v>
      </c>
      <c r="H22" s="4" t="s">
        <v>86</v>
      </c>
      <c r="I22" s="5" t="str">
        <f t="shared" si="42"/>
        <v>Deuce</v>
      </c>
      <c r="J22" s="4" t="s">
        <v>108</v>
      </c>
      <c r="K22" s="5" t="str">
        <f t="shared" si="37"/>
        <v>RPI</v>
      </c>
      <c r="L22" s="5">
        <f t="shared" si="38"/>
        <v>1</v>
      </c>
      <c r="M22" s="5" t="str">
        <f t="shared" si="39"/>
        <v>n</v>
      </c>
      <c r="N22" s="5" t="str">
        <f t="shared" si="40"/>
        <v>n</v>
      </c>
      <c r="O22" s="5" t="str">
        <f t="shared" si="41"/>
        <v>n</v>
      </c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</row>
    <row r="23">
      <c r="A23" s="4" t="s">
        <v>84</v>
      </c>
      <c r="B23" s="4">
        <v>1.0</v>
      </c>
      <c r="C23" s="4" t="s">
        <v>83</v>
      </c>
      <c r="D23" s="4" t="s">
        <v>89</v>
      </c>
      <c r="E23" s="4" t="s">
        <v>90</v>
      </c>
      <c r="F23" s="4" t="s">
        <v>94</v>
      </c>
      <c r="G23" s="4" t="s">
        <v>86</v>
      </c>
      <c r="H23" s="4" t="s">
        <v>86</v>
      </c>
      <c r="I23" s="5" t="str">
        <f t="shared" si="42"/>
        <v>Ad</v>
      </c>
      <c r="K23" s="5" t="str">
        <f t="shared" si="37"/>
        <v>RPI</v>
      </c>
      <c r="L23" s="5">
        <f t="shared" si="38"/>
        <v>2</v>
      </c>
      <c r="M23" s="5" t="str">
        <f t="shared" si="39"/>
        <v>n</v>
      </c>
      <c r="N23" s="5" t="str">
        <f t="shared" si="40"/>
        <v>n</v>
      </c>
      <c r="O23" s="5" t="str">
        <f t="shared" si="41"/>
        <v>n</v>
      </c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</row>
    <row r="24">
      <c r="A24" s="4" t="s">
        <v>84</v>
      </c>
      <c r="B24" s="4">
        <v>1.0</v>
      </c>
      <c r="C24" s="4" t="s">
        <v>83</v>
      </c>
      <c r="D24" s="4" t="s">
        <v>89</v>
      </c>
      <c r="E24" s="4" t="s">
        <v>93</v>
      </c>
      <c r="F24" s="4" t="s">
        <v>94</v>
      </c>
      <c r="G24" s="4" t="s">
        <v>86</v>
      </c>
      <c r="H24" s="4" t="s">
        <v>86</v>
      </c>
      <c r="I24" s="5" t="str">
        <f t="shared" si="42"/>
        <v>Deuce</v>
      </c>
      <c r="K24" s="5" t="str">
        <f t="shared" si="37"/>
        <v>RPI</v>
      </c>
      <c r="L24" s="5">
        <f t="shared" si="38"/>
        <v>3</v>
      </c>
      <c r="M24" s="5" t="str">
        <f t="shared" si="39"/>
        <v>n</v>
      </c>
      <c r="N24" s="5" t="str">
        <f t="shared" si="40"/>
        <v>n</v>
      </c>
      <c r="O24" s="5" t="str">
        <f t="shared" si="41"/>
        <v>n</v>
      </c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</row>
    <row r="25">
      <c r="A25" s="4" t="s">
        <v>84</v>
      </c>
      <c r="B25" s="4">
        <v>2.0</v>
      </c>
      <c r="C25" s="4" t="s">
        <v>83</v>
      </c>
      <c r="D25" s="4" t="s">
        <v>89</v>
      </c>
      <c r="E25" s="4" t="s">
        <v>90</v>
      </c>
      <c r="F25" s="4" t="s">
        <v>94</v>
      </c>
      <c r="G25" s="4" t="s">
        <v>86</v>
      </c>
      <c r="H25" s="4" t="s">
        <v>86</v>
      </c>
      <c r="I25" s="5" t="str">
        <f t="shared" si="42"/>
        <v>Ad</v>
      </c>
      <c r="K25" s="5" t="str">
        <f t="shared" si="37"/>
        <v>RPI</v>
      </c>
      <c r="L25" s="5">
        <f t="shared" si="38"/>
        <v>4</v>
      </c>
      <c r="M25" s="5" t="str">
        <f t="shared" si="39"/>
        <v>n</v>
      </c>
      <c r="N25" s="5" t="str">
        <f t="shared" si="40"/>
        <v>n</v>
      </c>
      <c r="O25" s="5" t="str">
        <f t="shared" si="41"/>
        <v>n</v>
      </c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</row>
    <row r="26">
      <c r="A26" s="4" t="s">
        <v>89</v>
      </c>
      <c r="B26" s="4">
        <v>2.0</v>
      </c>
      <c r="C26" s="4" t="s">
        <v>88</v>
      </c>
      <c r="D26" s="4" t="s">
        <v>89</v>
      </c>
      <c r="E26" s="4" t="s">
        <v>96</v>
      </c>
      <c r="F26" s="4" t="s">
        <v>86</v>
      </c>
      <c r="G26" s="4" t="s">
        <v>86</v>
      </c>
      <c r="H26" s="4" t="s">
        <v>86</v>
      </c>
      <c r="I26" s="5" t="str">
        <f t="shared" si="42"/>
        <v>Deuce</v>
      </c>
      <c r="K26" s="5" t="str">
        <f t="shared" si="37"/>
        <v>RPI</v>
      </c>
      <c r="L26" s="5">
        <f t="shared" si="38"/>
        <v>1</v>
      </c>
      <c r="M26" s="5" t="str">
        <f t="shared" si="39"/>
        <v>n</v>
      </c>
      <c r="N26" s="5" t="str">
        <f t="shared" si="40"/>
        <v>n</v>
      </c>
      <c r="O26" s="5" t="str">
        <f t="shared" si="41"/>
        <v>n</v>
      </c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</row>
    <row r="27">
      <c r="A27" s="4" t="s">
        <v>89</v>
      </c>
      <c r="B27" s="4">
        <v>2.0</v>
      </c>
      <c r="C27" s="4" t="s">
        <v>88</v>
      </c>
      <c r="D27" s="4" t="s">
        <v>89</v>
      </c>
      <c r="E27" s="4" t="s">
        <v>96</v>
      </c>
      <c r="F27" s="4" t="s">
        <v>86</v>
      </c>
      <c r="G27" s="4" t="s">
        <v>86</v>
      </c>
      <c r="H27" s="4" t="s">
        <v>86</v>
      </c>
      <c r="I27" s="5" t="str">
        <f t="shared" si="42"/>
        <v>Ad</v>
      </c>
      <c r="K27" s="5" t="str">
        <f t="shared" si="37"/>
        <v>RPI</v>
      </c>
      <c r="L27" s="5">
        <f t="shared" si="38"/>
        <v>2</v>
      </c>
      <c r="M27" s="5" t="str">
        <f t="shared" si="39"/>
        <v>n</v>
      </c>
      <c r="N27" s="5" t="str">
        <f t="shared" si="40"/>
        <v>n</v>
      </c>
      <c r="O27" s="5" t="str">
        <f t="shared" si="41"/>
        <v>n</v>
      </c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</row>
    <row r="28">
      <c r="A28" s="4" t="s">
        <v>89</v>
      </c>
      <c r="B28" s="4">
        <v>2.0</v>
      </c>
      <c r="C28" s="4" t="s">
        <v>109</v>
      </c>
      <c r="D28" s="4" t="s">
        <v>84</v>
      </c>
      <c r="E28" s="4" t="s">
        <v>90</v>
      </c>
      <c r="F28" s="4" t="s">
        <v>94</v>
      </c>
      <c r="G28" s="4" t="s">
        <v>86</v>
      </c>
      <c r="H28" s="4" t="s">
        <v>86</v>
      </c>
      <c r="I28" s="5" t="str">
        <f t="shared" si="42"/>
        <v>Deuce</v>
      </c>
      <c r="J28" s="4" t="s">
        <v>110</v>
      </c>
      <c r="K28" s="5" t="str">
        <f t="shared" si="37"/>
        <v>Bard</v>
      </c>
      <c r="L28" s="5">
        <f t="shared" si="38"/>
        <v>3</v>
      </c>
      <c r="M28" s="5" t="str">
        <f t="shared" si="39"/>
        <v>n</v>
      </c>
      <c r="N28" s="5" t="str">
        <f t="shared" si="40"/>
        <v>n</v>
      </c>
      <c r="O28" s="5" t="str">
        <f t="shared" si="41"/>
        <v>n</v>
      </c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</row>
    <row r="29">
      <c r="A29" s="4" t="s">
        <v>89</v>
      </c>
      <c r="B29" s="4">
        <v>2.0</v>
      </c>
      <c r="C29" s="4" t="s">
        <v>109</v>
      </c>
      <c r="D29" s="4" t="s">
        <v>89</v>
      </c>
      <c r="E29" s="4" t="s">
        <v>90</v>
      </c>
      <c r="F29" s="4" t="s">
        <v>86</v>
      </c>
      <c r="G29" s="4" t="s">
        <v>86</v>
      </c>
      <c r="H29" s="4" t="s">
        <v>86</v>
      </c>
      <c r="I29" s="5" t="str">
        <f t="shared" si="42"/>
        <v>Ad</v>
      </c>
      <c r="K29" s="5" t="str">
        <f t="shared" si="37"/>
        <v>RPI</v>
      </c>
      <c r="L29" s="5">
        <f t="shared" si="38"/>
        <v>4</v>
      </c>
      <c r="M29" s="5" t="str">
        <f t="shared" si="39"/>
        <v>n</v>
      </c>
      <c r="N29" s="5" t="str">
        <f t="shared" si="40"/>
        <v>n</v>
      </c>
      <c r="O29" s="5" t="str">
        <f t="shared" si="41"/>
        <v>n</v>
      </c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</row>
    <row r="30">
      <c r="A30" s="4" t="s">
        <v>89</v>
      </c>
      <c r="B30" s="4">
        <v>2.0</v>
      </c>
      <c r="C30" s="4" t="s">
        <v>88</v>
      </c>
      <c r="D30" s="4" t="s">
        <v>84</v>
      </c>
      <c r="E30" s="4" t="s">
        <v>90</v>
      </c>
      <c r="F30" s="4" t="s">
        <v>94</v>
      </c>
      <c r="G30" s="4" t="s">
        <v>86</v>
      </c>
      <c r="H30" s="4" t="s">
        <v>86</v>
      </c>
      <c r="I30" s="5" t="str">
        <f t="shared" si="42"/>
        <v>Deuce</v>
      </c>
      <c r="J30" s="4" t="s">
        <v>110</v>
      </c>
      <c r="K30" s="5" t="str">
        <f t="shared" si="37"/>
        <v>Bard</v>
      </c>
      <c r="L30" s="5">
        <f t="shared" si="38"/>
        <v>5</v>
      </c>
      <c r="M30" s="5" t="str">
        <f t="shared" si="39"/>
        <v>n</v>
      </c>
      <c r="N30" s="5" t="str">
        <f t="shared" si="40"/>
        <v>n</v>
      </c>
      <c r="O30" s="5" t="str">
        <f t="shared" si="41"/>
        <v>n</v>
      </c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</row>
    <row r="31">
      <c r="A31" s="4" t="s">
        <v>89</v>
      </c>
      <c r="B31" s="4">
        <v>2.0</v>
      </c>
      <c r="C31" s="4" t="s">
        <v>88</v>
      </c>
      <c r="D31" s="4" t="s">
        <v>89</v>
      </c>
      <c r="E31" s="4" t="s">
        <v>96</v>
      </c>
      <c r="F31" s="4" t="s">
        <v>86</v>
      </c>
      <c r="G31" s="4" t="s">
        <v>94</v>
      </c>
      <c r="H31" s="4" t="s">
        <v>94</v>
      </c>
      <c r="I31" s="5" t="str">
        <f t="shared" si="42"/>
        <v>Ad</v>
      </c>
      <c r="K31" s="5" t="str">
        <f t="shared" si="37"/>
        <v>RPI</v>
      </c>
      <c r="L31" s="5">
        <f t="shared" si="38"/>
        <v>6</v>
      </c>
      <c r="M31" s="5" t="str">
        <f t="shared" si="39"/>
        <v>y</v>
      </c>
      <c r="N31" s="5" t="str">
        <f t="shared" si="40"/>
        <v>n</v>
      </c>
      <c r="O31" s="5" t="str">
        <f t="shared" si="41"/>
        <v>y</v>
      </c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</row>
    <row r="32">
      <c r="A32" s="4" t="s">
        <v>84</v>
      </c>
      <c r="B32" s="4">
        <v>1.0</v>
      </c>
      <c r="C32" s="4" t="s">
        <v>83</v>
      </c>
      <c r="D32" s="4" t="s">
        <v>89</v>
      </c>
      <c r="E32" s="4" t="s">
        <v>93</v>
      </c>
      <c r="F32" s="4" t="s">
        <v>94</v>
      </c>
      <c r="G32" s="4" t="s">
        <v>86</v>
      </c>
      <c r="H32" s="4" t="s">
        <v>86</v>
      </c>
      <c r="I32" s="5" t="str">
        <f t="shared" si="42"/>
        <v>Deuce</v>
      </c>
      <c r="K32" s="5" t="str">
        <f t="shared" si="37"/>
        <v>RPI</v>
      </c>
      <c r="L32" s="5">
        <f t="shared" si="38"/>
        <v>1</v>
      </c>
      <c r="M32" s="5" t="str">
        <f t="shared" si="39"/>
        <v>n</v>
      </c>
      <c r="N32" s="5" t="str">
        <f t="shared" si="40"/>
        <v>n</v>
      </c>
      <c r="O32" s="5" t="str">
        <f t="shared" si="41"/>
        <v>n</v>
      </c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</row>
    <row r="33">
      <c r="A33" s="4" t="s">
        <v>84</v>
      </c>
      <c r="B33" s="4">
        <v>1.0</v>
      </c>
      <c r="C33" s="4" t="s">
        <v>88</v>
      </c>
      <c r="D33" s="4" t="s">
        <v>89</v>
      </c>
      <c r="E33" s="4" t="s">
        <v>100</v>
      </c>
      <c r="F33" s="4" t="s">
        <v>94</v>
      </c>
      <c r="G33" s="4" t="s">
        <v>86</v>
      </c>
      <c r="H33" s="4" t="s">
        <v>86</v>
      </c>
      <c r="I33" s="5" t="str">
        <f t="shared" si="42"/>
        <v>Ad</v>
      </c>
      <c r="K33" s="5" t="str">
        <f t="shared" si="37"/>
        <v>bard</v>
      </c>
      <c r="L33" s="5">
        <f t="shared" si="38"/>
        <v>2</v>
      </c>
      <c r="M33" s="5" t="str">
        <f t="shared" si="39"/>
        <v>n</v>
      </c>
      <c r="N33" s="5" t="str">
        <f t="shared" si="40"/>
        <v>n</v>
      </c>
      <c r="O33" s="5" t="str">
        <f t="shared" si="41"/>
        <v>n</v>
      </c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</row>
    <row r="34">
      <c r="A34" s="4" t="s">
        <v>84</v>
      </c>
      <c r="B34" s="4">
        <v>1.0</v>
      </c>
      <c r="C34" s="4" t="s">
        <v>109</v>
      </c>
      <c r="D34" s="4" t="s">
        <v>89</v>
      </c>
      <c r="E34" s="4" t="s">
        <v>90</v>
      </c>
      <c r="F34" s="4" t="s">
        <v>94</v>
      </c>
      <c r="G34" s="4" t="s">
        <v>86</v>
      </c>
      <c r="H34" s="4" t="s">
        <v>86</v>
      </c>
      <c r="I34" s="5" t="str">
        <f t="shared" si="42"/>
        <v>Deuce</v>
      </c>
      <c r="J34" s="4" t="s">
        <v>111</v>
      </c>
      <c r="K34" s="5" t="str">
        <f t="shared" si="37"/>
        <v>RPI</v>
      </c>
      <c r="L34" s="5">
        <f t="shared" si="38"/>
        <v>3</v>
      </c>
      <c r="M34" s="5" t="str">
        <f t="shared" si="39"/>
        <v>n</v>
      </c>
      <c r="N34" s="5" t="str">
        <f t="shared" si="40"/>
        <v>n</v>
      </c>
      <c r="O34" s="5" t="str">
        <f t="shared" si="41"/>
        <v>n</v>
      </c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</row>
    <row r="35">
      <c r="A35" s="4" t="s">
        <v>84</v>
      </c>
      <c r="B35" s="4">
        <v>1.0</v>
      </c>
      <c r="C35" s="4" t="s">
        <v>88</v>
      </c>
      <c r="D35" s="4" t="s">
        <v>89</v>
      </c>
      <c r="E35" s="4" t="s">
        <v>90</v>
      </c>
      <c r="F35" s="4" t="s">
        <v>86</v>
      </c>
      <c r="G35" s="4" t="s">
        <v>86</v>
      </c>
      <c r="H35" s="4" t="s">
        <v>86</v>
      </c>
      <c r="I35" s="5" t="str">
        <f t="shared" si="42"/>
        <v>Ad</v>
      </c>
      <c r="K35" s="5" t="str">
        <f t="shared" si="37"/>
        <v>RPI</v>
      </c>
      <c r="L35" s="5">
        <f t="shared" si="38"/>
        <v>4</v>
      </c>
      <c r="M35" s="5" t="str">
        <f t="shared" si="39"/>
        <v>n</v>
      </c>
      <c r="N35" s="5" t="str">
        <f t="shared" si="40"/>
        <v>n</v>
      </c>
      <c r="O35" s="5" t="str">
        <f t="shared" si="41"/>
        <v>n</v>
      </c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</row>
    <row r="36">
      <c r="A36" s="4" t="s">
        <v>84</v>
      </c>
      <c r="B36" s="4">
        <v>2.0</v>
      </c>
      <c r="C36" s="4" t="s">
        <v>83</v>
      </c>
      <c r="D36" s="4" t="s">
        <v>84</v>
      </c>
      <c r="E36" s="4" t="s">
        <v>105</v>
      </c>
      <c r="F36" s="4" t="s">
        <v>86</v>
      </c>
      <c r="G36" s="4" t="s">
        <v>86</v>
      </c>
      <c r="H36" s="4" t="s">
        <v>86</v>
      </c>
      <c r="I36" s="5" t="str">
        <f t="shared" si="42"/>
        <v>Deuce</v>
      </c>
      <c r="J36" s="4" t="s">
        <v>112</v>
      </c>
      <c r="K36" s="5" t="str">
        <f t="shared" si="37"/>
        <v>rpi</v>
      </c>
      <c r="L36" s="5">
        <f t="shared" si="38"/>
        <v>5</v>
      </c>
      <c r="M36" s="5" t="str">
        <f t="shared" si="39"/>
        <v>n</v>
      </c>
      <c r="N36" s="5" t="str">
        <f t="shared" si="40"/>
        <v>n</v>
      </c>
      <c r="O36" s="5" t="str">
        <f t="shared" si="41"/>
        <v>n</v>
      </c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</row>
    <row r="37">
      <c r="A37" s="4" t="s">
        <v>89</v>
      </c>
      <c r="B37" s="4">
        <v>1.0</v>
      </c>
      <c r="C37" s="4" t="s">
        <v>83</v>
      </c>
      <c r="D37" s="4" t="s">
        <v>84</v>
      </c>
      <c r="E37" s="4" t="s">
        <v>100</v>
      </c>
      <c r="F37" s="4" t="s">
        <v>86</v>
      </c>
      <c r="G37" s="4" t="s">
        <v>86</v>
      </c>
      <c r="H37" s="4" t="s">
        <v>86</v>
      </c>
      <c r="I37" s="5" t="str">
        <f t="shared" si="42"/>
        <v>Deuce</v>
      </c>
      <c r="J37" s="4" t="s">
        <v>113</v>
      </c>
      <c r="K37" s="5" t="str">
        <f t="shared" si="37"/>
        <v>rpi</v>
      </c>
      <c r="L37" s="5">
        <f t="shared" si="38"/>
        <v>1</v>
      </c>
      <c r="M37" s="5" t="str">
        <f t="shared" si="39"/>
        <v>n</v>
      </c>
      <c r="N37" s="5" t="str">
        <f t="shared" si="40"/>
        <v>n</v>
      </c>
      <c r="O37" s="5" t="str">
        <f t="shared" si="41"/>
        <v>n</v>
      </c>
    </row>
    <row r="38">
      <c r="A38" s="4" t="s">
        <v>89</v>
      </c>
      <c r="B38" s="4">
        <v>2.0</v>
      </c>
      <c r="C38" s="4" t="s">
        <v>109</v>
      </c>
      <c r="D38" s="4" t="s">
        <v>89</v>
      </c>
      <c r="E38" s="4" t="s">
        <v>102</v>
      </c>
      <c r="F38" s="4" t="s">
        <v>86</v>
      </c>
      <c r="G38" s="4" t="s">
        <v>86</v>
      </c>
      <c r="H38" s="4" t="s">
        <v>86</v>
      </c>
      <c r="I38" s="5" t="str">
        <f t="shared" si="42"/>
        <v>Ad</v>
      </c>
      <c r="J38" s="4" t="s">
        <v>114</v>
      </c>
      <c r="K38" s="5" t="str">
        <f t="shared" si="37"/>
        <v>RPI</v>
      </c>
      <c r="L38" s="5">
        <f t="shared" si="38"/>
        <v>2</v>
      </c>
      <c r="M38" s="5" t="str">
        <f t="shared" si="39"/>
        <v>n</v>
      </c>
      <c r="N38" s="5" t="str">
        <f t="shared" si="40"/>
        <v>n</v>
      </c>
      <c r="O38" s="5" t="str">
        <f t="shared" si="41"/>
        <v>n</v>
      </c>
    </row>
    <row r="39">
      <c r="A39" s="4" t="s">
        <v>89</v>
      </c>
      <c r="B39" s="4">
        <v>2.0</v>
      </c>
      <c r="C39" s="4" t="s">
        <v>88</v>
      </c>
      <c r="D39" s="4" t="s">
        <v>89</v>
      </c>
      <c r="E39" s="4" t="s">
        <v>96</v>
      </c>
      <c r="F39" s="4" t="s">
        <v>86</v>
      </c>
      <c r="G39" s="4" t="s">
        <v>86</v>
      </c>
      <c r="H39" s="4" t="s">
        <v>86</v>
      </c>
      <c r="I39" s="5" t="str">
        <f t="shared" si="42"/>
        <v>Deuce</v>
      </c>
      <c r="K39" s="5" t="str">
        <f t="shared" si="37"/>
        <v>RPI</v>
      </c>
      <c r="L39" s="5">
        <f t="shared" si="38"/>
        <v>3</v>
      </c>
      <c r="M39" s="5" t="str">
        <f t="shared" si="39"/>
        <v>n</v>
      </c>
      <c r="N39" s="5" t="str">
        <f t="shared" si="40"/>
        <v>n</v>
      </c>
      <c r="O39" s="5" t="str">
        <f t="shared" si="41"/>
        <v>n</v>
      </c>
    </row>
    <row r="40">
      <c r="A40" s="4" t="s">
        <v>89</v>
      </c>
      <c r="B40" s="4">
        <v>1.0</v>
      </c>
      <c r="C40" s="4" t="s">
        <v>109</v>
      </c>
      <c r="D40" s="4" t="s">
        <v>84</v>
      </c>
      <c r="E40" s="4" t="s">
        <v>105</v>
      </c>
      <c r="F40" s="4" t="s">
        <v>94</v>
      </c>
      <c r="G40" s="4" t="s">
        <v>94</v>
      </c>
      <c r="H40" s="4" t="s">
        <v>94</v>
      </c>
      <c r="I40" s="5" t="str">
        <f t="shared" si="42"/>
        <v>Ad</v>
      </c>
      <c r="J40" s="4" t="s">
        <v>115</v>
      </c>
      <c r="K40" s="5" t="str">
        <f t="shared" si="37"/>
        <v>rpi</v>
      </c>
      <c r="L40" s="5">
        <f t="shared" si="38"/>
        <v>4</v>
      </c>
      <c r="M40" s="5" t="str">
        <f t="shared" si="39"/>
        <v>n</v>
      </c>
      <c r="N40" s="5" t="str">
        <f t="shared" si="40"/>
        <v>n</v>
      </c>
      <c r="O40" s="5" t="str">
        <f t="shared" si="41"/>
        <v>n</v>
      </c>
    </row>
    <row r="41">
      <c r="A41" s="4" t="s">
        <v>84</v>
      </c>
      <c r="B41" s="4">
        <v>1.0</v>
      </c>
      <c r="C41" s="4" t="s">
        <v>83</v>
      </c>
      <c r="D41" s="4" t="s">
        <v>89</v>
      </c>
      <c r="E41" s="4" t="s">
        <v>93</v>
      </c>
      <c r="F41" s="4" t="s">
        <v>94</v>
      </c>
      <c r="G41" s="4" t="s">
        <v>86</v>
      </c>
      <c r="H41" s="4" t="s">
        <v>86</v>
      </c>
      <c r="I41" s="5" t="str">
        <f t="shared" si="42"/>
        <v>Deuce</v>
      </c>
      <c r="K41" s="5" t="str">
        <f t="shared" si="37"/>
        <v>RPI</v>
      </c>
      <c r="L41" s="5">
        <f t="shared" si="38"/>
        <v>1</v>
      </c>
      <c r="M41" s="5" t="str">
        <f t="shared" si="39"/>
        <v>n</v>
      </c>
      <c r="N41" s="5" t="str">
        <f t="shared" si="40"/>
        <v>n</v>
      </c>
      <c r="O41" s="5" t="str">
        <f t="shared" si="41"/>
        <v>n</v>
      </c>
    </row>
    <row r="42">
      <c r="A42" s="4" t="s">
        <v>84</v>
      </c>
      <c r="B42" s="4">
        <v>2.0</v>
      </c>
      <c r="C42" s="4" t="s">
        <v>83</v>
      </c>
      <c r="D42" s="4" t="s">
        <v>84</v>
      </c>
      <c r="E42" s="4" t="s">
        <v>102</v>
      </c>
      <c r="F42" s="4" t="s">
        <v>86</v>
      </c>
      <c r="G42" s="4" t="s">
        <v>86</v>
      </c>
      <c r="H42" s="4" t="s">
        <v>86</v>
      </c>
      <c r="I42" s="5" t="str">
        <f t="shared" si="42"/>
        <v>Ad</v>
      </c>
      <c r="J42" s="4" t="s">
        <v>116</v>
      </c>
      <c r="K42" s="5" t="str">
        <f t="shared" si="37"/>
        <v>Bard</v>
      </c>
      <c r="L42" s="5">
        <f t="shared" si="38"/>
        <v>2</v>
      </c>
      <c r="M42" s="5" t="str">
        <f t="shared" si="39"/>
        <v>n</v>
      </c>
      <c r="N42" s="5" t="str">
        <f t="shared" si="40"/>
        <v>n</v>
      </c>
      <c r="O42" s="5" t="str">
        <f t="shared" si="41"/>
        <v>n</v>
      </c>
    </row>
    <row r="43">
      <c r="A43" s="4" t="s">
        <v>84</v>
      </c>
      <c r="B43" s="4">
        <v>2.0</v>
      </c>
      <c r="C43" s="4" t="s">
        <v>83</v>
      </c>
      <c r="D43" s="4" t="s">
        <v>89</v>
      </c>
      <c r="E43" s="4" t="s">
        <v>93</v>
      </c>
      <c r="F43" s="4" t="s">
        <v>94</v>
      </c>
      <c r="G43" s="4" t="s">
        <v>86</v>
      </c>
      <c r="H43" s="4" t="s">
        <v>86</v>
      </c>
      <c r="I43" s="5" t="str">
        <f t="shared" si="42"/>
        <v>Deuce</v>
      </c>
      <c r="K43" s="5" t="str">
        <f t="shared" si="37"/>
        <v>RPI</v>
      </c>
      <c r="L43" s="5">
        <f t="shared" si="38"/>
        <v>3</v>
      </c>
      <c r="M43" s="5" t="str">
        <f t="shared" si="39"/>
        <v>n</v>
      </c>
      <c r="N43" s="5" t="str">
        <f t="shared" si="40"/>
        <v>n</v>
      </c>
      <c r="O43" s="5" t="str">
        <f t="shared" si="41"/>
        <v>n</v>
      </c>
    </row>
    <row r="44">
      <c r="A44" s="4" t="s">
        <v>84</v>
      </c>
      <c r="B44" s="4">
        <v>1.0</v>
      </c>
      <c r="C44" s="4" t="s">
        <v>88</v>
      </c>
      <c r="D44" s="4" t="s">
        <v>84</v>
      </c>
      <c r="E44" s="4" t="s">
        <v>117</v>
      </c>
      <c r="F44" s="4" t="s">
        <v>86</v>
      </c>
      <c r="G44" s="4" t="s">
        <v>86</v>
      </c>
      <c r="H44" s="4" t="s">
        <v>86</v>
      </c>
      <c r="I44" s="5" t="str">
        <f t="shared" si="42"/>
        <v>Ad</v>
      </c>
      <c r="K44" s="5" t="str">
        <f t="shared" si="37"/>
        <v>rpi</v>
      </c>
      <c r="L44" s="5">
        <f t="shared" si="38"/>
        <v>4</v>
      </c>
      <c r="M44" s="5" t="str">
        <f t="shared" si="39"/>
        <v>n</v>
      </c>
      <c r="N44" s="5" t="str">
        <f t="shared" si="40"/>
        <v>n</v>
      </c>
      <c r="O44" s="5" t="str">
        <f t="shared" si="41"/>
        <v>n</v>
      </c>
    </row>
    <row r="45">
      <c r="A45" s="4" t="s">
        <v>84</v>
      </c>
      <c r="B45" s="4">
        <v>1.0</v>
      </c>
      <c r="C45" s="4" t="s">
        <v>83</v>
      </c>
      <c r="D45" s="4" t="s">
        <v>89</v>
      </c>
      <c r="E45" s="4" t="s">
        <v>93</v>
      </c>
      <c r="F45" s="4" t="s">
        <v>94</v>
      </c>
      <c r="G45" s="4" t="s">
        <v>86</v>
      </c>
      <c r="H45" s="4" t="s">
        <v>86</v>
      </c>
      <c r="I45" s="5" t="str">
        <f t="shared" si="42"/>
        <v>Deuce</v>
      </c>
      <c r="K45" s="5" t="str">
        <f t="shared" si="37"/>
        <v>RPI</v>
      </c>
      <c r="L45" s="5">
        <f t="shared" si="38"/>
        <v>5</v>
      </c>
      <c r="M45" s="5" t="str">
        <f t="shared" si="39"/>
        <v>n</v>
      </c>
      <c r="N45" s="5" t="str">
        <f t="shared" si="40"/>
        <v>n</v>
      </c>
      <c r="O45" s="5" t="str">
        <f t="shared" si="41"/>
        <v>n</v>
      </c>
    </row>
    <row r="46">
      <c r="A46" s="4" t="s">
        <v>84</v>
      </c>
      <c r="B46" s="4">
        <v>1.0</v>
      </c>
      <c r="C46" s="4" t="s">
        <v>83</v>
      </c>
      <c r="D46" s="4" t="s">
        <v>89</v>
      </c>
      <c r="E46" s="4" t="s">
        <v>117</v>
      </c>
      <c r="F46" s="4" t="s">
        <v>86</v>
      </c>
      <c r="G46" s="4" t="s">
        <v>86</v>
      </c>
      <c r="H46" s="4" t="s">
        <v>86</v>
      </c>
      <c r="I46" s="5" t="str">
        <f t="shared" si="42"/>
        <v>Ad</v>
      </c>
      <c r="J46" s="4" t="s">
        <v>118</v>
      </c>
      <c r="K46" s="5" t="str">
        <f t="shared" si="37"/>
        <v>bard</v>
      </c>
      <c r="L46" s="5">
        <f t="shared" si="38"/>
        <v>6</v>
      </c>
      <c r="M46" s="5" t="str">
        <f t="shared" si="39"/>
        <v>y</v>
      </c>
      <c r="N46" s="5" t="str">
        <f t="shared" si="40"/>
        <v>n</v>
      </c>
      <c r="O46" s="5" t="str">
        <f t="shared" si="41"/>
        <v>y</v>
      </c>
    </row>
    <row r="47">
      <c r="A47" s="4" t="s">
        <v>84</v>
      </c>
      <c r="B47" s="4">
        <v>2.0</v>
      </c>
      <c r="C47" s="4" t="s">
        <v>83</v>
      </c>
      <c r="D47" s="4" t="s">
        <v>89</v>
      </c>
      <c r="E47" s="4" t="s">
        <v>102</v>
      </c>
      <c r="F47" s="4" t="s">
        <v>94</v>
      </c>
      <c r="G47" s="4" t="s">
        <v>86</v>
      </c>
      <c r="H47" s="4" t="s">
        <v>86</v>
      </c>
      <c r="I47" s="5" t="str">
        <f t="shared" si="42"/>
        <v>Deuce</v>
      </c>
      <c r="K47" s="5" t="str">
        <f t="shared" si="37"/>
        <v>RPI</v>
      </c>
      <c r="L47" s="5">
        <f t="shared" si="38"/>
        <v>7</v>
      </c>
      <c r="M47" s="5" t="str">
        <f t="shared" si="39"/>
        <v>y</v>
      </c>
      <c r="N47" s="5" t="str">
        <f t="shared" si="40"/>
        <v>n</v>
      </c>
      <c r="O47" s="5" t="str">
        <f t="shared" si="41"/>
        <v>y</v>
      </c>
    </row>
    <row r="48">
      <c r="A48" s="4" t="s">
        <v>89</v>
      </c>
      <c r="B48" s="4">
        <v>1.0</v>
      </c>
      <c r="C48" s="4" t="s">
        <v>109</v>
      </c>
      <c r="D48" s="4" t="s">
        <v>84</v>
      </c>
      <c r="E48" s="4" t="s">
        <v>117</v>
      </c>
      <c r="F48" s="4" t="s">
        <v>86</v>
      </c>
      <c r="G48" s="4" t="s">
        <v>86</v>
      </c>
      <c r="H48" s="4" t="s">
        <v>86</v>
      </c>
      <c r="I48" s="5" t="str">
        <f t="shared" si="42"/>
        <v>Deuce</v>
      </c>
      <c r="K48" s="5" t="str">
        <f t="shared" si="37"/>
        <v>rpi</v>
      </c>
      <c r="L48" s="5">
        <f t="shared" si="38"/>
        <v>1</v>
      </c>
      <c r="M48" s="5" t="str">
        <f t="shared" si="39"/>
        <v>n</v>
      </c>
      <c r="N48" s="5" t="str">
        <f t="shared" si="40"/>
        <v>n</v>
      </c>
      <c r="O48" s="5" t="str">
        <f t="shared" si="41"/>
        <v>n</v>
      </c>
    </row>
    <row r="49">
      <c r="A49" s="4" t="s">
        <v>89</v>
      </c>
      <c r="B49" s="4">
        <v>1.0</v>
      </c>
      <c r="C49" s="4" t="s">
        <v>109</v>
      </c>
      <c r="D49" s="4" t="s">
        <v>84</v>
      </c>
      <c r="E49" s="4" t="s">
        <v>102</v>
      </c>
      <c r="F49" s="4" t="s">
        <v>86</v>
      </c>
      <c r="G49" s="4" t="s">
        <v>86</v>
      </c>
      <c r="H49" s="4" t="s">
        <v>86</v>
      </c>
      <c r="I49" s="5" t="str">
        <f t="shared" si="42"/>
        <v>Ad</v>
      </c>
      <c r="J49" s="4" t="s">
        <v>119</v>
      </c>
      <c r="K49" s="5" t="str">
        <f t="shared" si="37"/>
        <v>Bard</v>
      </c>
      <c r="L49" s="5">
        <f t="shared" si="38"/>
        <v>2</v>
      </c>
      <c r="M49" s="5" t="str">
        <f t="shared" si="39"/>
        <v>n</v>
      </c>
      <c r="N49" s="5" t="str">
        <f t="shared" si="40"/>
        <v>n</v>
      </c>
      <c r="O49" s="5" t="str">
        <f t="shared" si="41"/>
        <v>n</v>
      </c>
    </row>
    <row r="50">
      <c r="A50" s="4" t="s">
        <v>89</v>
      </c>
      <c r="B50" s="4">
        <v>2.0</v>
      </c>
      <c r="C50" s="4" t="s">
        <v>88</v>
      </c>
      <c r="D50" s="4" t="s">
        <v>89</v>
      </c>
      <c r="E50" s="4" t="s">
        <v>96</v>
      </c>
      <c r="F50" s="4" t="s">
        <v>86</v>
      </c>
      <c r="G50" s="4" t="s">
        <v>86</v>
      </c>
      <c r="H50" s="4" t="s">
        <v>86</v>
      </c>
      <c r="I50" s="5" t="str">
        <f t="shared" si="42"/>
        <v>Deuce</v>
      </c>
      <c r="K50" s="5" t="str">
        <f t="shared" si="37"/>
        <v>RPI</v>
      </c>
      <c r="L50" s="5">
        <f t="shared" si="38"/>
        <v>3</v>
      </c>
      <c r="M50" s="5" t="str">
        <f t="shared" si="39"/>
        <v>n</v>
      </c>
      <c r="N50" s="5" t="str">
        <f t="shared" si="40"/>
        <v>n</v>
      </c>
      <c r="O50" s="5" t="str">
        <f t="shared" si="41"/>
        <v>n</v>
      </c>
    </row>
    <row r="51">
      <c r="A51" s="4" t="s">
        <v>89</v>
      </c>
      <c r="B51" s="4">
        <v>1.0</v>
      </c>
      <c r="C51" s="4" t="s">
        <v>109</v>
      </c>
      <c r="D51" s="4" t="s">
        <v>84</v>
      </c>
      <c r="E51" s="4" t="s">
        <v>102</v>
      </c>
      <c r="F51" s="4" t="s">
        <v>86</v>
      </c>
      <c r="G51" s="4" t="s">
        <v>86</v>
      </c>
      <c r="H51" s="4" t="s">
        <v>86</v>
      </c>
      <c r="I51" s="5" t="str">
        <f t="shared" si="42"/>
        <v>Ad</v>
      </c>
      <c r="J51" s="4" t="s">
        <v>120</v>
      </c>
      <c r="K51" s="5" t="str">
        <f t="shared" si="37"/>
        <v>Bard</v>
      </c>
      <c r="L51" s="5">
        <f t="shared" si="38"/>
        <v>4</v>
      </c>
      <c r="M51" s="5" t="str">
        <f t="shared" si="39"/>
        <v>n</v>
      </c>
      <c r="N51" s="5" t="str">
        <f t="shared" si="40"/>
        <v>n</v>
      </c>
      <c r="O51" s="5" t="str">
        <f t="shared" si="41"/>
        <v>n</v>
      </c>
    </row>
    <row r="52">
      <c r="A52" s="4" t="s">
        <v>89</v>
      </c>
      <c r="B52" s="4">
        <v>2.0</v>
      </c>
      <c r="C52" s="4" t="s">
        <v>109</v>
      </c>
      <c r="D52" s="4" t="s">
        <v>89</v>
      </c>
      <c r="E52" s="4" t="s">
        <v>96</v>
      </c>
      <c r="F52" s="4" t="s">
        <v>86</v>
      </c>
      <c r="G52" s="4" t="s">
        <v>86</v>
      </c>
      <c r="H52" s="4" t="s">
        <v>86</v>
      </c>
      <c r="I52" s="5" t="str">
        <f t="shared" si="42"/>
        <v>Deuce</v>
      </c>
      <c r="K52" s="5" t="str">
        <f t="shared" si="37"/>
        <v>RPI</v>
      </c>
      <c r="L52" s="5">
        <f t="shared" si="38"/>
        <v>5</v>
      </c>
      <c r="M52" s="5" t="str">
        <f t="shared" si="39"/>
        <v>n</v>
      </c>
      <c r="N52" s="5" t="str">
        <f t="shared" si="40"/>
        <v>y</v>
      </c>
      <c r="O52" s="5" t="str">
        <f t="shared" si="41"/>
        <v>y</v>
      </c>
    </row>
    <row r="53">
      <c r="A53" s="4" t="s">
        <v>89</v>
      </c>
      <c r="B53" s="4">
        <v>1.0</v>
      </c>
      <c r="C53" s="4" t="s">
        <v>88</v>
      </c>
      <c r="D53" s="4" t="s">
        <v>84</v>
      </c>
      <c r="E53" s="4" t="s">
        <v>105</v>
      </c>
      <c r="F53" s="4" t="s">
        <v>86</v>
      </c>
      <c r="G53" s="4" t="s">
        <v>94</v>
      </c>
      <c r="H53" s="4" t="s">
        <v>94</v>
      </c>
      <c r="I53" s="5" t="str">
        <f t="shared" si="42"/>
        <v>Ad</v>
      </c>
      <c r="J53" s="4" t="s">
        <v>121</v>
      </c>
      <c r="K53" s="5" t="str">
        <f t="shared" si="37"/>
        <v>rpi</v>
      </c>
      <c r="L53" s="5">
        <f t="shared" si="38"/>
        <v>6</v>
      </c>
      <c r="M53" s="5" t="str">
        <f t="shared" si="39"/>
        <v>y</v>
      </c>
      <c r="N53" s="5" t="str">
        <f t="shared" si="40"/>
        <v>n</v>
      </c>
      <c r="O53" s="5" t="str">
        <f t="shared" si="41"/>
        <v>y</v>
      </c>
    </row>
    <row r="54">
      <c r="A54" s="4" t="s">
        <v>84</v>
      </c>
      <c r="B54" s="4">
        <v>1.0</v>
      </c>
      <c r="C54" s="4" t="s">
        <v>88</v>
      </c>
      <c r="D54" s="4" t="s">
        <v>89</v>
      </c>
      <c r="E54" s="4" t="s">
        <v>93</v>
      </c>
      <c r="F54" s="4" t="s">
        <v>94</v>
      </c>
      <c r="G54" s="4" t="s">
        <v>86</v>
      </c>
      <c r="H54" s="4" t="s">
        <v>86</v>
      </c>
      <c r="I54" s="5" t="str">
        <f t="shared" si="42"/>
        <v>Deuce</v>
      </c>
      <c r="K54" s="5" t="str">
        <f t="shared" si="37"/>
        <v>RPI</v>
      </c>
      <c r="L54" s="5">
        <f t="shared" si="38"/>
        <v>1</v>
      </c>
      <c r="M54" s="5" t="str">
        <f t="shared" si="39"/>
        <v>n</v>
      </c>
      <c r="N54" s="5" t="str">
        <f t="shared" si="40"/>
        <v>n</v>
      </c>
      <c r="O54" s="5" t="str">
        <f t="shared" si="41"/>
        <v>n</v>
      </c>
    </row>
    <row r="55">
      <c r="A55" s="4" t="s">
        <v>84</v>
      </c>
      <c r="B55" s="4">
        <v>1.0</v>
      </c>
      <c r="C55" s="4" t="s">
        <v>88</v>
      </c>
      <c r="D55" s="4" t="s">
        <v>89</v>
      </c>
      <c r="E55" s="4" t="s">
        <v>107</v>
      </c>
      <c r="F55" s="4" t="s">
        <v>86</v>
      </c>
      <c r="G55" s="4" t="s">
        <v>86</v>
      </c>
      <c r="H55" s="4" t="s">
        <v>86</v>
      </c>
      <c r="I55" s="5" t="str">
        <f t="shared" si="42"/>
        <v>Ad</v>
      </c>
      <c r="J55" s="4" t="s">
        <v>122</v>
      </c>
      <c r="K55" s="5" t="str">
        <f t="shared" si="37"/>
        <v>RPI</v>
      </c>
      <c r="L55" s="5">
        <f t="shared" si="38"/>
        <v>2</v>
      </c>
      <c r="M55" s="5" t="str">
        <f t="shared" si="39"/>
        <v>n</v>
      </c>
      <c r="N55" s="5" t="str">
        <f t="shared" si="40"/>
        <v>n</v>
      </c>
      <c r="O55" s="5" t="str">
        <f t="shared" si="41"/>
        <v>n</v>
      </c>
    </row>
    <row r="56">
      <c r="A56" s="4" t="s">
        <v>84</v>
      </c>
      <c r="B56" s="4">
        <v>2.0</v>
      </c>
      <c r="C56" s="4" t="s">
        <v>88</v>
      </c>
      <c r="D56" s="4" t="s">
        <v>89</v>
      </c>
      <c r="E56" s="4" t="s">
        <v>90</v>
      </c>
      <c r="F56" s="4" t="s">
        <v>94</v>
      </c>
      <c r="G56" s="4" t="s">
        <v>86</v>
      </c>
      <c r="H56" s="4" t="s">
        <v>86</v>
      </c>
      <c r="I56" s="5" t="str">
        <f t="shared" si="42"/>
        <v>Deuce</v>
      </c>
      <c r="K56" s="5" t="str">
        <f t="shared" si="37"/>
        <v>RPI</v>
      </c>
      <c r="L56" s="5">
        <f t="shared" si="38"/>
        <v>3</v>
      </c>
      <c r="M56" s="5" t="str">
        <f t="shared" si="39"/>
        <v>n</v>
      </c>
      <c r="N56" s="5" t="str">
        <f t="shared" si="40"/>
        <v>n</v>
      </c>
      <c r="O56" s="5" t="str">
        <f t="shared" si="41"/>
        <v>n</v>
      </c>
    </row>
    <row r="57">
      <c r="A57" s="4" t="s">
        <v>84</v>
      </c>
      <c r="B57" s="4">
        <v>1.0</v>
      </c>
      <c r="C57" s="4" t="s">
        <v>88</v>
      </c>
      <c r="D57" s="4" t="s">
        <v>89</v>
      </c>
      <c r="E57" s="4" t="s">
        <v>90</v>
      </c>
      <c r="F57" s="4" t="s">
        <v>94</v>
      </c>
      <c r="G57" s="4" t="s">
        <v>86</v>
      </c>
      <c r="H57" s="4" t="s">
        <v>86</v>
      </c>
      <c r="I57" s="5" t="str">
        <f t="shared" si="42"/>
        <v>Ad</v>
      </c>
      <c r="J57" s="4" t="s">
        <v>123</v>
      </c>
      <c r="K57" s="5" t="str">
        <f t="shared" si="37"/>
        <v>RPI</v>
      </c>
      <c r="L57" s="5">
        <f t="shared" si="38"/>
        <v>4</v>
      </c>
      <c r="M57" s="5" t="str">
        <f t="shared" si="39"/>
        <v>n</v>
      </c>
      <c r="N57" s="5" t="str">
        <f t="shared" si="40"/>
        <v>n</v>
      </c>
      <c r="O57" s="5" t="str">
        <f t="shared" si="41"/>
        <v>n</v>
      </c>
    </row>
    <row r="58">
      <c r="A58" s="4" t="s">
        <v>89</v>
      </c>
      <c r="B58" s="4">
        <v>1.0</v>
      </c>
      <c r="C58" s="4" t="s">
        <v>88</v>
      </c>
      <c r="D58" s="4" t="s">
        <v>89</v>
      </c>
      <c r="E58" s="4" t="s">
        <v>102</v>
      </c>
      <c r="F58" s="4" t="s">
        <v>86</v>
      </c>
      <c r="G58" s="4" t="s">
        <v>86</v>
      </c>
      <c r="H58" s="4" t="s">
        <v>86</v>
      </c>
      <c r="I58" s="5" t="str">
        <f t="shared" si="42"/>
        <v>Deuce</v>
      </c>
      <c r="J58" s="4" t="s">
        <v>124</v>
      </c>
      <c r="K58" s="5" t="str">
        <f t="shared" si="37"/>
        <v>RPI</v>
      </c>
      <c r="L58" s="5">
        <f t="shared" si="38"/>
        <v>1</v>
      </c>
      <c r="M58" s="5" t="str">
        <f t="shared" si="39"/>
        <v>n</v>
      </c>
      <c r="N58" s="5" t="str">
        <f t="shared" si="40"/>
        <v>n</v>
      </c>
      <c r="O58" s="5" t="str">
        <f t="shared" si="41"/>
        <v>n</v>
      </c>
    </row>
    <row r="59">
      <c r="A59" s="4" t="s">
        <v>89</v>
      </c>
      <c r="B59" s="4">
        <v>1.0</v>
      </c>
      <c r="C59" s="4" t="s">
        <v>88</v>
      </c>
      <c r="D59" s="4" t="s">
        <v>84</v>
      </c>
      <c r="E59" s="4" t="s">
        <v>93</v>
      </c>
      <c r="F59" s="4" t="s">
        <v>94</v>
      </c>
      <c r="G59" s="4" t="s">
        <v>86</v>
      </c>
      <c r="H59" s="4" t="s">
        <v>86</v>
      </c>
      <c r="I59" s="5" t="str">
        <f t="shared" si="42"/>
        <v>Ad</v>
      </c>
      <c r="J59" s="4" t="s">
        <v>110</v>
      </c>
      <c r="K59" s="5" t="str">
        <f t="shared" si="37"/>
        <v>Bard</v>
      </c>
      <c r="L59" s="5">
        <f t="shared" si="38"/>
        <v>2</v>
      </c>
      <c r="M59" s="5" t="str">
        <f t="shared" si="39"/>
        <v>n</v>
      </c>
      <c r="N59" s="5" t="str">
        <f t="shared" si="40"/>
        <v>n</v>
      </c>
      <c r="O59" s="5" t="str">
        <f t="shared" si="41"/>
        <v>n</v>
      </c>
    </row>
    <row r="60">
      <c r="A60" s="4" t="s">
        <v>89</v>
      </c>
      <c r="B60" s="4">
        <v>2.0</v>
      </c>
      <c r="C60" s="4" t="s">
        <v>88</v>
      </c>
      <c r="D60" s="4" t="s">
        <v>89</v>
      </c>
      <c r="E60" s="4" t="s">
        <v>96</v>
      </c>
      <c r="F60" s="4" t="s">
        <v>86</v>
      </c>
      <c r="G60" s="4" t="s">
        <v>86</v>
      </c>
      <c r="H60" s="4" t="s">
        <v>86</v>
      </c>
      <c r="I60" s="5" t="str">
        <f t="shared" si="42"/>
        <v>Deuce</v>
      </c>
      <c r="K60" s="5" t="str">
        <f t="shared" si="37"/>
        <v>RPI</v>
      </c>
      <c r="L60" s="5">
        <f t="shared" si="38"/>
        <v>3</v>
      </c>
      <c r="M60" s="5" t="str">
        <f t="shared" si="39"/>
        <v>n</v>
      </c>
      <c r="N60" s="5" t="str">
        <f t="shared" ref="N60:N63" si="43">IF(L60=5, IF(AND(COUNTIF(K57:K59,$A$3)=2, COUNTIF(K57:K59,$A$4)=2), "y", "n"), "n")</f>
        <v>n</v>
      </c>
      <c r="O60" s="5" t="str">
        <f t="shared" si="41"/>
        <v>n</v>
      </c>
    </row>
    <row r="61">
      <c r="A61" s="4" t="s">
        <v>89</v>
      </c>
      <c r="B61" s="4">
        <v>2.0</v>
      </c>
      <c r="C61" s="4" t="s">
        <v>88</v>
      </c>
      <c r="D61" s="4" t="s">
        <v>89</v>
      </c>
      <c r="E61" s="4" t="s">
        <v>96</v>
      </c>
      <c r="F61" s="4" t="s">
        <v>86</v>
      </c>
      <c r="G61" s="4" t="s">
        <v>86</v>
      </c>
      <c r="H61" s="4" t="s">
        <v>86</v>
      </c>
      <c r="I61" s="5" t="str">
        <f t="shared" si="42"/>
        <v>Ad</v>
      </c>
      <c r="K61" s="5" t="str">
        <f t="shared" si="37"/>
        <v>RPI</v>
      </c>
      <c r="L61" s="5">
        <f t="shared" si="38"/>
        <v>4</v>
      </c>
      <c r="M61" s="5" t="str">
        <f t="shared" si="39"/>
        <v>n</v>
      </c>
      <c r="N61" s="5" t="str">
        <f t="shared" si="43"/>
        <v>n</v>
      </c>
      <c r="O61" s="5" t="str">
        <f t="shared" si="41"/>
        <v>n</v>
      </c>
    </row>
    <row r="62">
      <c r="A62" s="4" t="s">
        <v>89</v>
      </c>
      <c r="B62" s="4">
        <v>1.0</v>
      </c>
      <c r="C62" s="4" t="s">
        <v>88</v>
      </c>
      <c r="D62" s="4" t="s">
        <v>84</v>
      </c>
      <c r="E62" s="4" t="s">
        <v>100</v>
      </c>
      <c r="F62" s="4" t="s">
        <v>86</v>
      </c>
      <c r="G62" s="4" t="s">
        <v>86</v>
      </c>
      <c r="H62" s="4" t="s">
        <v>86</v>
      </c>
      <c r="I62" s="5" t="str">
        <f t="shared" si="42"/>
        <v>Deuce</v>
      </c>
      <c r="J62" s="4" t="s">
        <v>125</v>
      </c>
      <c r="K62" s="5" t="str">
        <f t="shared" si="37"/>
        <v>rpi</v>
      </c>
      <c r="L62" s="5">
        <f t="shared" si="38"/>
        <v>5</v>
      </c>
      <c r="M62" s="5" t="str">
        <f t="shared" si="39"/>
        <v>n</v>
      </c>
      <c r="N62" s="5" t="str">
        <f t="shared" si="43"/>
        <v>n</v>
      </c>
      <c r="O62" s="5" t="str">
        <f t="shared" si="41"/>
        <v>n</v>
      </c>
    </row>
    <row r="63">
      <c r="A63" s="4" t="s">
        <v>84</v>
      </c>
      <c r="B63" s="4">
        <v>1.0</v>
      </c>
      <c r="C63" s="4" t="s">
        <v>83</v>
      </c>
      <c r="D63" s="4" t="s">
        <v>89</v>
      </c>
      <c r="E63" s="4" t="s">
        <v>93</v>
      </c>
      <c r="F63" s="4" t="s">
        <v>94</v>
      </c>
      <c r="G63" s="4" t="s">
        <v>86</v>
      </c>
      <c r="H63" s="4" t="s">
        <v>86</v>
      </c>
      <c r="I63" s="5" t="str">
        <f t="shared" si="42"/>
        <v>Deuce</v>
      </c>
      <c r="K63" s="5" t="str">
        <f t="shared" si="37"/>
        <v>RPI</v>
      </c>
      <c r="L63" s="5">
        <f t="shared" si="38"/>
        <v>1</v>
      </c>
      <c r="M63" s="5" t="str">
        <f t="shared" si="39"/>
        <v>n</v>
      </c>
      <c r="N63" s="5" t="str">
        <f t="shared" si="43"/>
        <v>n</v>
      </c>
      <c r="O63" s="5" t="str">
        <f t="shared" si="41"/>
        <v>n</v>
      </c>
    </row>
    <row r="64">
      <c r="A64" s="4" t="s">
        <v>84</v>
      </c>
      <c r="B64" s="4">
        <v>1.0</v>
      </c>
      <c r="C64" s="4" t="s">
        <v>83</v>
      </c>
      <c r="D64" s="4" t="s">
        <v>89</v>
      </c>
      <c r="E64" s="4" t="s">
        <v>90</v>
      </c>
      <c r="F64" s="4" t="s">
        <v>86</v>
      </c>
      <c r="G64" s="4" t="s">
        <v>86</v>
      </c>
      <c r="H64" s="4" t="s">
        <v>86</v>
      </c>
      <c r="I64" s="5" t="str">
        <f t="shared" si="42"/>
        <v>Ad</v>
      </c>
      <c r="K64" s="5" t="str">
        <f t="shared" si="37"/>
        <v>RPI</v>
      </c>
      <c r="L64" s="5">
        <f t="shared" si="38"/>
        <v>2</v>
      </c>
      <c r="M64" s="5" t="str">
        <f t="shared" si="39"/>
        <v>n</v>
      </c>
      <c r="N64" s="5" t="str">
        <f t="shared" ref="N64:N243" si="44">IF(L64=5, IF(AND(COUNTIF(K60:K63,$A$3)=2, COUNTIF(K60:K63,$A$4)=2), "y", "n"), "n")</f>
        <v>n</v>
      </c>
      <c r="O64" s="5" t="str">
        <f t="shared" si="41"/>
        <v>n</v>
      </c>
    </row>
    <row r="65">
      <c r="A65" s="4" t="s">
        <v>84</v>
      </c>
      <c r="B65" s="4">
        <v>1.0</v>
      </c>
      <c r="C65" s="4" t="s">
        <v>83</v>
      </c>
      <c r="D65" s="4" t="s">
        <v>89</v>
      </c>
      <c r="E65" s="4" t="s">
        <v>107</v>
      </c>
      <c r="F65" s="4" t="s">
        <v>86</v>
      </c>
      <c r="G65" s="4" t="s">
        <v>86</v>
      </c>
      <c r="H65" s="4" t="s">
        <v>86</v>
      </c>
      <c r="I65" s="5" t="str">
        <f t="shared" si="42"/>
        <v>Deuce</v>
      </c>
      <c r="J65" s="4" t="s">
        <v>126</v>
      </c>
      <c r="K65" s="5" t="str">
        <f t="shared" si="37"/>
        <v>RPI</v>
      </c>
      <c r="L65" s="5">
        <f t="shared" si="38"/>
        <v>3</v>
      </c>
      <c r="M65" s="5" t="str">
        <f t="shared" si="39"/>
        <v>n</v>
      </c>
      <c r="N65" s="5" t="str">
        <f t="shared" si="44"/>
        <v>n</v>
      </c>
      <c r="O65" s="5" t="str">
        <f t="shared" si="41"/>
        <v>n</v>
      </c>
    </row>
    <row r="66">
      <c r="A66" s="4" t="s">
        <v>84</v>
      </c>
      <c r="B66" s="4">
        <v>1.0</v>
      </c>
      <c r="C66" s="4" t="s">
        <v>83</v>
      </c>
      <c r="D66" s="4" t="s">
        <v>89</v>
      </c>
      <c r="E66" s="4" t="s">
        <v>90</v>
      </c>
      <c r="F66" s="4" t="s">
        <v>94</v>
      </c>
      <c r="G66" s="4" t="s">
        <v>86</v>
      </c>
      <c r="H66" s="4" t="s">
        <v>86</v>
      </c>
      <c r="I66" s="5" t="str">
        <f t="shared" si="42"/>
        <v>Ad</v>
      </c>
      <c r="K66" s="5" t="str">
        <f t="shared" si="37"/>
        <v>RPI</v>
      </c>
      <c r="L66" s="5">
        <f t="shared" si="38"/>
        <v>4</v>
      </c>
      <c r="M66" s="5" t="str">
        <f t="shared" si="39"/>
        <v>n</v>
      </c>
      <c r="N66" s="5" t="str">
        <f t="shared" si="44"/>
        <v>n</v>
      </c>
      <c r="O66" s="5" t="str">
        <f t="shared" si="41"/>
        <v>n</v>
      </c>
    </row>
    <row r="67">
      <c r="A67" s="4" t="s">
        <v>89</v>
      </c>
      <c r="B67" s="4">
        <v>2.0</v>
      </c>
      <c r="C67" s="4" t="s">
        <v>88</v>
      </c>
      <c r="D67" s="4" t="s">
        <v>89</v>
      </c>
      <c r="E67" s="4" t="s">
        <v>96</v>
      </c>
      <c r="F67" s="4" t="s">
        <v>86</v>
      </c>
      <c r="G67" s="4" t="s">
        <v>86</v>
      </c>
      <c r="H67" s="4" t="s">
        <v>86</v>
      </c>
      <c r="I67" s="5" t="str">
        <f t="shared" si="42"/>
        <v>Deuce</v>
      </c>
      <c r="J67" s="4" t="s">
        <v>127</v>
      </c>
      <c r="K67" s="5" t="str">
        <f t="shared" si="37"/>
        <v>RPI</v>
      </c>
      <c r="L67" s="5">
        <f t="shared" si="38"/>
        <v>1</v>
      </c>
      <c r="M67" s="5" t="str">
        <f t="shared" si="39"/>
        <v>n</v>
      </c>
      <c r="N67" s="5" t="str">
        <f t="shared" si="44"/>
        <v>n</v>
      </c>
      <c r="O67" s="5" t="str">
        <f t="shared" si="41"/>
        <v>n</v>
      </c>
    </row>
    <row r="68">
      <c r="A68" s="4" t="s">
        <v>89</v>
      </c>
      <c r="B68" s="4">
        <v>1.0</v>
      </c>
      <c r="C68" s="4" t="s">
        <v>83</v>
      </c>
      <c r="D68" s="4" t="s">
        <v>89</v>
      </c>
      <c r="E68" s="4" t="s">
        <v>90</v>
      </c>
      <c r="F68" s="4" t="s">
        <v>86</v>
      </c>
      <c r="G68" s="4" t="s">
        <v>86</v>
      </c>
      <c r="H68" s="4" t="s">
        <v>86</v>
      </c>
      <c r="I68" s="5" t="str">
        <f t="shared" si="42"/>
        <v>Ad</v>
      </c>
      <c r="K68" s="5" t="str">
        <f t="shared" si="37"/>
        <v>RPI</v>
      </c>
      <c r="L68" s="5">
        <f t="shared" si="38"/>
        <v>2</v>
      </c>
      <c r="M68" s="5" t="str">
        <f t="shared" si="39"/>
        <v>n</v>
      </c>
      <c r="N68" s="5" t="str">
        <f t="shared" si="44"/>
        <v>n</v>
      </c>
      <c r="O68" s="5" t="str">
        <f t="shared" si="41"/>
        <v>n</v>
      </c>
    </row>
    <row r="69">
      <c r="A69" s="4" t="s">
        <v>89</v>
      </c>
      <c r="B69" s="4">
        <v>1.0</v>
      </c>
      <c r="C69" s="4" t="s">
        <v>109</v>
      </c>
      <c r="D69" s="4" t="s">
        <v>89</v>
      </c>
      <c r="E69" s="4" t="s">
        <v>93</v>
      </c>
      <c r="F69" s="4" t="s">
        <v>86</v>
      </c>
      <c r="G69" s="4" t="s">
        <v>86</v>
      </c>
      <c r="H69" s="4" t="s">
        <v>86</v>
      </c>
      <c r="I69" s="5" t="str">
        <f t="shared" si="42"/>
        <v>Deuce</v>
      </c>
      <c r="J69" s="4" t="s">
        <v>128</v>
      </c>
      <c r="K69" s="5" t="str">
        <f t="shared" si="37"/>
        <v>RPI</v>
      </c>
      <c r="L69" s="5">
        <f t="shared" si="38"/>
        <v>3</v>
      </c>
      <c r="M69" s="5" t="str">
        <f t="shared" si="39"/>
        <v>n</v>
      </c>
      <c r="N69" s="5" t="str">
        <f t="shared" si="44"/>
        <v>n</v>
      </c>
      <c r="O69" s="5" t="str">
        <f t="shared" si="41"/>
        <v>n</v>
      </c>
    </row>
    <row r="70">
      <c r="A70" s="4" t="s">
        <v>89</v>
      </c>
      <c r="B70" s="4">
        <v>2.0</v>
      </c>
      <c r="C70" s="4" t="s">
        <v>88</v>
      </c>
      <c r="D70" s="4" t="s">
        <v>84</v>
      </c>
      <c r="E70" s="4" t="s">
        <v>90</v>
      </c>
      <c r="F70" s="4" t="s">
        <v>94</v>
      </c>
      <c r="G70" s="4" t="s">
        <v>94</v>
      </c>
      <c r="H70" s="4" t="s">
        <v>94</v>
      </c>
      <c r="I70" s="5" t="str">
        <f t="shared" si="42"/>
        <v>Ad</v>
      </c>
      <c r="J70" s="4" t="s">
        <v>110</v>
      </c>
      <c r="K70" s="5" t="str">
        <f t="shared" si="37"/>
        <v>Bard</v>
      </c>
      <c r="L70" s="5">
        <f t="shared" si="38"/>
        <v>4</v>
      </c>
      <c r="M70" s="5" t="str">
        <f t="shared" si="39"/>
        <v>n</v>
      </c>
      <c r="N70" s="5" t="str">
        <f t="shared" si="44"/>
        <v>n</v>
      </c>
      <c r="O70" s="5" t="str">
        <f t="shared" si="41"/>
        <v>n</v>
      </c>
    </row>
    <row r="71">
      <c r="A71" s="4" t="s">
        <v>89</v>
      </c>
      <c r="B71" s="4">
        <v>1.0</v>
      </c>
      <c r="C71" s="4" t="s">
        <v>109</v>
      </c>
      <c r="D71" s="4" t="s">
        <v>89</v>
      </c>
      <c r="E71" s="4" t="s">
        <v>85</v>
      </c>
      <c r="F71" s="4" t="s">
        <v>86</v>
      </c>
      <c r="G71" s="4" t="s">
        <v>86</v>
      </c>
      <c r="H71" s="4" t="s">
        <v>86</v>
      </c>
      <c r="I71" s="5" t="str">
        <f t="shared" si="42"/>
        <v>Deuce</v>
      </c>
      <c r="J71" s="4" t="s">
        <v>129</v>
      </c>
      <c r="K71" s="5" t="str">
        <f t="shared" si="37"/>
        <v>bard</v>
      </c>
      <c r="L71" s="5">
        <f t="shared" si="38"/>
        <v>5</v>
      </c>
      <c r="M71" s="5" t="str">
        <f t="shared" si="39"/>
        <v>n</v>
      </c>
      <c r="N71" s="5" t="str">
        <f t="shared" si="44"/>
        <v>n</v>
      </c>
      <c r="O71" s="5" t="str">
        <f t="shared" si="41"/>
        <v>n</v>
      </c>
    </row>
    <row r="72">
      <c r="A72" s="4" t="s">
        <v>89</v>
      </c>
      <c r="B72" s="4">
        <v>1.0</v>
      </c>
      <c r="C72" s="4" t="s">
        <v>88</v>
      </c>
      <c r="D72" s="4" t="s">
        <v>89</v>
      </c>
      <c r="E72" s="4" t="s">
        <v>107</v>
      </c>
      <c r="F72" s="4" t="s">
        <v>86</v>
      </c>
      <c r="G72" s="4" t="s">
        <v>86</v>
      </c>
      <c r="H72" s="4" t="s">
        <v>86</v>
      </c>
      <c r="I72" s="5" t="str">
        <f t="shared" si="42"/>
        <v>Ad</v>
      </c>
      <c r="K72" s="5" t="str">
        <f t="shared" si="37"/>
        <v>RPI</v>
      </c>
      <c r="L72" s="5">
        <f t="shared" si="38"/>
        <v>6</v>
      </c>
      <c r="M72" s="5" t="str">
        <f t="shared" si="39"/>
        <v>y</v>
      </c>
      <c r="N72" s="5" t="str">
        <f t="shared" si="44"/>
        <v>n</v>
      </c>
      <c r="O72" s="5" t="str">
        <f t="shared" si="41"/>
        <v>y</v>
      </c>
    </row>
    <row r="73">
      <c r="A73" s="4" t="s">
        <v>84</v>
      </c>
      <c r="B73" s="4">
        <v>1.0</v>
      </c>
      <c r="C73" s="4" t="s">
        <v>109</v>
      </c>
      <c r="D73" s="4" t="s">
        <v>89</v>
      </c>
      <c r="E73" s="4" t="s">
        <v>100</v>
      </c>
      <c r="F73" s="4" t="s">
        <v>86</v>
      </c>
      <c r="G73" s="4" t="s">
        <v>86</v>
      </c>
      <c r="H73" s="4" t="s">
        <v>86</v>
      </c>
      <c r="I73" s="5" t="str">
        <f t="shared" si="42"/>
        <v>Deuce</v>
      </c>
      <c r="J73" s="4" t="s">
        <v>130</v>
      </c>
      <c r="K73" s="5" t="str">
        <f t="shared" si="37"/>
        <v>bard</v>
      </c>
      <c r="L73" s="5">
        <f t="shared" si="38"/>
        <v>1</v>
      </c>
      <c r="M73" s="5" t="str">
        <f t="shared" si="39"/>
        <v>n</v>
      </c>
      <c r="N73" s="5" t="str">
        <f t="shared" si="44"/>
        <v>n</v>
      </c>
      <c r="O73" s="5" t="str">
        <f t="shared" si="41"/>
        <v>n</v>
      </c>
    </row>
    <row r="74">
      <c r="A74" s="4" t="s">
        <v>84</v>
      </c>
      <c r="B74" s="4">
        <v>1.0</v>
      </c>
      <c r="C74" s="4" t="s">
        <v>83</v>
      </c>
      <c r="D74" s="4" t="s">
        <v>89</v>
      </c>
      <c r="E74" s="4" t="s">
        <v>90</v>
      </c>
      <c r="F74" s="4" t="s">
        <v>94</v>
      </c>
      <c r="G74" s="4" t="s">
        <v>86</v>
      </c>
      <c r="H74" s="4" t="s">
        <v>86</v>
      </c>
      <c r="I74" s="5" t="str">
        <f t="shared" si="42"/>
        <v>Ad</v>
      </c>
      <c r="K74" s="5" t="str">
        <f t="shared" si="37"/>
        <v>RPI</v>
      </c>
      <c r="L74" s="5">
        <f t="shared" si="38"/>
        <v>2</v>
      </c>
      <c r="M74" s="5" t="str">
        <f t="shared" si="39"/>
        <v>n</v>
      </c>
      <c r="N74" s="5" t="str">
        <f t="shared" si="44"/>
        <v>n</v>
      </c>
      <c r="O74" s="5" t="str">
        <f t="shared" si="41"/>
        <v>n</v>
      </c>
    </row>
    <row r="75">
      <c r="A75" s="4" t="s">
        <v>84</v>
      </c>
      <c r="B75" s="4">
        <v>1.0</v>
      </c>
      <c r="C75" s="4" t="s">
        <v>83</v>
      </c>
      <c r="D75" s="4" t="s">
        <v>89</v>
      </c>
      <c r="E75" s="4" t="s">
        <v>93</v>
      </c>
      <c r="F75" s="4" t="s">
        <v>94</v>
      </c>
      <c r="G75" s="4" t="s">
        <v>86</v>
      </c>
      <c r="H75" s="4" t="s">
        <v>86</v>
      </c>
      <c r="I75" s="5" t="str">
        <f t="shared" si="42"/>
        <v>Deuce</v>
      </c>
      <c r="K75" s="5" t="str">
        <f t="shared" si="37"/>
        <v>RPI</v>
      </c>
      <c r="L75" s="5">
        <f t="shared" si="38"/>
        <v>3</v>
      </c>
      <c r="M75" s="5" t="str">
        <f t="shared" si="39"/>
        <v>n</v>
      </c>
      <c r="N75" s="5" t="str">
        <f t="shared" si="44"/>
        <v>n</v>
      </c>
      <c r="O75" s="5" t="str">
        <f t="shared" si="41"/>
        <v>n</v>
      </c>
    </row>
    <row r="76">
      <c r="A76" s="4" t="s">
        <v>84</v>
      </c>
      <c r="B76" s="4">
        <v>2.0</v>
      </c>
      <c r="C76" s="4" t="s">
        <v>83</v>
      </c>
      <c r="D76" s="4" t="s">
        <v>89</v>
      </c>
      <c r="E76" s="4" t="s">
        <v>93</v>
      </c>
      <c r="F76" s="4" t="s">
        <v>86</v>
      </c>
      <c r="G76" s="4" t="s">
        <v>86</v>
      </c>
      <c r="H76" s="4" t="s">
        <v>86</v>
      </c>
      <c r="I76" s="5" t="str">
        <f t="shared" si="42"/>
        <v>Ad</v>
      </c>
      <c r="K76" s="5" t="str">
        <f t="shared" si="37"/>
        <v>RPI</v>
      </c>
      <c r="L76" s="5">
        <f t="shared" si="38"/>
        <v>4</v>
      </c>
      <c r="M76" s="5" t="str">
        <f t="shared" si="39"/>
        <v>n</v>
      </c>
      <c r="N76" s="5" t="str">
        <f t="shared" si="44"/>
        <v>n</v>
      </c>
      <c r="O76" s="5" t="str">
        <f t="shared" si="41"/>
        <v>n</v>
      </c>
    </row>
    <row r="77">
      <c r="A77" s="4" t="s">
        <v>84</v>
      </c>
      <c r="B77" s="4">
        <v>1.0</v>
      </c>
      <c r="C77" s="4" t="s">
        <v>83</v>
      </c>
      <c r="D77" s="4" t="s">
        <v>89</v>
      </c>
      <c r="E77" s="4" t="s">
        <v>93</v>
      </c>
      <c r="F77" s="4" t="s">
        <v>94</v>
      </c>
      <c r="G77" s="4" t="s">
        <v>86</v>
      </c>
      <c r="H77" s="4" t="s">
        <v>86</v>
      </c>
      <c r="I77" s="5" t="str">
        <f t="shared" si="42"/>
        <v>Deuce</v>
      </c>
      <c r="K77" s="5" t="str">
        <f t="shared" si="37"/>
        <v>RPI</v>
      </c>
      <c r="L77" s="5">
        <f t="shared" si="38"/>
        <v>5</v>
      </c>
      <c r="M77" s="5" t="str">
        <f t="shared" si="39"/>
        <v>n</v>
      </c>
      <c r="N77" s="5" t="str">
        <f t="shared" si="44"/>
        <v>n</v>
      </c>
      <c r="O77" s="5" t="str">
        <f t="shared" si="41"/>
        <v>n</v>
      </c>
    </row>
    <row r="78">
      <c r="F78" s="4" t="s">
        <v>86</v>
      </c>
      <c r="G78" s="4" t="s">
        <v>86</v>
      </c>
      <c r="H78" s="4" t="s">
        <v>86</v>
      </c>
      <c r="I78" s="5" t="str">
        <f t="shared" si="42"/>
        <v>Deuce</v>
      </c>
      <c r="K78" s="5" t="str">
        <f t="shared" si="37"/>
        <v/>
      </c>
      <c r="L78" s="5">
        <f t="shared" si="38"/>
        <v>0</v>
      </c>
      <c r="M78" s="5" t="str">
        <f t="shared" si="39"/>
        <v>n</v>
      </c>
      <c r="N78" s="5" t="str">
        <f t="shared" si="44"/>
        <v>n</v>
      </c>
      <c r="O78" s="5" t="str">
        <f t="shared" si="41"/>
        <v>n</v>
      </c>
    </row>
    <row r="79">
      <c r="F79" s="4" t="s">
        <v>86</v>
      </c>
      <c r="G79" s="4" t="s">
        <v>86</v>
      </c>
      <c r="H79" s="4" t="s">
        <v>86</v>
      </c>
      <c r="I79" s="5" t="str">
        <f t="shared" si="42"/>
        <v>Ad</v>
      </c>
      <c r="K79" s="5" t="str">
        <f t="shared" si="37"/>
        <v/>
      </c>
      <c r="L79" s="5">
        <f t="shared" si="38"/>
        <v>0</v>
      </c>
      <c r="M79" s="5" t="str">
        <f t="shared" si="39"/>
        <v>n</v>
      </c>
      <c r="N79" s="5" t="str">
        <f t="shared" si="44"/>
        <v>n</v>
      </c>
      <c r="O79" s="5" t="str">
        <f t="shared" si="41"/>
        <v>n</v>
      </c>
    </row>
    <row r="80">
      <c r="F80" s="4" t="s">
        <v>86</v>
      </c>
      <c r="G80" s="4" t="s">
        <v>86</v>
      </c>
      <c r="H80" s="4" t="s">
        <v>86</v>
      </c>
      <c r="I80" s="5" t="str">
        <f t="shared" si="42"/>
        <v>Deuce</v>
      </c>
      <c r="K80" s="5" t="str">
        <f t="shared" si="37"/>
        <v/>
      </c>
      <c r="L80" s="5">
        <f t="shared" si="38"/>
        <v>0</v>
      </c>
      <c r="M80" s="5" t="str">
        <f t="shared" si="39"/>
        <v>n</v>
      </c>
      <c r="N80" s="5" t="str">
        <f t="shared" si="44"/>
        <v>n</v>
      </c>
      <c r="O80" s="5" t="str">
        <f t="shared" si="41"/>
        <v>n</v>
      </c>
    </row>
    <row r="81">
      <c r="F81" s="4" t="s">
        <v>86</v>
      </c>
      <c r="G81" s="4" t="s">
        <v>86</v>
      </c>
      <c r="H81" s="4" t="s">
        <v>86</v>
      </c>
      <c r="I81" s="5" t="str">
        <f t="shared" si="42"/>
        <v>Ad</v>
      </c>
      <c r="K81" s="5" t="str">
        <f t="shared" si="37"/>
        <v/>
      </c>
      <c r="L81" s="5">
        <f t="shared" si="38"/>
        <v>0</v>
      </c>
      <c r="M81" s="5" t="str">
        <f t="shared" si="39"/>
        <v>n</v>
      </c>
      <c r="N81" s="5" t="str">
        <f t="shared" si="44"/>
        <v>n</v>
      </c>
      <c r="O81" s="5" t="str">
        <f t="shared" si="41"/>
        <v>n</v>
      </c>
    </row>
    <row r="82">
      <c r="F82" s="4" t="s">
        <v>86</v>
      </c>
      <c r="G82" s="4" t="s">
        <v>86</v>
      </c>
      <c r="H82" s="4" t="s">
        <v>86</v>
      </c>
      <c r="I82" s="5" t="str">
        <f t="shared" si="42"/>
        <v>Deuce</v>
      </c>
      <c r="K82" s="5" t="str">
        <f t="shared" si="37"/>
        <v/>
      </c>
      <c r="L82" s="5">
        <f t="shared" si="38"/>
        <v>0</v>
      </c>
      <c r="M82" s="5" t="str">
        <f t="shared" si="39"/>
        <v>n</v>
      </c>
      <c r="N82" s="5" t="str">
        <f t="shared" si="44"/>
        <v>n</v>
      </c>
      <c r="O82" s="5" t="str">
        <f t="shared" si="41"/>
        <v>n</v>
      </c>
    </row>
    <row r="83">
      <c r="F83" s="4" t="s">
        <v>86</v>
      </c>
      <c r="G83" s="4" t="s">
        <v>86</v>
      </c>
      <c r="H83" s="4" t="s">
        <v>86</v>
      </c>
      <c r="I83" s="5" t="str">
        <f t="shared" si="42"/>
        <v>Ad</v>
      </c>
      <c r="K83" s="5" t="str">
        <f t="shared" si="37"/>
        <v/>
      </c>
      <c r="L83" s="5">
        <f t="shared" si="38"/>
        <v>0</v>
      </c>
      <c r="M83" s="5" t="str">
        <f t="shared" si="39"/>
        <v>n</v>
      </c>
      <c r="N83" s="5" t="str">
        <f t="shared" si="44"/>
        <v>n</v>
      </c>
      <c r="O83" s="5" t="str">
        <f t="shared" si="41"/>
        <v>n</v>
      </c>
    </row>
    <row r="84">
      <c r="F84" s="4" t="s">
        <v>86</v>
      </c>
      <c r="G84" s="4" t="s">
        <v>86</v>
      </c>
      <c r="H84" s="4" t="s">
        <v>86</v>
      </c>
      <c r="I84" s="5" t="str">
        <f t="shared" si="42"/>
        <v>Deuce</v>
      </c>
      <c r="K84" s="5" t="str">
        <f t="shared" si="37"/>
        <v/>
      </c>
      <c r="L84" s="5">
        <f t="shared" si="38"/>
        <v>0</v>
      </c>
      <c r="M84" s="5" t="str">
        <f t="shared" si="39"/>
        <v>n</v>
      </c>
      <c r="N84" s="5" t="str">
        <f t="shared" si="44"/>
        <v>n</v>
      </c>
      <c r="O84" s="5" t="str">
        <f t="shared" si="41"/>
        <v>n</v>
      </c>
    </row>
    <row r="85">
      <c r="F85" s="4" t="s">
        <v>86</v>
      </c>
      <c r="G85" s="4" t="s">
        <v>86</v>
      </c>
      <c r="H85" s="4" t="s">
        <v>86</v>
      </c>
      <c r="I85" s="5" t="str">
        <f t="shared" si="42"/>
        <v>Ad</v>
      </c>
      <c r="K85" s="5" t="str">
        <f t="shared" si="37"/>
        <v/>
      </c>
      <c r="L85" s="5">
        <f t="shared" si="38"/>
        <v>0</v>
      </c>
      <c r="M85" s="5" t="str">
        <f t="shared" si="39"/>
        <v>n</v>
      </c>
      <c r="N85" s="5" t="str">
        <f t="shared" si="44"/>
        <v>n</v>
      </c>
      <c r="O85" s="5" t="str">
        <f t="shared" si="41"/>
        <v>n</v>
      </c>
    </row>
    <row r="86">
      <c r="F86" s="4" t="s">
        <v>86</v>
      </c>
      <c r="G86" s="4" t="s">
        <v>86</v>
      </c>
      <c r="H86" s="4" t="s">
        <v>86</v>
      </c>
      <c r="I86" s="5" t="str">
        <f t="shared" si="42"/>
        <v>Deuce</v>
      </c>
      <c r="K86" s="5" t="str">
        <f t="shared" si="37"/>
        <v/>
      </c>
      <c r="L86" s="5">
        <f t="shared" si="38"/>
        <v>0</v>
      </c>
      <c r="M86" s="5" t="str">
        <f t="shared" si="39"/>
        <v>n</v>
      </c>
      <c r="N86" s="5" t="str">
        <f t="shared" si="44"/>
        <v>n</v>
      </c>
      <c r="O86" s="5" t="str">
        <f t="shared" si="41"/>
        <v>n</v>
      </c>
    </row>
    <row r="87">
      <c r="F87" s="4" t="s">
        <v>86</v>
      </c>
      <c r="G87" s="4" t="s">
        <v>86</v>
      </c>
      <c r="H87" s="4" t="s">
        <v>86</v>
      </c>
      <c r="I87" s="5" t="str">
        <f t="shared" si="42"/>
        <v>Ad</v>
      </c>
      <c r="K87" s="5" t="str">
        <f t="shared" si="37"/>
        <v/>
      </c>
      <c r="L87" s="5">
        <f t="shared" si="38"/>
        <v>0</v>
      </c>
      <c r="M87" s="5" t="str">
        <f t="shared" si="39"/>
        <v>n</v>
      </c>
      <c r="N87" s="5" t="str">
        <f t="shared" si="44"/>
        <v>n</v>
      </c>
      <c r="O87" s="5" t="str">
        <f t="shared" si="41"/>
        <v>n</v>
      </c>
    </row>
    <row r="88">
      <c r="F88" s="4" t="s">
        <v>86</v>
      </c>
      <c r="G88" s="4" t="s">
        <v>86</v>
      </c>
      <c r="H88" s="4" t="s">
        <v>86</v>
      </c>
      <c r="I88" s="5" t="str">
        <f t="shared" si="42"/>
        <v>Deuce</v>
      </c>
      <c r="K88" s="5" t="str">
        <f t="shared" si="37"/>
        <v/>
      </c>
      <c r="L88" s="5">
        <f t="shared" si="38"/>
        <v>0</v>
      </c>
      <c r="M88" s="5" t="str">
        <f t="shared" si="39"/>
        <v>n</v>
      </c>
      <c r="N88" s="5" t="str">
        <f t="shared" si="44"/>
        <v>n</v>
      </c>
      <c r="O88" s="5" t="str">
        <f t="shared" si="41"/>
        <v>n</v>
      </c>
    </row>
    <row r="89">
      <c r="F89" s="4" t="s">
        <v>86</v>
      </c>
      <c r="G89" s="4" t="s">
        <v>86</v>
      </c>
      <c r="H89" s="4" t="s">
        <v>86</v>
      </c>
      <c r="I89" s="5" t="str">
        <f t="shared" si="42"/>
        <v>Ad</v>
      </c>
      <c r="K89" s="5" t="str">
        <f t="shared" si="37"/>
        <v/>
      </c>
      <c r="L89" s="5">
        <f t="shared" si="38"/>
        <v>0</v>
      </c>
      <c r="M89" s="5" t="str">
        <f t="shared" si="39"/>
        <v>n</v>
      </c>
      <c r="N89" s="5" t="str">
        <f t="shared" si="44"/>
        <v>n</v>
      </c>
      <c r="O89" s="5" t="str">
        <f t="shared" si="41"/>
        <v>n</v>
      </c>
    </row>
    <row r="90">
      <c r="F90" s="4" t="s">
        <v>86</v>
      </c>
      <c r="G90" s="4" t="s">
        <v>86</v>
      </c>
      <c r="H90" s="4" t="s">
        <v>86</v>
      </c>
      <c r="I90" s="5" t="str">
        <f t="shared" si="42"/>
        <v>Deuce</v>
      </c>
      <c r="K90" s="5" t="str">
        <f t="shared" si="37"/>
        <v/>
      </c>
      <c r="L90" s="5">
        <f t="shared" si="38"/>
        <v>0</v>
      </c>
      <c r="M90" s="5" t="str">
        <f t="shared" si="39"/>
        <v>n</v>
      </c>
      <c r="N90" s="5" t="str">
        <f t="shared" si="44"/>
        <v>n</v>
      </c>
      <c r="O90" s="5" t="str">
        <f t="shared" si="41"/>
        <v>n</v>
      </c>
    </row>
    <row r="91">
      <c r="F91" s="4" t="s">
        <v>86</v>
      </c>
      <c r="G91" s="4" t="s">
        <v>86</v>
      </c>
      <c r="H91" s="4" t="s">
        <v>86</v>
      </c>
      <c r="I91" s="5" t="str">
        <f t="shared" si="42"/>
        <v>Ad</v>
      </c>
      <c r="K91" s="5" t="str">
        <f t="shared" si="37"/>
        <v/>
      </c>
      <c r="L91" s="5">
        <f t="shared" si="38"/>
        <v>0</v>
      </c>
      <c r="M91" s="5" t="str">
        <f t="shared" si="39"/>
        <v>n</v>
      </c>
      <c r="N91" s="5" t="str">
        <f t="shared" si="44"/>
        <v>n</v>
      </c>
      <c r="O91" s="5" t="str">
        <f t="shared" si="41"/>
        <v>n</v>
      </c>
    </row>
    <row r="92">
      <c r="F92" s="4" t="s">
        <v>86</v>
      </c>
      <c r="G92" s="4" t="s">
        <v>86</v>
      </c>
      <c r="H92" s="4" t="s">
        <v>86</v>
      </c>
      <c r="I92" s="5" t="str">
        <f t="shared" si="42"/>
        <v>Deuce</v>
      </c>
      <c r="K92" s="5" t="str">
        <f t="shared" si="37"/>
        <v/>
      </c>
      <c r="L92" s="5">
        <f t="shared" si="38"/>
        <v>0</v>
      </c>
      <c r="M92" s="5" t="str">
        <f t="shared" si="39"/>
        <v>n</v>
      </c>
      <c r="N92" s="5" t="str">
        <f t="shared" si="44"/>
        <v>n</v>
      </c>
      <c r="O92" s="5" t="str">
        <f t="shared" si="41"/>
        <v>n</v>
      </c>
    </row>
    <row r="93">
      <c r="F93" s="4" t="s">
        <v>86</v>
      </c>
      <c r="G93" s="4" t="s">
        <v>86</v>
      </c>
      <c r="H93" s="4" t="s">
        <v>86</v>
      </c>
      <c r="I93" s="5" t="str">
        <f t="shared" si="42"/>
        <v>Ad</v>
      </c>
      <c r="K93" s="5" t="str">
        <f t="shared" si="37"/>
        <v/>
      </c>
      <c r="L93" s="5">
        <f t="shared" si="38"/>
        <v>0</v>
      </c>
      <c r="M93" s="5" t="str">
        <f t="shared" si="39"/>
        <v>n</v>
      </c>
      <c r="N93" s="5" t="str">
        <f t="shared" si="44"/>
        <v>n</v>
      </c>
      <c r="O93" s="5" t="str">
        <f t="shared" si="41"/>
        <v>n</v>
      </c>
    </row>
    <row r="94">
      <c r="F94" s="4" t="s">
        <v>86</v>
      </c>
      <c r="G94" s="4" t="s">
        <v>86</v>
      </c>
      <c r="H94" s="4" t="s">
        <v>86</v>
      </c>
      <c r="I94" s="5" t="str">
        <f t="shared" si="42"/>
        <v>Deuce</v>
      </c>
      <c r="K94" s="5" t="str">
        <f t="shared" si="37"/>
        <v/>
      </c>
      <c r="L94" s="5">
        <f t="shared" si="38"/>
        <v>0</v>
      </c>
      <c r="M94" s="5" t="str">
        <f t="shared" si="39"/>
        <v>n</v>
      </c>
      <c r="N94" s="5" t="str">
        <f t="shared" si="44"/>
        <v>n</v>
      </c>
      <c r="O94" s="5" t="str">
        <f t="shared" si="41"/>
        <v>n</v>
      </c>
    </row>
    <row r="95">
      <c r="F95" s="4" t="s">
        <v>86</v>
      </c>
      <c r="G95" s="4" t="s">
        <v>86</v>
      </c>
      <c r="H95" s="4" t="s">
        <v>86</v>
      </c>
      <c r="I95" s="5" t="str">
        <f t="shared" si="42"/>
        <v>Ad</v>
      </c>
      <c r="K95" s="5" t="str">
        <f t="shared" si="37"/>
        <v/>
      </c>
      <c r="L95" s="5">
        <f t="shared" si="38"/>
        <v>0</v>
      </c>
      <c r="M95" s="5" t="str">
        <f t="shared" si="39"/>
        <v>n</v>
      </c>
      <c r="N95" s="5" t="str">
        <f t="shared" si="44"/>
        <v>n</v>
      </c>
      <c r="O95" s="5" t="str">
        <f t="shared" si="41"/>
        <v>n</v>
      </c>
    </row>
    <row r="96">
      <c r="F96" s="4" t="s">
        <v>86</v>
      </c>
      <c r="G96" s="4" t="s">
        <v>86</v>
      </c>
      <c r="H96" s="4" t="s">
        <v>86</v>
      </c>
      <c r="I96" s="5" t="str">
        <f t="shared" si="42"/>
        <v>Deuce</v>
      </c>
      <c r="K96" s="5" t="str">
        <f t="shared" si="37"/>
        <v/>
      </c>
      <c r="L96" s="5">
        <f t="shared" si="38"/>
        <v>0</v>
      </c>
      <c r="M96" s="5" t="str">
        <f t="shared" si="39"/>
        <v>n</v>
      </c>
      <c r="N96" s="5" t="str">
        <f t="shared" si="44"/>
        <v>n</v>
      </c>
      <c r="O96" s="5" t="str">
        <f t="shared" si="41"/>
        <v>n</v>
      </c>
    </row>
    <row r="97">
      <c r="F97" s="4" t="s">
        <v>86</v>
      </c>
      <c r="G97" s="4" t="s">
        <v>86</v>
      </c>
      <c r="H97" s="4" t="s">
        <v>86</v>
      </c>
      <c r="I97" s="5" t="str">
        <f t="shared" si="42"/>
        <v>Ad</v>
      </c>
      <c r="K97" s="5" t="str">
        <f t="shared" si="37"/>
        <v/>
      </c>
      <c r="L97" s="5">
        <f t="shared" si="38"/>
        <v>0</v>
      </c>
      <c r="M97" s="5" t="str">
        <f t="shared" si="39"/>
        <v>n</v>
      </c>
      <c r="N97" s="5" t="str">
        <f t="shared" si="44"/>
        <v>n</v>
      </c>
      <c r="O97" s="5" t="str">
        <f t="shared" si="41"/>
        <v>n</v>
      </c>
    </row>
    <row r="98">
      <c r="F98" s="4" t="s">
        <v>86</v>
      </c>
      <c r="G98" s="4" t="s">
        <v>86</v>
      </c>
      <c r="H98" s="4" t="s">
        <v>86</v>
      </c>
      <c r="I98" s="5" t="str">
        <f t="shared" si="42"/>
        <v>Deuce</v>
      </c>
      <c r="K98" s="5" t="str">
        <f t="shared" si="37"/>
        <v/>
      </c>
      <c r="L98" s="5">
        <f t="shared" si="38"/>
        <v>0</v>
      </c>
      <c r="M98" s="5" t="str">
        <f t="shared" si="39"/>
        <v>n</v>
      </c>
      <c r="N98" s="5" t="str">
        <f t="shared" si="44"/>
        <v>n</v>
      </c>
      <c r="O98" s="5" t="str">
        <f t="shared" si="41"/>
        <v>n</v>
      </c>
    </row>
    <row r="99">
      <c r="F99" s="4" t="s">
        <v>86</v>
      </c>
      <c r="G99" s="4" t="s">
        <v>86</v>
      </c>
      <c r="H99" s="4" t="s">
        <v>86</v>
      </c>
      <c r="I99" s="5" t="str">
        <f t="shared" si="42"/>
        <v>Ad</v>
      </c>
      <c r="K99" s="5" t="str">
        <f t="shared" si="37"/>
        <v/>
      </c>
      <c r="L99" s="5">
        <f t="shared" si="38"/>
        <v>0</v>
      </c>
      <c r="M99" s="5" t="str">
        <f t="shared" si="39"/>
        <v>n</v>
      </c>
      <c r="N99" s="5" t="str">
        <f t="shared" si="44"/>
        <v>n</v>
      </c>
      <c r="O99" s="5" t="str">
        <f t="shared" si="41"/>
        <v>n</v>
      </c>
    </row>
    <row r="100">
      <c r="F100" s="4" t="s">
        <v>86</v>
      </c>
      <c r="G100" s="4" t="s">
        <v>86</v>
      </c>
      <c r="H100" s="4" t="s">
        <v>86</v>
      </c>
      <c r="I100" s="5" t="str">
        <f t="shared" si="42"/>
        <v>Deuce</v>
      </c>
      <c r="K100" s="5" t="str">
        <f t="shared" si="37"/>
        <v/>
      </c>
      <c r="L100" s="5">
        <f t="shared" si="38"/>
        <v>0</v>
      </c>
      <c r="M100" s="5" t="str">
        <f t="shared" si="39"/>
        <v>n</v>
      </c>
      <c r="N100" s="5" t="str">
        <f t="shared" si="44"/>
        <v>n</v>
      </c>
      <c r="O100" s="5" t="str">
        <f t="shared" si="41"/>
        <v>n</v>
      </c>
    </row>
    <row r="101">
      <c r="F101" s="4" t="s">
        <v>86</v>
      </c>
      <c r="G101" s="4" t="s">
        <v>86</v>
      </c>
      <c r="H101" s="4" t="s">
        <v>86</v>
      </c>
      <c r="I101" s="5" t="str">
        <f t="shared" si="42"/>
        <v>Ad</v>
      </c>
      <c r="K101" s="5" t="str">
        <f t="shared" si="37"/>
        <v/>
      </c>
      <c r="L101" s="5">
        <f t="shared" si="38"/>
        <v>0</v>
      </c>
      <c r="M101" s="5" t="str">
        <f t="shared" si="39"/>
        <v>n</v>
      </c>
      <c r="N101" s="5" t="str">
        <f t="shared" si="44"/>
        <v>n</v>
      </c>
      <c r="O101" s="5" t="str">
        <f t="shared" si="41"/>
        <v>n</v>
      </c>
    </row>
    <row r="102">
      <c r="F102" s="4" t="s">
        <v>86</v>
      </c>
      <c r="G102" s="4" t="s">
        <v>86</v>
      </c>
      <c r="H102" s="4" t="s">
        <v>86</v>
      </c>
      <c r="I102" s="5" t="str">
        <f t="shared" si="42"/>
        <v>Deuce</v>
      </c>
      <c r="K102" s="5" t="str">
        <f t="shared" si="37"/>
        <v/>
      </c>
      <c r="L102" s="5">
        <f t="shared" si="38"/>
        <v>0</v>
      </c>
      <c r="M102" s="5" t="str">
        <f t="shared" si="39"/>
        <v>n</v>
      </c>
      <c r="N102" s="5" t="str">
        <f t="shared" si="44"/>
        <v>n</v>
      </c>
      <c r="O102" s="5" t="str">
        <f t="shared" si="41"/>
        <v>n</v>
      </c>
    </row>
    <row r="103">
      <c r="F103" s="4" t="s">
        <v>86</v>
      </c>
      <c r="G103" s="4" t="s">
        <v>86</v>
      </c>
      <c r="H103" s="4" t="s">
        <v>86</v>
      </c>
      <c r="I103" s="5" t="str">
        <f t="shared" si="42"/>
        <v>Ad</v>
      </c>
      <c r="K103" s="5" t="str">
        <f t="shared" si="37"/>
        <v/>
      </c>
      <c r="L103" s="5">
        <f t="shared" si="38"/>
        <v>0</v>
      </c>
      <c r="M103" s="5" t="str">
        <f t="shared" si="39"/>
        <v>n</v>
      </c>
      <c r="N103" s="5" t="str">
        <f t="shared" si="44"/>
        <v>n</v>
      </c>
      <c r="O103" s="5" t="str">
        <f t="shared" si="41"/>
        <v>n</v>
      </c>
    </row>
    <row r="104">
      <c r="F104" s="4" t="s">
        <v>86</v>
      </c>
      <c r="G104" s="4" t="s">
        <v>86</v>
      </c>
      <c r="H104" s="4" t="s">
        <v>86</v>
      </c>
      <c r="I104" s="5" t="str">
        <f t="shared" si="42"/>
        <v>Deuce</v>
      </c>
      <c r="K104" s="5" t="str">
        <f t="shared" si="37"/>
        <v/>
      </c>
      <c r="L104" s="5">
        <f t="shared" si="38"/>
        <v>0</v>
      </c>
      <c r="M104" s="5" t="str">
        <f t="shared" si="39"/>
        <v>n</v>
      </c>
      <c r="N104" s="5" t="str">
        <f t="shared" si="44"/>
        <v>n</v>
      </c>
      <c r="O104" s="5" t="str">
        <f t="shared" si="41"/>
        <v>n</v>
      </c>
    </row>
    <row r="105">
      <c r="F105" s="4" t="s">
        <v>86</v>
      </c>
      <c r="G105" s="4" t="s">
        <v>86</v>
      </c>
      <c r="H105" s="4" t="s">
        <v>86</v>
      </c>
      <c r="I105" s="5" t="str">
        <f t="shared" si="42"/>
        <v>Ad</v>
      </c>
      <c r="K105" s="5" t="str">
        <f t="shared" si="37"/>
        <v/>
      </c>
      <c r="L105" s="5">
        <f t="shared" si="38"/>
        <v>0</v>
      </c>
      <c r="M105" s="5" t="str">
        <f t="shared" si="39"/>
        <v>n</v>
      </c>
      <c r="N105" s="5" t="str">
        <f t="shared" si="44"/>
        <v>n</v>
      </c>
      <c r="O105" s="5" t="str">
        <f t="shared" si="41"/>
        <v>n</v>
      </c>
    </row>
    <row r="106">
      <c r="F106" s="4" t="s">
        <v>86</v>
      </c>
      <c r="G106" s="4" t="s">
        <v>86</v>
      </c>
      <c r="H106" s="4" t="s">
        <v>86</v>
      </c>
      <c r="I106" s="5" t="str">
        <f t="shared" si="42"/>
        <v>Deuce</v>
      </c>
      <c r="K106" s="5" t="str">
        <f t="shared" si="37"/>
        <v/>
      </c>
      <c r="L106" s="5">
        <f t="shared" si="38"/>
        <v>0</v>
      </c>
      <c r="M106" s="5" t="str">
        <f t="shared" si="39"/>
        <v>n</v>
      </c>
      <c r="N106" s="5" t="str">
        <f t="shared" si="44"/>
        <v>n</v>
      </c>
      <c r="O106" s="5" t="str">
        <f t="shared" si="41"/>
        <v>n</v>
      </c>
    </row>
    <row r="107">
      <c r="F107" s="4" t="s">
        <v>86</v>
      </c>
      <c r="G107" s="4" t="s">
        <v>86</v>
      </c>
      <c r="H107" s="4" t="s">
        <v>86</v>
      </c>
      <c r="I107" s="5" t="str">
        <f t="shared" si="42"/>
        <v>Ad</v>
      </c>
      <c r="K107" s="5" t="str">
        <f t="shared" si="37"/>
        <v/>
      </c>
      <c r="L107" s="5">
        <f t="shared" si="38"/>
        <v>0</v>
      </c>
      <c r="M107" s="5" t="str">
        <f t="shared" si="39"/>
        <v>n</v>
      </c>
      <c r="N107" s="5" t="str">
        <f t="shared" si="44"/>
        <v>n</v>
      </c>
      <c r="O107" s="5" t="str">
        <f t="shared" si="41"/>
        <v>n</v>
      </c>
    </row>
    <row r="108">
      <c r="F108" s="4" t="s">
        <v>86</v>
      </c>
      <c r="G108" s="4" t="s">
        <v>86</v>
      </c>
      <c r="H108" s="4" t="s">
        <v>86</v>
      </c>
      <c r="I108" s="5" t="str">
        <f t="shared" si="42"/>
        <v>Deuce</v>
      </c>
      <c r="K108" s="5" t="str">
        <f t="shared" si="37"/>
        <v/>
      </c>
      <c r="L108" s="5">
        <f t="shared" si="38"/>
        <v>0</v>
      </c>
      <c r="M108" s="5" t="str">
        <f t="shared" si="39"/>
        <v>n</v>
      </c>
      <c r="N108" s="5" t="str">
        <f t="shared" si="44"/>
        <v>n</v>
      </c>
      <c r="O108" s="5" t="str">
        <f t="shared" si="41"/>
        <v>n</v>
      </c>
    </row>
    <row r="109">
      <c r="F109" s="4" t="s">
        <v>86</v>
      </c>
      <c r="G109" s="4" t="s">
        <v>86</v>
      </c>
      <c r="H109" s="4" t="s">
        <v>86</v>
      </c>
      <c r="I109" s="5" t="str">
        <f t="shared" si="42"/>
        <v>Ad</v>
      </c>
      <c r="K109" s="5" t="str">
        <f t="shared" si="37"/>
        <v/>
      </c>
      <c r="L109" s="5">
        <f t="shared" si="38"/>
        <v>0</v>
      </c>
      <c r="M109" s="5" t="str">
        <f t="shared" si="39"/>
        <v>n</v>
      </c>
      <c r="N109" s="5" t="str">
        <f t="shared" si="44"/>
        <v>n</v>
      </c>
      <c r="O109" s="5" t="str">
        <f t="shared" si="41"/>
        <v>n</v>
      </c>
    </row>
    <row r="110">
      <c r="F110" s="4" t="s">
        <v>86</v>
      </c>
      <c r="G110" s="4" t="s">
        <v>86</v>
      </c>
      <c r="H110" s="4" t="s">
        <v>86</v>
      </c>
      <c r="I110" s="5" t="str">
        <f t="shared" si="42"/>
        <v>Deuce</v>
      </c>
      <c r="K110" s="5" t="str">
        <f t="shared" si="37"/>
        <v/>
      </c>
      <c r="L110" s="5">
        <f t="shared" si="38"/>
        <v>0</v>
      </c>
      <c r="M110" s="5" t="str">
        <f t="shared" si="39"/>
        <v>n</v>
      </c>
      <c r="N110" s="5" t="str">
        <f t="shared" si="44"/>
        <v>n</v>
      </c>
      <c r="O110" s="5" t="str">
        <f t="shared" si="41"/>
        <v>n</v>
      </c>
    </row>
    <row r="111">
      <c r="F111" s="4" t="s">
        <v>86</v>
      </c>
      <c r="G111" s="4" t="s">
        <v>86</v>
      </c>
      <c r="H111" s="4" t="s">
        <v>86</v>
      </c>
      <c r="I111" s="5" t="str">
        <f t="shared" si="42"/>
        <v>Ad</v>
      </c>
      <c r="K111" s="5" t="str">
        <f t="shared" si="37"/>
        <v/>
      </c>
      <c r="L111" s="5">
        <f t="shared" si="38"/>
        <v>0</v>
      </c>
      <c r="M111" s="5" t="str">
        <f t="shared" si="39"/>
        <v>n</v>
      </c>
      <c r="N111" s="5" t="str">
        <f t="shared" si="44"/>
        <v>n</v>
      </c>
      <c r="O111" s="5" t="str">
        <f t="shared" si="41"/>
        <v>n</v>
      </c>
    </row>
    <row r="112">
      <c r="F112" s="4" t="s">
        <v>86</v>
      </c>
      <c r="G112" s="4" t="s">
        <v>86</v>
      </c>
      <c r="H112" s="4" t="s">
        <v>86</v>
      </c>
      <c r="I112" s="5" t="str">
        <f t="shared" si="42"/>
        <v>Deuce</v>
      </c>
      <c r="K112" s="5" t="str">
        <f t="shared" si="37"/>
        <v/>
      </c>
      <c r="L112" s="5">
        <f t="shared" si="38"/>
        <v>0</v>
      </c>
      <c r="M112" s="5" t="str">
        <f t="shared" si="39"/>
        <v>n</v>
      </c>
      <c r="N112" s="5" t="str">
        <f t="shared" si="44"/>
        <v>n</v>
      </c>
      <c r="O112" s="5" t="str">
        <f t="shared" si="41"/>
        <v>n</v>
      </c>
    </row>
    <row r="113">
      <c r="F113" s="4" t="s">
        <v>86</v>
      </c>
      <c r="G113" s="4" t="s">
        <v>86</v>
      </c>
      <c r="H113" s="4" t="s">
        <v>86</v>
      </c>
      <c r="I113" s="5" t="str">
        <f t="shared" si="42"/>
        <v>Ad</v>
      </c>
      <c r="K113" s="5" t="str">
        <f t="shared" si="37"/>
        <v/>
      </c>
      <c r="L113" s="5">
        <f t="shared" si="38"/>
        <v>0</v>
      </c>
      <c r="M113" s="5" t="str">
        <f t="shared" si="39"/>
        <v>n</v>
      </c>
      <c r="N113" s="5" t="str">
        <f t="shared" si="44"/>
        <v>n</v>
      </c>
      <c r="O113" s="5" t="str">
        <f t="shared" si="41"/>
        <v>n</v>
      </c>
    </row>
    <row r="114">
      <c r="F114" s="4" t="s">
        <v>86</v>
      </c>
      <c r="G114" s="4" t="s">
        <v>86</v>
      </c>
      <c r="H114" s="4" t="s">
        <v>86</v>
      </c>
      <c r="I114" s="5" t="str">
        <f t="shared" si="42"/>
        <v>Deuce</v>
      </c>
      <c r="K114" s="5" t="str">
        <f t="shared" si="37"/>
        <v/>
      </c>
      <c r="L114" s="5">
        <f t="shared" si="38"/>
        <v>0</v>
      </c>
      <c r="M114" s="5" t="str">
        <f t="shared" si="39"/>
        <v>n</v>
      </c>
      <c r="N114" s="5" t="str">
        <f t="shared" si="44"/>
        <v>n</v>
      </c>
      <c r="O114" s="5" t="str">
        <f t="shared" si="41"/>
        <v>n</v>
      </c>
    </row>
    <row r="115">
      <c r="F115" s="4" t="s">
        <v>86</v>
      </c>
      <c r="G115" s="4" t="s">
        <v>86</v>
      </c>
      <c r="H115" s="4" t="s">
        <v>86</v>
      </c>
      <c r="I115" s="5" t="str">
        <f t="shared" si="42"/>
        <v>Ad</v>
      </c>
      <c r="K115" s="5" t="str">
        <f t="shared" si="37"/>
        <v/>
      </c>
      <c r="L115" s="5">
        <f t="shared" si="38"/>
        <v>0</v>
      </c>
      <c r="M115" s="5" t="str">
        <f t="shared" si="39"/>
        <v>n</v>
      </c>
      <c r="N115" s="5" t="str">
        <f t="shared" si="44"/>
        <v>n</v>
      </c>
      <c r="O115" s="5" t="str">
        <f t="shared" si="41"/>
        <v>n</v>
      </c>
    </row>
    <row r="116">
      <c r="F116" s="4" t="s">
        <v>86</v>
      </c>
      <c r="G116" s="4" t="s">
        <v>86</v>
      </c>
      <c r="H116" s="4" t="s">
        <v>86</v>
      </c>
      <c r="I116" s="5" t="str">
        <f t="shared" si="42"/>
        <v>Deuce</v>
      </c>
      <c r="K116" s="5" t="str">
        <f t="shared" si="37"/>
        <v/>
      </c>
      <c r="L116" s="5">
        <f t="shared" si="38"/>
        <v>0</v>
      </c>
      <c r="M116" s="5" t="str">
        <f t="shared" si="39"/>
        <v>n</v>
      </c>
      <c r="N116" s="5" t="str">
        <f t="shared" si="44"/>
        <v>n</v>
      </c>
      <c r="O116" s="5" t="str">
        <f t="shared" si="41"/>
        <v>n</v>
      </c>
    </row>
    <row r="117">
      <c r="F117" s="4" t="s">
        <v>86</v>
      </c>
      <c r="G117" s="4" t="s">
        <v>86</v>
      </c>
      <c r="H117" s="4" t="s">
        <v>86</v>
      </c>
      <c r="I117" s="5" t="str">
        <f t="shared" si="42"/>
        <v>Ad</v>
      </c>
      <c r="K117" s="5" t="str">
        <f t="shared" si="37"/>
        <v/>
      </c>
      <c r="L117" s="5">
        <f t="shared" si="38"/>
        <v>0</v>
      </c>
      <c r="M117" s="5" t="str">
        <f t="shared" si="39"/>
        <v>n</v>
      </c>
      <c r="N117" s="5" t="str">
        <f t="shared" si="44"/>
        <v>n</v>
      </c>
      <c r="O117" s="5" t="str">
        <f t="shared" si="41"/>
        <v>n</v>
      </c>
    </row>
    <row r="118">
      <c r="F118" s="4" t="s">
        <v>86</v>
      </c>
      <c r="G118" s="4" t="s">
        <v>86</v>
      </c>
      <c r="H118" s="4" t="s">
        <v>86</v>
      </c>
      <c r="I118" s="5" t="str">
        <f t="shared" si="42"/>
        <v>Deuce</v>
      </c>
      <c r="K118" s="5" t="str">
        <f t="shared" si="37"/>
        <v/>
      </c>
      <c r="L118" s="5">
        <f t="shared" si="38"/>
        <v>0</v>
      </c>
      <c r="M118" s="5" t="str">
        <f t="shared" si="39"/>
        <v>n</v>
      </c>
      <c r="N118" s="5" t="str">
        <f t="shared" si="44"/>
        <v>n</v>
      </c>
      <c r="O118" s="5" t="str">
        <f t="shared" si="41"/>
        <v>n</v>
      </c>
    </row>
    <row r="119">
      <c r="F119" s="4" t="s">
        <v>86</v>
      </c>
      <c r="G119" s="4" t="s">
        <v>86</v>
      </c>
      <c r="H119" s="4" t="s">
        <v>86</v>
      </c>
      <c r="I119" s="5" t="str">
        <f t="shared" si="42"/>
        <v>Ad</v>
      </c>
      <c r="K119" s="5" t="str">
        <f t="shared" si="37"/>
        <v/>
      </c>
      <c r="L119" s="5">
        <f t="shared" si="38"/>
        <v>0</v>
      </c>
      <c r="M119" s="5" t="str">
        <f t="shared" si="39"/>
        <v>n</v>
      </c>
      <c r="N119" s="5" t="str">
        <f t="shared" si="44"/>
        <v>n</v>
      </c>
      <c r="O119" s="5" t="str">
        <f t="shared" si="41"/>
        <v>n</v>
      </c>
    </row>
    <row r="120">
      <c r="F120" s="4" t="s">
        <v>86</v>
      </c>
      <c r="G120" s="4" t="s">
        <v>86</v>
      </c>
      <c r="H120" s="4" t="s">
        <v>86</v>
      </c>
      <c r="I120" s="5" t="str">
        <f t="shared" si="42"/>
        <v>Deuce</v>
      </c>
      <c r="K120" s="5" t="str">
        <f t="shared" si="37"/>
        <v/>
      </c>
      <c r="L120" s="5">
        <f t="shared" si="38"/>
        <v>0</v>
      </c>
      <c r="M120" s="5" t="str">
        <f t="shared" si="39"/>
        <v>n</v>
      </c>
      <c r="N120" s="5" t="str">
        <f t="shared" si="44"/>
        <v>n</v>
      </c>
      <c r="O120" s="5" t="str">
        <f t="shared" si="41"/>
        <v>n</v>
      </c>
    </row>
    <row r="121">
      <c r="F121" s="4" t="s">
        <v>86</v>
      </c>
      <c r="G121" s="4" t="s">
        <v>86</v>
      </c>
      <c r="H121" s="4" t="s">
        <v>86</v>
      </c>
      <c r="I121" s="5" t="str">
        <f t="shared" si="42"/>
        <v>Ad</v>
      </c>
      <c r="K121" s="5" t="str">
        <f t="shared" si="37"/>
        <v/>
      </c>
      <c r="L121" s="5">
        <f t="shared" si="38"/>
        <v>0</v>
      </c>
      <c r="M121" s="5" t="str">
        <f t="shared" si="39"/>
        <v>n</v>
      </c>
      <c r="N121" s="5" t="str">
        <f t="shared" si="44"/>
        <v>n</v>
      </c>
      <c r="O121" s="5" t="str">
        <f t="shared" si="41"/>
        <v>n</v>
      </c>
    </row>
    <row r="122">
      <c r="F122" s="4" t="s">
        <v>86</v>
      </c>
      <c r="G122" s="4" t="s">
        <v>86</v>
      </c>
      <c r="H122" s="4" t="s">
        <v>86</v>
      </c>
      <c r="I122" s="5" t="str">
        <f t="shared" si="42"/>
        <v>Deuce</v>
      </c>
      <c r="K122" s="5" t="str">
        <f t="shared" si="37"/>
        <v/>
      </c>
      <c r="L122" s="5">
        <f t="shared" si="38"/>
        <v>0</v>
      </c>
      <c r="M122" s="5" t="str">
        <f t="shared" si="39"/>
        <v>n</v>
      </c>
      <c r="N122" s="5" t="str">
        <f t="shared" si="44"/>
        <v>n</v>
      </c>
      <c r="O122" s="5" t="str">
        <f t="shared" si="41"/>
        <v>n</v>
      </c>
    </row>
    <row r="123">
      <c r="F123" s="4" t="s">
        <v>86</v>
      </c>
      <c r="G123" s="4" t="s">
        <v>86</v>
      </c>
      <c r="H123" s="4" t="s">
        <v>86</v>
      </c>
      <c r="I123" s="5" t="str">
        <f t="shared" si="42"/>
        <v>Ad</v>
      </c>
      <c r="K123" s="5" t="str">
        <f t="shared" si="37"/>
        <v/>
      </c>
      <c r="L123" s="5">
        <f t="shared" si="38"/>
        <v>0</v>
      </c>
      <c r="M123" s="5" t="str">
        <f t="shared" si="39"/>
        <v>n</v>
      </c>
      <c r="N123" s="5" t="str">
        <f t="shared" si="44"/>
        <v>n</v>
      </c>
      <c r="O123" s="5" t="str">
        <f t="shared" si="41"/>
        <v>n</v>
      </c>
    </row>
    <row r="124">
      <c r="F124" s="4" t="s">
        <v>86</v>
      </c>
      <c r="G124" s="4" t="s">
        <v>86</v>
      </c>
      <c r="H124" s="4" t="s">
        <v>86</v>
      </c>
      <c r="I124" s="5" t="str">
        <f t="shared" si="42"/>
        <v>Deuce</v>
      </c>
      <c r="K124" s="5" t="str">
        <f t="shared" si="37"/>
        <v/>
      </c>
      <c r="L124" s="5">
        <f t="shared" si="38"/>
        <v>0</v>
      </c>
      <c r="M124" s="5" t="str">
        <f t="shared" si="39"/>
        <v>n</v>
      </c>
      <c r="N124" s="5" t="str">
        <f t="shared" si="44"/>
        <v>n</v>
      </c>
      <c r="O124" s="5" t="str">
        <f t="shared" si="41"/>
        <v>n</v>
      </c>
    </row>
    <row r="125">
      <c r="F125" s="4" t="s">
        <v>86</v>
      </c>
      <c r="G125" s="4" t="s">
        <v>86</v>
      </c>
      <c r="H125" s="4" t="s">
        <v>86</v>
      </c>
      <c r="I125" s="5" t="str">
        <f t="shared" si="42"/>
        <v>Ad</v>
      </c>
      <c r="K125" s="5" t="str">
        <f t="shared" si="37"/>
        <v/>
      </c>
      <c r="L125" s="5">
        <f t="shared" si="38"/>
        <v>0</v>
      </c>
      <c r="M125" s="5" t="str">
        <f t="shared" si="39"/>
        <v>n</v>
      </c>
      <c r="N125" s="5" t="str">
        <f t="shared" si="44"/>
        <v>n</v>
      </c>
      <c r="O125" s="5" t="str">
        <f t="shared" si="41"/>
        <v>n</v>
      </c>
    </row>
    <row r="126">
      <c r="F126" s="4" t="s">
        <v>86</v>
      </c>
      <c r="G126" s="4" t="s">
        <v>86</v>
      </c>
      <c r="H126" s="4" t="s">
        <v>86</v>
      </c>
      <c r="I126" s="5" t="str">
        <f t="shared" si="42"/>
        <v>Deuce</v>
      </c>
      <c r="K126" s="5" t="str">
        <f t="shared" si="37"/>
        <v/>
      </c>
      <c r="L126" s="5">
        <f t="shared" si="38"/>
        <v>0</v>
      </c>
      <c r="M126" s="5" t="str">
        <f t="shared" si="39"/>
        <v>n</v>
      </c>
      <c r="N126" s="5" t="str">
        <f t="shared" si="44"/>
        <v>n</v>
      </c>
      <c r="O126" s="5" t="str">
        <f t="shared" si="41"/>
        <v>n</v>
      </c>
    </row>
    <row r="127">
      <c r="F127" s="4" t="s">
        <v>86</v>
      </c>
      <c r="G127" s="4" t="s">
        <v>86</v>
      </c>
      <c r="H127" s="4" t="s">
        <v>86</v>
      </c>
      <c r="I127" s="5" t="str">
        <f t="shared" si="42"/>
        <v>Ad</v>
      </c>
      <c r="K127" s="5" t="str">
        <f t="shared" si="37"/>
        <v/>
      </c>
      <c r="L127" s="5">
        <f t="shared" si="38"/>
        <v>0</v>
      </c>
      <c r="M127" s="5" t="str">
        <f t="shared" si="39"/>
        <v>n</v>
      </c>
      <c r="N127" s="5" t="str">
        <f t="shared" si="44"/>
        <v>n</v>
      </c>
      <c r="O127" s="5" t="str">
        <f t="shared" si="41"/>
        <v>n</v>
      </c>
    </row>
    <row r="128">
      <c r="F128" s="4" t="s">
        <v>86</v>
      </c>
      <c r="G128" s="4" t="s">
        <v>86</v>
      </c>
      <c r="H128" s="4" t="s">
        <v>86</v>
      </c>
      <c r="I128" s="5" t="str">
        <f t="shared" si="42"/>
        <v>Deuce</v>
      </c>
      <c r="K128" s="5" t="str">
        <f t="shared" si="37"/>
        <v/>
      </c>
      <c r="L128" s="5">
        <f t="shared" si="38"/>
        <v>0</v>
      </c>
      <c r="M128" s="5" t="str">
        <f t="shared" si="39"/>
        <v>n</v>
      </c>
      <c r="N128" s="5" t="str">
        <f t="shared" si="44"/>
        <v>n</v>
      </c>
      <c r="O128" s="5" t="str">
        <f t="shared" si="41"/>
        <v>n</v>
      </c>
    </row>
    <row r="129">
      <c r="F129" s="4" t="s">
        <v>86</v>
      </c>
      <c r="G129" s="4" t="s">
        <v>86</v>
      </c>
      <c r="H129" s="4" t="s">
        <v>86</v>
      </c>
      <c r="I129" s="5" t="str">
        <f t="shared" si="42"/>
        <v>Ad</v>
      </c>
      <c r="K129" s="5" t="str">
        <f t="shared" si="37"/>
        <v/>
      </c>
      <c r="L129" s="5">
        <f t="shared" si="38"/>
        <v>0</v>
      </c>
      <c r="M129" s="5" t="str">
        <f t="shared" si="39"/>
        <v>n</v>
      </c>
      <c r="N129" s="5" t="str">
        <f t="shared" si="44"/>
        <v>n</v>
      </c>
      <c r="O129" s="5" t="str">
        <f t="shared" si="41"/>
        <v>n</v>
      </c>
    </row>
    <row r="130">
      <c r="F130" s="4" t="s">
        <v>86</v>
      </c>
      <c r="G130" s="4" t="s">
        <v>86</v>
      </c>
      <c r="H130" s="4" t="s">
        <v>86</v>
      </c>
      <c r="I130" s="5" t="str">
        <f t="shared" si="42"/>
        <v>Deuce</v>
      </c>
      <c r="K130" s="5" t="str">
        <f t="shared" si="37"/>
        <v/>
      </c>
      <c r="L130" s="5">
        <f t="shared" si="38"/>
        <v>0</v>
      </c>
      <c r="M130" s="5" t="str">
        <f t="shared" si="39"/>
        <v>n</v>
      </c>
      <c r="N130" s="5" t="str">
        <f t="shared" si="44"/>
        <v>n</v>
      </c>
      <c r="O130" s="5" t="str">
        <f t="shared" si="41"/>
        <v>n</v>
      </c>
    </row>
    <row r="131">
      <c r="F131" s="4" t="s">
        <v>86</v>
      </c>
      <c r="G131" s="4" t="s">
        <v>86</v>
      </c>
      <c r="H131" s="4" t="s">
        <v>86</v>
      </c>
      <c r="I131" s="5" t="str">
        <f t="shared" si="42"/>
        <v>Ad</v>
      </c>
      <c r="K131" s="5" t="str">
        <f t="shared" si="37"/>
        <v/>
      </c>
      <c r="L131" s="5">
        <f t="shared" si="38"/>
        <v>0</v>
      </c>
      <c r="M131" s="5" t="str">
        <f t="shared" si="39"/>
        <v>n</v>
      </c>
      <c r="N131" s="5" t="str">
        <f t="shared" si="44"/>
        <v>n</v>
      </c>
      <c r="O131" s="5" t="str">
        <f t="shared" si="41"/>
        <v>n</v>
      </c>
    </row>
    <row r="132">
      <c r="F132" s="4" t="s">
        <v>86</v>
      </c>
      <c r="G132" s="4" t="s">
        <v>86</v>
      </c>
      <c r="H132" s="4" t="s">
        <v>86</v>
      </c>
      <c r="I132" s="5" t="str">
        <f t="shared" si="42"/>
        <v>Deuce</v>
      </c>
      <c r="K132" s="5" t="str">
        <f t="shared" si="37"/>
        <v/>
      </c>
      <c r="L132" s="5">
        <f t="shared" si="38"/>
        <v>0</v>
      </c>
      <c r="M132" s="5" t="str">
        <f t="shared" si="39"/>
        <v>n</v>
      </c>
      <c r="N132" s="5" t="str">
        <f t="shared" si="44"/>
        <v>n</v>
      </c>
      <c r="O132" s="5" t="str">
        <f t="shared" si="41"/>
        <v>n</v>
      </c>
    </row>
    <row r="133">
      <c r="F133" s="4" t="s">
        <v>86</v>
      </c>
      <c r="G133" s="4" t="s">
        <v>86</v>
      </c>
      <c r="H133" s="4" t="s">
        <v>86</v>
      </c>
      <c r="I133" s="5" t="str">
        <f t="shared" si="42"/>
        <v>Ad</v>
      </c>
      <c r="K133" s="5" t="str">
        <f t="shared" si="37"/>
        <v/>
      </c>
      <c r="L133" s="5">
        <f t="shared" si="38"/>
        <v>0</v>
      </c>
      <c r="M133" s="5" t="str">
        <f t="shared" si="39"/>
        <v>n</v>
      </c>
      <c r="N133" s="5" t="str">
        <f t="shared" si="44"/>
        <v>n</v>
      </c>
      <c r="O133" s="5" t="str">
        <f t="shared" si="41"/>
        <v>n</v>
      </c>
    </row>
    <row r="134">
      <c r="F134" s="4" t="s">
        <v>86</v>
      </c>
      <c r="G134" s="4" t="s">
        <v>86</v>
      </c>
      <c r="H134" s="4" t="s">
        <v>86</v>
      </c>
      <c r="I134" s="5" t="str">
        <f t="shared" si="42"/>
        <v>Deuce</v>
      </c>
      <c r="K134" s="5" t="str">
        <f t="shared" si="37"/>
        <v/>
      </c>
      <c r="L134" s="5">
        <f t="shared" si="38"/>
        <v>0</v>
      </c>
      <c r="M134" s="5" t="str">
        <f t="shared" si="39"/>
        <v>n</v>
      </c>
      <c r="N134" s="5" t="str">
        <f t="shared" si="44"/>
        <v>n</v>
      </c>
      <c r="O134" s="5" t="str">
        <f t="shared" si="41"/>
        <v>n</v>
      </c>
    </row>
    <row r="135">
      <c r="F135" s="4" t="s">
        <v>86</v>
      </c>
      <c r="G135" s="4" t="s">
        <v>86</v>
      </c>
      <c r="H135" s="4" t="s">
        <v>86</v>
      </c>
      <c r="I135" s="5" t="str">
        <f t="shared" si="42"/>
        <v>Ad</v>
      </c>
      <c r="K135" s="5" t="str">
        <f t="shared" si="37"/>
        <v/>
      </c>
      <c r="L135" s="5">
        <f t="shared" si="38"/>
        <v>0</v>
      </c>
      <c r="M135" s="5" t="str">
        <f t="shared" si="39"/>
        <v>n</v>
      </c>
      <c r="N135" s="5" t="str">
        <f t="shared" si="44"/>
        <v>n</v>
      </c>
      <c r="O135" s="5" t="str">
        <f t="shared" si="41"/>
        <v>n</v>
      </c>
    </row>
    <row r="136">
      <c r="F136" s="4" t="s">
        <v>86</v>
      </c>
      <c r="G136" s="4" t="s">
        <v>86</v>
      </c>
      <c r="H136" s="4" t="s">
        <v>86</v>
      </c>
      <c r="I136" s="5" t="str">
        <f t="shared" si="42"/>
        <v>Deuce</v>
      </c>
      <c r="K136" s="5" t="str">
        <f t="shared" si="37"/>
        <v/>
      </c>
      <c r="L136" s="5">
        <f t="shared" si="38"/>
        <v>0</v>
      </c>
      <c r="M136" s="5" t="str">
        <f t="shared" si="39"/>
        <v>n</v>
      </c>
      <c r="N136" s="5" t="str">
        <f t="shared" si="44"/>
        <v>n</v>
      </c>
      <c r="O136" s="5" t="str">
        <f t="shared" si="41"/>
        <v>n</v>
      </c>
    </row>
    <row r="137">
      <c r="F137" s="4" t="s">
        <v>86</v>
      </c>
      <c r="G137" s="4" t="s">
        <v>86</v>
      </c>
      <c r="H137" s="4" t="s">
        <v>86</v>
      </c>
      <c r="I137" s="5" t="str">
        <f t="shared" si="42"/>
        <v>Ad</v>
      </c>
      <c r="K137" s="5" t="str">
        <f t="shared" si="37"/>
        <v/>
      </c>
      <c r="L137" s="5">
        <f t="shared" si="38"/>
        <v>0</v>
      </c>
      <c r="M137" s="5" t="str">
        <f t="shared" si="39"/>
        <v>n</v>
      </c>
      <c r="N137" s="5" t="str">
        <f t="shared" si="44"/>
        <v>n</v>
      </c>
      <c r="O137" s="5" t="str">
        <f t="shared" si="41"/>
        <v>n</v>
      </c>
    </row>
    <row r="138">
      <c r="F138" s="4" t="s">
        <v>86</v>
      </c>
      <c r="G138" s="4" t="s">
        <v>86</v>
      </c>
      <c r="H138" s="4" t="s">
        <v>86</v>
      </c>
      <c r="I138" s="5" t="str">
        <f t="shared" si="42"/>
        <v>Deuce</v>
      </c>
      <c r="K138" s="5" t="str">
        <f t="shared" si="37"/>
        <v/>
      </c>
      <c r="L138" s="5">
        <f t="shared" si="38"/>
        <v>0</v>
      </c>
      <c r="M138" s="5" t="str">
        <f t="shared" si="39"/>
        <v>n</v>
      </c>
      <c r="N138" s="5" t="str">
        <f t="shared" si="44"/>
        <v>n</v>
      </c>
      <c r="O138" s="5" t="str">
        <f t="shared" si="41"/>
        <v>n</v>
      </c>
    </row>
    <row r="139">
      <c r="F139" s="4" t="s">
        <v>86</v>
      </c>
      <c r="G139" s="4" t="s">
        <v>86</v>
      </c>
      <c r="H139" s="4" t="s">
        <v>86</v>
      </c>
      <c r="I139" s="5" t="str">
        <f t="shared" si="42"/>
        <v>Ad</v>
      </c>
      <c r="K139" s="5" t="str">
        <f t="shared" si="37"/>
        <v/>
      </c>
      <c r="L139" s="5">
        <f t="shared" si="38"/>
        <v>0</v>
      </c>
      <c r="M139" s="5" t="str">
        <f t="shared" si="39"/>
        <v>n</v>
      </c>
      <c r="N139" s="5" t="str">
        <f t="shared" si="44"/>
        <v>n</v>
      </c>
      <c r="O139" s="5" t="str">
        <f t="shared" si="41"/>
        <v>n</v>
      </c>
    </row>
    <row r="140">
      <c r="F140" s="4" t="s">
        <v>86</v>
      </c>
      <c r="G140" s="4" t="s">
        <v>86</v>
      </c>
      <c r="H140" s="4" t="s">
        <v>86</v>
      </c>
      <c r="I140" s="5" t="str">
        <f t="shared" si="42"/>
        <v>Deuce</v>
      </c>
      <c r="K140" s="5" t="str">
        <f t="shared" si="37"/>
        <v/>
      </c>
      <c r="L140" s="5">
        <f t="shared" si="38"/>
        <v>0</v>
      </c>
      <c r="M140" s="5" t="str">
        <f t="shared" si="39"/>
        <v>n</v>
      </c>
      <c r="N140" s="5" t="str">
        <f t="shared" si="44"/>
        <v>n</v>
      </c>
      <c r="O140" s="5" t="str">
        <f t="shared" si="41"/>
        <v>n</v>
      </c>
    </row>
    <row r="141">
      <c r="F141" s="4" t="s">
        <v>86</v>
      </c>
      <c r="G141" s="4" t="s">
        <v>86</v>
      </c>
      <c r="H141" s="4" t="s">
        <v>86</v>
      </c>
      <c r="I141" s="5" t="str">
        <f t="shared" si="42"/>
        <v>Ad</v>
      </c>
      <c r="K141" s="5" t="str">
        <f t="shared" si="37"/>
        <v/>
      </c>
      <c r="L141" s="5">
        <f t="shared" si="38"/>
        <v>0</v>
      </c>
      <c r="M141" s="5" t="str">
        <f t="shared" si="39"/>
        <v>n</v>
      </c>
      <c r="N141" s="5" t="str">
        <f t="shared" si="44"/>
        <v>n</v>
      </c>
      <c r="O141" s="5" t="str">
        <f t="shared" si="41"/>
        <v>n</v>
      </c>
    </row>
    <row r="142">
      <c r="F142" s="4" t="s">
        <v>86</v>
      </c>
      <c r="G142" s="4" t="s">
        <v>86</v>
      </c>
      <c r="H142" s="4" t="s">
        <v>86</v>
      </c>
      <c r="I142" s="5" t="str">
        <f t="shared" si="42"/>
        <v>Deuce</v>
      </c>
      <c r="K142" s="5" t="str">
        <f t="shared" si="37"/>
        <v/>
      </c>
      <c r="L142" s="5">
        <f t="shared" si="38"/>
        <v>0</v>
      </c>
      <c r="M142" s="5" t="str">
        <f t="shared" si="39"/>
        <v>n</v>
      </c>
      <c r="N142" s="5" t="str">
        <f t="shared" si="44"/>
        <v>n</v>
      </c>
      <c r="O142" s="5" t="str">
        <f t="shared" si="41"/>
        <v>n</v>
      </c>
    </row>
    <row r="143">
      <c r="F143" s="4" t="s">
        <v>86</v>
      </c>
      <c r="G143" s="4" t="s">
        <v>86</v>
      </c>
      <c r="H143" s="4" t="s">
        <v>86</v>
      </c>
      <c r="I143" s="5" t="str">
        <f t="shared" si="42"/>
        <v>Ad</v>
      </c>
      <c r="K143" s="5" t="str">
        <f t="shared" si="37"/>
        <v/>
      </c>
      <c r="L143" s="5">
        <f t="shared" si="38"/>
        <v>0</v>
      </c>
      <c r="M143" s="5" t="str">
        <f t="shared" si="39"/>
        <v>n</v>
      </c>
      <c r="N143" s="5" t="str">
        <f t="shared" si="44"/>
        <v>n</v>
      </c>
      <c r="O143" s="5" t="str">
        <f t="shared" si="41"/>
        <v>n</v>
      </c>
    </row>
    <row r="144">
      <c r="F144" s="4" t="s">
        <v>86</v>
      </c>
      <c r="G144" s="4" t="s">
        <v>86</v>
      </c>
      <c r="H144" s="4" t="s">
        <v>86</v>
      </c>
      <c r="I144" s="5" t="str">
        <f t="shared" si="42"/>
        <v>Deuce</v>
      </c>
      <c r="K144" s="5" t="str">
        <f t="shared" si="37"/>
        <v/>
      </c>
      <c r="L144" s="5">
        <f t="shared" si="38"/>
        <v>0</v>
      </c>
      <c r="M144" s="5" t="str">
        <f t="shared" si="39"/>
        <v>n</v>
      </c>
      <c r="N144" s="5" t="str">
        <f t="shared" si="44"/>
        <v>n</v>
      </c>
      <c r="O144" s="5" t="str">
        <f t="shared" si="41"/>
        <v>n</v>
      </c>
    </row>
    <row r="145">
      <c r="F145" s="4" t="s">
        <v>86</v>
      </c>
      <c r="G145" s="4" t="s">
        <v>86</v>
      </c>
      <c r="H145" s="4" t="s">
        <v>86</v>
      </c>
      <c r="I145" s="5" t="str">
        <f t="shared" si="42"/>
        <v>Ad</v>
      </c>
      <c r="K145" s="5" t="str">
        <f t="shared" si="37"/>
        <v/>
      </c>
      <c r="L145" s="5">
        <f t="shared" si="38"/>
        <v>0</v>
      </c>
      <c r="M145" s="5" t="str">
        <f t="shared" si="39"/>
        <v>n</v>
      </c>
      <c r="N145" s="5" t="str">
        <f t="shared" si="44"/>
        <v>n</v>
      </c>
      <c r="O145" s="5" t="str">
        <f t="shared" si="41"/>
        <v>n</v>
      </c>
    </row>
    <row r="146">
      <c r="F146" s="4" t="s">
        <v>86</v>
      </c>
      <c r="G146" s="4" t="s">
        <v>86</v>
      </c>
      <c r="H146" s="4" t="s">
        <v>86</v>
      </c>
      <c r="I146" s="5" t="str">
        <f t="shared" si="42"/>
        <v>Deuce</v>
      </c>
      <c r="K146" s="5" t="str">
        <f t="shared" si="37"/>
        <v/>
      </c>
      <c r="L146" s="5">
        <f t="shared" si="38"/>
        <v>0</v>
      </c>
      <c r="M146" s="5" t="str">
        <f t="shared" si="39"/>
        <v>n</v>
      </c>
      <c r="N146" s="5" t="str">
        <f t="shared" si="44"/>
        <v>n</v>
      </c>
      <c r="O146" s="5" t="str">
        <f t="shared" si="41"/>
        <v>n</v>
      </c>
    </row>
    <row r="147">
      <c r="F147" s="4" t="s">
        <v>86</v>
      </c>
      <c r="G147" s="4" t="s">
        <v>86</v>
      </c>
      <c r="H147" s="4" t="s">
        <v>86</v>
      </c>
      <c r="I147" s="5" t="str">
        <f t="shared" si="42"/>
        <v>Ad</v>
      </c>
      <c r="K147" s="5" t="str">
        <f t="shared" si="37"/>
        <v/>
      </c>
      <c r="L147" s="5">
        <f t="shared" si="38"/>
        <v>0</v>
      </c>
      <c r="M147" s="5" t="str">
        <f t="shared" si="39"/>
        <v>n</v>
      </c>
      <c r="N147" s="5" t="str">
        <f t="shared" si="44"/>
        <v>n</v>
      </c>
      <c r="O147" s="5" t="str">
        <f t="shared" si="41"/>
        <v>n</v>
      </c>
    </row>
    <row r="148">
      <c r="F148" s="4" t="s">
        <v>86</v>
      </c>
      <c r="G148" s="4" t="s">
        <v>86</v>
      </c>
      <c r="H148" s="4" t="s">
        <v>86</v>
      </c>
      <c r="I148" s="5" t="str">
        <f t="shared" si="42"/>
        <v>Deuce</v>
      </c>
      <c r="K148" s="5" t="str">
        <f t="shared" si="37"/>
        <v/>
      </c>
      <c r="L148" s="5">
        <f t="shared" si="38"/>
        <v>0</v>
      </c>
      <c r="M148" s="5" t="str">
        <f t="shared" si="39"/>
        <v>n</v>
      </c>
      <c r="N148" s="5" t="str">
        <f t="shared" si="44"/>
        <v>n</v>
      </c>
      <c r="O148" s="5" t="str">
        <f t="shared" si="41"/>
        <v>n</v>
      </c>
    </row>
    <row r="149">
      <c r="F149" s="4" t="s">
        <v>86</v>
      </c>
      <c r="G149" s="4" t="s">
        <v>86</v>
      </c>
      <c r="H149" s="4" t="s">
        <v>86</v>
      </c>
      <c r="I149" s="5" t="str">
        <f t="shared" si="42"/>
        <v>Ad</v>
      </c>
      <c r="K149" s="5" t="str">
        <f t="shared" si="37"/>
        <v/>
      </c>
      <c r="L149" s="5">
        <f t="shared" si="38"/>
        <v>0</v>
      </c>
      <c r="M149" s="5" t="str">
        <f t="shared" si="39"/>
        <v>n</v>
      </c>
      <c r="N149" s="5" t="str">
        <f t="shared" si="44"/>
        <v>n</v>
      </c>
      <c r="O149" s="5" t="str">
        <f t="shared" si="41"/>
        <v>n</v>
      </c>
    </row>
    <row r="150">
      <c r="F150" s="4" t="s">
        <v>86</v>
      </c>
      <c r="G150" s="4" t="s">
        <v>86</v>
      </c>
      <c r="H150" s="4" t="s">
        <v>86</v>
      </c>
      <c r="I150" s="5" t="str">
        <f t="shared" si="42"/>
        <v>Deuce</v>
      </c>
      <c r="K150" s="5" t="str">
        <f t="shared" si="37"/>
        <v/>
      </c>
      <c r="L150" s="5">
        <f t="shared" si="38"/>
        <v>0</v>
      </c>
      <c r="M150" s="5" t="str">
        <f t="shared" si="39"/>
        <v>n</v>
      </c>
      <c r="N150" s="5" t="str">
        <f t="shared" si="44"/>
        <v>n</v>
      </c>
      <c r="O150" s="5" t="str">
        <f t="shared" si="41"/>
        <v>n</v>
      </c>
    </row>
    <row r="151">
      <c r="F151" s="4" t="s">
        <v>86</v>
      </c>
      <c r="G151" s="4" t="s">
        <v>86</v>
      </c>
      <c r="H151" s="4" t="s">
        <v>86</v>
      </c>
      <c r="I151" s="5" t="str">
        <f t="shared" si="42"/>
        <v>Ad</v>
      </c>
      <c r="K151" s="5" t="str">
        <f t="shared" si="37"/>
        <v/>
      </c>
      <c r="L151" s="5">
        <f t="shared" si="38"/>
        <v>0</v>
      </c>
      <c r="M151" s="5" t="str">
        <f t="shared" si="39"/>
        <v>n</v>
      </c>
      <c r="N151" s="5" t="str">
        <f t="shared" si="44"/>
        <v>n</v>
      </c>
      <c r="O151" s="5" t="str">
        <f t="shared" si="41"/>
        <v>n</v>
      </c>
    </row>
    <row r="152">
      <c r="F152" s="4" t="s">
        <v>86</v>
      </c>
      <c r="G152" s="4" t="s">
        <v>86</v>
      </c>
      <c r="H152" s="4" t="s">
        <v>86</v>
      </c>
      <c r="I152" s="5" t="str">
        <f t="shared" si="42"/>
        <v>Deuce</v>
      </c>
      <c r="K152" s="5" t="str">
        <f t="shared" si="37"/>
        <v/>
      </c>
      <c r="L152" s="5">
        <f t="shared" si="38"/>
        <v>0</v>
      </c>
      <c r="M152" s="5" t="str">
        <f t="shared" si="39"/>
        <v>n</v>
      </c>
      <c r="N152" s="5" t="str">
        <f t="shared" si="44"/>
        <v>n</v>
      </c>
      <c r="O152" s="5" t="str">
        <f t="shared" si="41"/>
        <v>n</v>
      </c>
    </row>
    <row r="153">
      <c r="F153" s="4" t="s">
        <v>86</v>
      </c>
      <c r="G153" s="4" t="s">
        <v>86</v>
      </c>
      <c r="H153" s="4" t="s">
        <v>86</v>
      </c>
      <c r="I153" s="5" t="str">
        <f t="shared" si="42"/>
        <v>Ad</v>
      </c>
      <c r="K153" s="5" t="str">
        <f t="shared" si="37"/>
        <v/>
      </c>
      <c r="L153" s="5">
        <f t="shared" si="38"/>
        <v>0</v>
      </c>
      <c r="M153" s="5" t="str">
        <f t="shared" si="39"/>
        <v>n</v>
      </c>
      <c r="N153" s="5" t="str">
        <f t="shared" si="44"/>
        <v>n</v>
      </c>
      <c r="O153" s="5" t="str">
        <f t="shared" si="41"/>
        <v>n</v>
      </c>
    </row>
    <row r="154">
      <c r="F154" s="4" t="s">
        <v>86</v>
      </c>
      <c r="G154" s="4" t="s">
        <v>86</v>
      </c>
      <c r="H154" s="4" t="s">
        <v>86</v>
      </c>
      <c r="I154" s="5" t="str">
        <f t="shared" si="42"/>
        <v>Deuce</v>
      </c>
      <c r="K154" s="5" t="str">
        <f t="shared" si="37"/>
        <v/>
      </c>
      <c r="L154" s="5">
        <f t="shared" si="38"/>
        <v>0</v>
      </c>
      <c r="M154" s="5" t="str">
        <f t="shared" si="39"/>
        <v>n</v>
      </c>
      <c r="N154" s="5" t="str">
        <f t="shared" si="44"/>
        <v>n</v>
      </c>
      <c r="O154" s="5" t="str">
        <f t="shared" si="41"/>
        <v>n</v>
      </c>
    </row>
    <row r="155">
      <c r="F155" s="4" t="s">
        <v>86</v>
      </c>
      <c r="G155" s="4" t="s">
        <v>86</v>
      </c>
      <c r="H155" s="4" t="s">
        <v>86</v>
      </c>
      <c r="I155" s="5" t="str">
        <f t="shared" si="42"/>
        <v>Ad</v>
      </c>
      <c r="K155" s="5" t="str">
        <f t="shared" si="37"/>
        <v/>
      </c>
      <c r="L155" s="5">
        <f t="shared" si="38"/>
        <v>0</v>
      </c>
      <c r="M155" s="5" t="str">
        <f t="shared" si="39"/>
        <v>n</v>
      </c>
      <c r="N155" s="5" t="str">
        <f t="shared" si="44"/>
        <v>n</v>
      </c>
      <c r="O155" s="5" t="str">
        <f t="shared" si="41"/>
        <v>n</v>
      </c>
    </row>
    <row r="156">
      <c r="F156" s="4" t="s">
        <v>86</v>
      </c>
      <c r="G156" s="4" t="s">
        <v>86</v>
      </c>
      <c r="H156" s="4" t="s">
        <v>86</v>
      </c>
      <c r="I156" s="5" t="str">
        <f t="shared" si="42"/>
        <v>Deuce</v>
      </c>
      <c r="K156" s="5" t="str">
        <f t="shared" si="37"/>
        <v/>
      </c>
      <c r="L156" s="5">
        <f t="shared" si="38"/>
        <v>0</v>
      </c>
      <c r="M156" s="5" t="str">
        <f t="shared" si="39"/>
        <v>n</v>
      </c>
      <c r="N156" s="5" t="str">
        <f t="shared" si="44"/>
        <v>n</v>
      </c>
      <c r="O156" s="5" t="str">
        <f t="shared" si="41"/>
        <v>n</v>
      </c>
    </row>
    <row r="157">
      <c r="F157" s="4" t="s">
        <v>86</v>
      </c>
      <c r="G157" s="4" t="s">
        <v>86</v>
      </c>
      <c r="H157" s="4" t="s">
        <v>86</v>
      </c>
      <c r="I157" s="5" t="str">
        <f t="shared" si="42"/>
        <v>Ad</v>
      </c>
      <c r="K157" s="5" t="str">
        <f t="shared" si="37"/>
        <v/>
      </c>
      <c r="L157" s="5">
        <f t="shared" si="38"/>
        <v>0</v>
      </c>
      <c r="M157" s="5" t="str">
        <f t="shared" si="39"/>
        <v>n</v>
      </c>
      <c r="N157" s="5" t="str">
        <f t="shared" si="44"/>
        <v>n</v>
      </c>
      <c r="O157" s="5" t="str">
        <f t="shared" si="41"/>
        <v>n</v>
      </c>
    </row>
    <row r="158">
      <c r="F158" s="4" t="s">
        <v>86</v>
      </c>
      <c r="G158" s="4" t="s">
        <v>86</v>
      </c>
      <c r="H158" s="4" t="s">
        <v>86</v>
      </c>
      <c r="I158" s="5" t="str">
        <f t="shared" si="42"/>
        <v>Deuce</v>
      </c>
      <c r="K158" s="5" t="str">
        <f t="shared" si="37"/>
        <v/>
      </c>
      <c r="L158" s="5">
        <f t="shared" si="38"/>
        <v>0</v>
      </c>
      <c r="M158" s="5" t="str">
        <f t="shared" si="39"/>
        <v>n</v>
      </c>
      <c r="N158" s="5" t="str">
        <f t="shared" si="44"/>
        <v>n</v>
      </c>
      <c r="O158" s="5" t="str">
        <f t="shared" si="41"/>
        <v>n</v>
      </c>
    </row>
    <row r="159">
      <c r="F159" s="4" t="s">
        <v>86</v>
      </c>
      <c r="G159" s="4" t="s">
        <v>86</v>
      </c>
      <c r="H159" s="4" t="s">
        <v>86</v>
      </c>
      <c r="I159" s="5" t="str">
        <f t="shared" si="42"/>
        <v>Ad</v>
      </c>
      <c r="K159" s="5" t="str">
        <f t="shared" si="37"/>
        <v/>
      </c>
      <c r="L159" s="5">
        <f t="shared" si="38"/>
        <v>0</v>
      </c>
      <c r="M159" s="5" t="str">
        <f t="shared" si="39"/>
        <v>n</v>
      </c>
      <c r="N159" s="5" t="str">
        <f t="shared" si="44"/>
        <v>n</v>
      </c>
      <c r="O159" s="5" t="str">
        <f t="shared" si="41"/>
        <v>n</v>
      </c>
    </row>
    <row r="160">
      <c r="F160" s="4" t="s">
        <v>86</v>
      </c>
      <c r="G160" s="4" t="s">
        <v>86</v>
      </c>
      <c r="H160" s="4" t="s">
        <v>86</v>
      </c>
      <c r="I160" s="5" t="str">
        <f t="shared" si="42"/>
        <v>Deuce</v>
      </c>
      <c r="K160" s="5" t="str">
        <f t="shared" si="37"/>
        <v/>
      </c>
      <c r="L160" s="5">
        <f t="shared" si="38"/>
        <v>0</v>
      </c>
      <c r="M160" s="5" t="str">
        <f t="shared" si="39"/>
        <v>n</v>
      </c>
      <c r="N160" s="5" t="str">
        <f t="shared" si="44"/>
        <v>n</v>
      </c>
      <c r="O160" s="5" t="str">
        <f t="shared" si="41"/>
        <v>n</v>
      </c>
    </row>
    <row r="161">
      <c r="F161" s="4" t="s">
        <v>86</v>
      </c>
      <c r="G161" s="4" t="s">
        <v>86</v>
      </c>
      <c r="H161" s="4" t="s">
        <v>86</v>
      </c>
      <c r="I161" s="5" t="str">
        <f t="shared" si="42"/>
        <v>Ad</v>
      </c>
      <c r="K161" s="5" t="str">
        <f t="shared" si="37"/>
        <v/>
      </c>
      <c r="L161" s="5">
        <f t="shared" si="38"/>
        <v>0</v>
      </c>
      <c r="M161" s="5" t="str">
        <f t="shared" si="39"/>
        <v>n</v>
      </c>
      <c r="N161" s="5" t="str">
        <f t="shared" si="44"/>
        <v>n</v>
      </c>
      <c r="O161" s="5" t="str">
        <f t="shared" si="41"/>
        <v>n</v>
      </c>
    </row>
    <row r="162">
      <c r="F162" s="4" t="s">
        <v>86</v>
      </c>
      <c r="G162" s="4" t="s">
        <v>86</v>
      </c>
      <c r="H162" s="4" t="s">
        <v>86</v>
      </c>
      <c r="I162" s="5" t="str">
        <f t="shared" si="42"/>
        <v>Deuce</v>
      </c>
      <c r="K162" s="5" t="str">
        <f t="shared" si="37"/>
        <v/>
      </c>
      <c r="L162" s="5">
        <f t="shared" si="38"/>
        <v>0</v>
      </c>
      <c r="M162" s="5" t="str">
        <f t="shared" si="39"/>
        <v>n</v>
      </c>
      <c r="N162" s="5" t="str">
        <f t="shared" si="44"/>
        <v>n</v>
      </c>
      <c r="O162" s="5" t="str">
        <f t="shared" si="41"/>
        <v>n</v>
      </c>
    </row>
    <row r="163">
      <c r="F163" s="4" t="s">
        <v>86</v>
      </c>
      <c r="G163" s="4" t="s">
        <v>86</v>
      </c>
      <c r="H163" s="4" t="s">
        <v>86</v>
      </c>
      <c r="I163" s="5" t="str">
        <f t="shared" si="42"/>
        <v>Ad</v>
      </c>
      <c r="K163" s="5" t="str">
        <f t="shared" si="37"/>
        <v/>
      </c>
      <c r="L163" s="5">
        <f t="shared" si="38"/>
        <v>0</v>
      </c>
      <c r="M163" s="5" t="str">
        <f t="shared" si="39"/>
        <v>n</v>
      </c>
      <c r="N163" s="5" t="str">
        <f t="shared" si="44"/>
        <v>n</v>
      </c>
      <c r="O163" s="5" t="str">
        <f t="shared" si="41"/>
        <v>n</v>
      </c>
    </row>
    <row r="164">
      <c r="F164" s="4" t="s">
        <v>86</v>
      </c>
      <c r="G164" s="4" t="s">
        <v>86</v>
      </c>
      <c r="H164" s="4" t="s">
        <v>86</v>
      </c>
      <c r="I164" s="5" t="str">
        <f t="shared" si="42"/>
        <v>Deuce</v>
      </c>
      <c r="K164" s="5" t="str">
        <f t="shared" si="37"/>
        <v/>
      </c>
      <c r="L164" s="5">
        <f t="shared" si="38"/>
        <v>0</v>
      </c>
      <c r="M164" s="5" t="str">
        <f t="shared" si="39"/>
        <v>n</v>
      </c>
      <c r="N164" s="5" t="str">
        <f t="shared" si="44"/>
        <v>n</v>
      </c>
      <c r="O164" s="5" t="str">
        <f t="shared" si="41"/>
        <v>n</v>
      </c>
    </row>
    <row r="165">
      <c r="F165" s="4" t="s">
        <v>86</v>
      </c>
      <c r="G165" s="4" t="s">
        <v>86</v>
      </c>
      <c r="H165" s="4" t="s">
        <v>86</v>
      </c>
      <c r="I165" s="5" t="str">
        <f t="shared" si="42"/>
        <v>Ad</v>
      </c>
      <c r="K165" s="5" t="str">
        <f t="shared" si="37"/>
        <v/>
      </c>
      <c r="L165" s="5">
        <f t="shared" si="38"/>
        <v>0</v>
      </c>
      <c r="M165" s="5" t="str">
        <f t="shared" si="39"/>
        <v>n</v>
      </c>
      <c r="N165" s="5" t="str">
        <f t="shared" si="44"/>
        <v>n</v>
      </c>
      <c r="O165" s="5" t="str">
        <f t="shared" si="41"/>
        <v>n</v>
      </c>
    </row>
    <row r="166">
      <c r="F166" s="4" t="s">
        <v>86</v>
      </c>
      <c r="G166" s="4" t="s">
        <v>86</v>
      </c>
      <c r="H166" s="4" t="s">
        <v>86</v>
      </c>
      <c r="I166" s="5" t="str">
        <f t="shared" si="42"/>
        <v>Deuce</v>
      </c>
      <c r="K166" s="5" t="str">
        <f t="shared" si="37"/>
        <v/>
      </c>
      <c r="L166" s="5">
        <f t="shared" si="38"/>
        <v>0</v>
      </c>
      <c r="M166" s="5" t="str">
        <f t="shared" si="39"/>
        <v>n</v>
      </c>
      <c r="N166" s="5" t="str">
        <f t="shared" si="44"/>
        <v>n</v>
      </c>
      <c r="O166" s="5" t="str">
        <f t="shared" si="41"/>
        <v>n</v>
      </c>
    </row>
    <row r="167">
      <c r="F167" s="4" t="s">
        <v>86</v>
      </c>
      <c r="G167" s="4" t="s">
        <v>86</v>
      </c>
      <c r="H167" s="4" t="s">
        <v>86</v>
      </c>
      <c r="I167" s="5" t="str">
        <f t="shared" si="42"/>
        <v>Ad</v>
      </c>
      <c r="K167" s="5" t="str">
        <f t="shared" si="37"/>
        <v/>
      </c>
      <c r="L167" s="5">
        <f t="shared" si="38"/>
        <v>0</v>
      </c>
      <c r="M167" s="5" t="str">
        <f t="shared" si="39"/>
        <v>n</v>
      </c>
      <c r="N167" s="5" t="str">
        <f t="shared" si="44"/>
        <v>n</v>
      </c>
      <c r="O167" s="5" t="str">
        <f t="shared" si="41"/>
        <v>n</v>
      </c>
    </row>
    <row r="168">
      <c r="F168" s="4" t="s">
        <v>86</v>
      </c>
      <c r="G168" s="4" t="s">
        <v>86</v>
      </c>
      <c r="H168" s="4" t="s">
        <v>86</v>
      </c>
      <c r="I168" s="5" t="str">
        <f t="shared" si="42"/>
        <v>Deuce</v>
      </c>
      <c r="K168" s="5" t="str">
        <f t="shared" si="37"/>
        <v/>
      </c>
      <c r="L168" s="5">
        <f t="shared" si="38"/>
        <v>0</v>
      </c>
      <c r="M168" s="5" t="str">
        <f t="shared" si="39"/>
        <v>n</v>
      </c>
      <c r="N168" s="5" t="str">
        <f t="shared" si="44"/>
        <v>n</v>
      </c>
      <c r="O168" s="5" t="str">
        <f t="shared" si="41"/>
        <v>n</v>
      </c>
    </row>
    <row r="169">
      <c r="F169" s="4" t="s">
        <v>86</v>
      </c>
      <c r="G169" s="4" t="s">
        <v>86</v>
      </c>
      <c r="H169" s="4" t="s">
        <v>86</v>
      </c>
      <c r="I169" s="5" t="str">
        <f t="shared" si="42"/>
        <v>Ad</v>
      </c>
      <c r="K169" s="5" t="str">
        <f t="shared" si="37"/>
        <v/>
      </c>
      <c r="L169" s="5">
        <f t="shared" si="38"/>
        <v>0</v>
      </c>
      <c r="M169" s="5" t="str">
        <f t="shared" si="39"/>
        <v>n</v>
      </c>
      <c r="N169" s="5" t="str">
        <f t="shared" si="44"/>
        <v>n</v>
      </c>
      <c r="O169" s="5" t="str">
        <f t="shared" si="41"/>
        <v>n</v>
      </c>
    </row>
    <row r="170">
      <c r="F170" s="4" t="s">
        <v>86</v>
      </c>
      <c r="G170" s="4" t="s">
        <v>86</v>
      </c>
      <c r="H170" s="4" t="s">
        <v>86</v>
      </c>
      <c r="I170" s="5" t="str">
        <f t="shared" si="42"/>
        <v>Deuce</v>
      </c>
      <c r="K170" s="5" t="str">
        <f t="shared" si="37"/>
        <v/>
      </c>
      <c r="L170" s="5">
        <f t="shared" si="38"/>
        <v>0</v>
      </c>
      <c r="M170" s="5" t="str">
        <f t="shared" si="39"/>
        <v>n</v>
      </c>
      <c r="N170" s="5" t="str">
        <f t="shared" si="44"/>
        <v>n</v>
      </c>
      <c r="O170" s="5" t="str">
        <f t="shared" si="41"/>
        <v>n</v>
      </c>
    </row>
    <row r="171">
      <c r="F171" s="4" t="s">
        <v>86</v>
      </c>
      <c r="G171" s="4" t="s">
        <v>86</v>
      </c>
      <c r="H171" s="4" t="s">
        <v>86</v>
      </c>
      <c r="I171" s="5" t="str">
        <f t="shared" si="42"/>
        <v>Ad</v>
      </c>
      <c r="K171" s="5" t="str">
        <f t="shared" si="37"/>
        <v/>
      </c>
      <c r="L171" s="5">
        <f t="shared" si="38"/>
        <v>0</v>
      </c>
      <c r="M171" s="5" t="str">
        <f t="shared" si="39"/>
        <v>n</v>
      </c>
      <c r="N171" s="5" t="str">
        <f t="shared" si="44"/>
        <v>n</v>
      </c>
      <c r="O171" s="5" t="str">
        <f t="shared" si="41"/>
        <v>n</v>
      </c>
    </row>
    <row r="172">
      <c r="F172" s="4" t="s">
        <v>86</v>
      </c>
      <c r="G172" s="4" t="s">
        <v>86</v>
      </c>
      <c r="H172" s="4" t="s">
        <v>86</v>
      </c>
      <c r="I172" s="5" t="str">
        <f t="shared" si="42"/>
        <v>Deuce</v>
      </c>
      <c r="K172" s="5" t="str">
        <f t="shared" si="37"/>
        <v/>
      </c>
      <c r="L172" s="5">
        <f t="shared" si="38"/>
        <v>0</v>
      </c>
      <c r="M172" s="5" t="str">
        <f t="shared" si="39"/>
        <v>n</v>
      </c>
      <c r="N172" s="5" t="str">
        <f t="shared" si="44"/>
        <v>n</v>
      </c>
      <c r="O172" s="5" t="str">
        <f t="shared" si="41"/>
        <v>n</v>
      </c>
    </row>
    <row r="173">
      <c r="F173" s="4" t="s">
        <v>86</v>
      </c>
      <c r="G173" s="4" t="s">
        <v>86</v>
      </c>
      <c r="H173" s="4" t="s">
        <v>86</v>
      </c>
      <c r="I173" s="5" t="str">
        <f t="shared" si="42"/>
        <v>Ad</v>
      </c>
      <c r="K173" s="5" t="str">
        <f t="shared" si="37"/>
        <v/>
      </c>
      <c r="L173" s="5">
        <f t="shared" si="38"/>
        <v>0</v>
      </c>
      <c r="M173" s="5" t="str">
        <f t="shared" si="39"/>
        <v>n</v>
      </c>
      <c r="N173" s="5" t="str">
        <f t="shared" si="44"/>
        <v>n</v>
      </c>
      <c r="O173" s="5" t="str">
        <f t="shared" si="41"/>
        <v>n</v>
      </c>
    </row>
    <row r="174">
      <c r="F174" s="4" t="s">
        <v>86</v>
      </c>
      <c r="G174" s="4" t="s">
        <v>86</v>
      </c>
      <c r="H174" s="4" t="s">
        <v>86</v>
      </c>
      <c r="I174" s="5" t="str">
        <f t="shared" si="42"/>
        <v>Deuce</v>
      </c>
      <c r="K174" s="5" t="str">
        <f t="shared" si="37"/>
        <v/>
      </c>
      <c r="L174" s="5">
        <f t="shared" si="38"/>
        <v>0</v>
      </c>
      <c r="M174" s="5" t="str">
        <f t="shared" si="39"/>
        <v>n</v>
      </c>
      <c r="N174" s="5" t="str">
        <f t="shared" si="44"/>
        <v>n</v>
      </c>
      <c r="O174" s="5" t="str">
        <f t="shared" si="41"/>
        <v>n</v>
      </c>
    </row>
    <row r="175">
      <c r="F175" s="4" t="s">
        <v>86</v>
      </c>
      <c r="G175" s="4" t="s">
        <v>86</v>
      </c>
      <c r="H175" s="4" t="s">
        <v>86</v>
      </c>
      <c r="I175" s="5" t="str">
        <f t="shared" si="42"/>
        <v>Ad</v>
      </c>
      <c r="K175" s="5" t="str">
        <f t="shared" si="37"/>
        <v/>
      </c>
      <c r="L175" s="5">
        <f t="shared" si="38"/>
        <v>0</v>
      </c>
      <c r="M175" s="5" t="str">
        <f t="shared" si="39"/>
        <v>n</v>
      </c>
      <c r="N175" s="5" t="str">
        <f t="shared" si="44"/>
        <v>n</v>
      </c>
      <c r="O175" s="5" t="str">
        <f t="shared" si="41"/>
        <v>n</v>
      </c>
    </row>
    <row r="176">
      <c r="F176" s="4" t="s">
        <v>86</v>
      </c>
      <c r="G176" s="4" t="s">
        <v>86</v>
      </c>
      <c r="H176" s="4" t="s">
        <v>86</v>
      </c>
      <c r="I176" s="5" t="str">
        <f t="shared" si="42"/>
        <v>Deuce</v>
      </c>
      <c r="K176" s="5" t="str">
        <f t="shared" si="37"/>
        <v/>
      </c>
      <c r="L176" s="5">
        <f t="shared" si="38"/>
        <v>0</v>
      </c>
      <c r="M176" s="5" t="str">
        <f t="shared" si="39"/>
        <v>n</v>
      </c>
      <c r="N176" s="5" t="str">
        <f t="shared" si="44"/>
        <v>n</v>
      </c>
      <c r="O176" s="5" t="str">
        <f t="shared" si="41"/>
        <v>n</v>
      </c>
    </row>
    <row r="177">
      <c r="F177" s="4" t="s">
        <v>86</v>
      </c>
      <c r="G177" s="4" t="s">
        <v>86</v>
      </c>
      <c r="H177" s="4" t="s">
        <v>86</v>
      </c>
      <c r="I177" s="5" t="str">
        <f t="shared" si="42"/>
        <v>Ad</v>
      </c>
      <c r="K177" s="5" t="str">
        <f t="shared" si="37"/>
        <v/>
      </c>
      <c r="L177" s="5">
        <f t="shared" si="38"/>
        <v>0</v>
      </c>
      <c r="M177" s="5" t="str">
        <f t="shared" si="39"/>
        <v>n</v>
      </c>
      <c r="N177" s="5" t="str">
        <f t="shared" si="44"/>
        <v>n</v>
      </c>
      <c r="O177" s="5" t="str">
        <f t="shared" si="41"/>
        <v>n</v>
      </c>
    </row>
    <row r="178">
      <c r="F178" s="4" t="s">
        <v>86</v>
      </c>
      <c r="G178" s="4" t="s">
        <v>86</v>
      </c>
      <c r="H178" s="4" t="s">
        <v>86</v>
      </c>
      <c r="I178" s="5" t="str">
        <f t="shared" si="42"/>
        <v>Deuce</v>
      </c>
      <c r="K178" s="5" t="str">
        <f t="shared" si="37"/>
        <v/>
      </c>
      <c r="L178" s="5">
        <f t="shared" si="38"/>
        <v>0</v>
      </c>
      <c r="M178" s="5" t="str">
        <f t="shared" si="39"/>
        <v>n</v>
      </c>
      <c r="N178" s="5" t="str">
        <f t="shared" si="44"/>
        <v>n</v>
      </c>
      <c r="O178" s="5" t="str">
        <f t="shared" si="41"/>
        <v>n</v>
      </c>
    </row>
    <row r="179">
      <c r="F179" s="4" t="s">
        <v>86</v>
      </c>
      <c r="G179" s="4" t="s">
        <v>86</v>
      </c>
      <c r="H179" s="4" t="s">
        <v>86</v>
      </c>
      <c r="I179" s="5" t="str">
        <f t="shared" si="42"/>
        <v>Ad</v>
      </c>
      <c r="K179" s="5" t="str">
        <f t="shared" si="37"/>
        <v/>
      </c>
      <c r="L179" s="5">
        <f t="shared" si="38"/>
        <v>0</v>
      </c>
      <c r="M179" s="5" t="str">
        <f t="shared" si="39"/>
        <v>n</v>
      </c>
      <c r="N179" s="5" t="str">
        <f t="shared" si="44"/>
        <v>n</v>
      </c>
      <c r="O179" s="5" t="str">
        <f t="shared" si="41"/>
        <v>n</v>
      </c>
    </row>
    <row r="180">
      <c r="F180" s="4" t="s">
        <v>86</v>
      </c>
      <c r="G180" s="4" t="s">
        <v>86</v>
      </c>
      <c r="H180" s="4" t="s">
        <v>86</v>
      </c>
      <c r="I180" s="5" t="str">
        <f t="shared" si="42"/>
        <v>Deuce</v>
      </c>
      <c r="K180" s="5" t="str">
        <f t="shared" si="37"/>
        <v/>
      </c>
      <c r="L180" s="5">
        <f t="shared" si="38"/>
        <v>0</v>
      </c>
      <c r="M180" s="5" t="str">
        <f t="shared" si="39"/>
        <v>n</v>
      </c>
      <c r="N180" s="5" t="str">
        <f t="shared" si="44"/>
        <v>n</v>
      </c>
      <c r="O180" s="5" t="str">
        <f t="shared" si="41"/>
        <v>n</v>
      </c>
    </row>
    <row r="181">
      <c r="F181" s="4" t="s">
        <v>86</v>
      </c>
      <c r="G181" s="4" t="s">
        <v>86</v>
      </c>
      <c r="H181" s="4" t="s">
        <v>86</v>
      </c>
      <c r="I181" s="5" t="str">
        <f t="shared" si="42"/>
        <v>Ad</v>
      </c>
      <c r="K181" s="5" t="str">
        <f t="shared" si="37"/>
        <v/>
      </c>
      <c r="L181" s="5">
        <f t="shared" si="38"/>
        <v>0</v>
      </c>
      <c r="M181" s="5" t="str">
        <f t="shared" si="39"/>
        <v>n</v>
      </c>
      <c r="N181" s="5" t="str">
        <f t="shared" si="44"/>
        <v>n</v>
      </c>
      <c r="O181" s="5" t="str">
        <f t="shared" si="41"/>
        <v>n</v>
      </c>
    </row>
    <row r="182">
      <c r="F182" s="4" t="s">
        <v>86</v>
      </c>
      <c r="G182" s="4" t="s">
        <v>86</v>
      </c>
      <c r="H182" s="4" t="s">
        <v>86</v>
      </c>
      <c r="I182" s="5" t="str">
        <f t="shared" si="42"/>
        <v>Deuce</v>
      </c>
      <c r="K182" s="5" t="str">
        <f t="shared" si="37"/>
        <v/>
      </c>
      <c r="L182" s="5">
        <f t="shared" si="38"/>
        <v>0</v>
      </c>
      <c r="M182" s="5" t="str">
        <f t="shared" si="39"/>
        <v>n</v>
      </c>
      <c r="N182" s="5" t="str">
        <f t="shared" si="44"/>
        <v>n</v>
      </c>
      <c r="O182" s="5" t="str">
        <f t="shared" si="41"/>
        <v>n</v>
      </c>
    </row>
    <row r="183">
      <c r="F183" s="4" t="s">
        <v>86</v>
      </c>
      <c r="G183" s="4" t="s">
        <v>86</v>
      </c>
      <c r="H183" s="4" t="s">
        <v>86</v>
      </c>
      <c r="I183" s="5" t="str">
        <f t="shared" si="42"/>
        <v>Ad</v>
      </c>
      <c r="K183" s="5" t="str">
        <f t="shared" si="37"/>
        <v/>
      </c>
      <c r="L183" s="5">
        <f t="shared" si="38"/>
        <v>0</v>
      </c>
      <c r="M183" s="5" t="str">
        <f t="shared" si="39"/>
        <v>n</v>
      </c>
      <c r="N183" s="5" t="str">
        <f t="shared" si="44"/>
        <v>n</v>
      </c>
      <c r="O183" s="5" t="str">
        <f t="shared" si="41"/>
        <v>n</v>
      </c>
    </row>
    <row r="184">
      <c r="F184" s="4" t="s">
        <v>86</v>
      </c>
      <c r="G184" s="4" t="s">
        <v>86</v>
      </c>
      <c r="H184" s="4" t="s">
        <v>86</v>
      </c>
      <c r="I184" s="5" t="str">
        <f t="shared" si="42"/>
        <v>Deuce</v>
      </c>
      <c r="K184" s="5" t="str">
        <f t="shared" si="37"/>
        <v/>
      </c>
      <c r="L184" s="5">
        <f t="shared" si="38"/>
        <v>0</v>
      </c>
      <c r="M184" s="5" t="str">
        <f t="shared" si="39"/>
        <v>n</v>
      </c>
      <c r="N184" s="5" t="str">
        <f t="shared" si="44"/>
        <v>n</v>
      </c>
      <c r="O184" s="5" t="str">
        <f t="shared" si="41"/>
        <v>n</v>
      </c>
    </row>
    <row r="185">
      <c r="F185" s="4" t="s">
        <v>86</v>
      </c>
      <c r="G185" s="4" t="s">
        <v>86</v>
      </c>
      <c r="H185" s="4" t="s">
        <v>86</v>
      </c>
      <c r="I185" s="5" t="str">
        <f t="shared" si="42"/>
        <v>Ad</v>
      </c>
      <c r="K185" s="5" t="str">
        <f t="shared" si="37"/>
        <v/>
      </c>
      <c r="L185" s="5">
        <f t="shared" si="38"/>
        <v>0</v>
      </c>
      <c r="M185" s="5" t="str">
        <f t="shared" si="39"/>
        <v>n</v>
      </c>
      <c r="N185" s="5" t="str">
        <f t="shared" si="44"/>
        <v>n</v>
      </c>
      <c r="O185" s="5" t="str">
        <f t="shared" si="41"/>
        <v>n</v>
      </c>
    </row>
    <row r="186">
      <c r="F186" s="4" t="s">
        <v>86</v>
      </c>
      <c r="G186" s="4" t="s">
        <v>86</v>
      </c>
      <c r="H186" s="4" t="s">
        <v>86</v>
      </c>
      <c r="I186" s="5" t="str">
        <f t="shared" si="42"/>
        <v>Deuce</v>
      </c>
      <c r="K186" s="5" t="str">
        <f t="shared" si="37"/>
        <v/>
      </c>
      <c r="L186" s="5">
        <f t="shared" si="38"/>
        <v>0</v>
      </c>
      <c r="M186" s="5" t="str">
        <f t="shared" si="39"/>
        <v>n</v>
      </c>
      <c r="N186" s="5" t="str">
        <f t="shared" si="44"/>
        <v>n</v>
      </c>
      <c r="O186" s="5" t="str">
        <f t="shared" si="41"/>
        <v>n</v>
      </c>
    </row>
    <row r="187">
      <c r="F187" s="4" t="s">
        <v>86</v>
      </c>
      <c r="G187" s="4" t="s">
        <v>86</v>
      </c>
      <c r="H187" s="4" t="s">
        <v>86</v>
      </c>
      <c r="I187" s="5" t="str">
        <f t="shared" si="42"/>
        <v>Ad</v>
      </c>
      <c r="K187" s="5" t="str">
        <f t="shared" si="37"/>
        <v/>
      </c>
      <c r="L187" s="5">
        <f t="shared" si="38"/>
        <v>0</v>
      </c>
      <c r="M187" s="5" t="str">
        <f t="shared" si="39"/>
        <v>n</v>
      </c>
      <c r="N187" s="5" t="str">
        <f t="shared" si="44"/>
        <v>n</v>
      </c>
      <c r="O187" s="5" t="str">
        <f t="shared" si="41"/>
        <v>n</v>
      </c>
    </row>
    <row r="188">
      <c r="F188" s="4" t="s">
        <v>86</v>
      </c>
      <c r="G188" s="4" t="s">
        <v>86</v>
      </c>
      <c r="H188" s="4" t="s">
        <v>86</v>
      </c>
      <c r="I188" s="5" t="str">
        <f t="shared" si="42"/>
        <v>Deuce</v>
      </c>
      <c r="K188" s="5" t="str">
        <f t="shared" si="37"/>
        <v/>
      </c>
      <c r="L188" s="5">
        <f t="shared" si="38"/>
        <v>0</v>
      </c>
      <c r="M188" s="5" t="str">
        <f t="shared" si="39"/>
        <v>n</v>
      </c>
      <c r="N188" s="5" t="str">
        <f t="shared" si="44"/>
        <v>n</v>
      </c>
      <c r="O188" s="5" t="str">
        <f t="shared" si="41"/>
        <v>n</v>
      </c>
    </row>
    <row r="189">
      <c r="F189" s="4" t="s">
        <v>86</v>
      </c>
      <c r="G189" s="4" t="s">
        <v>86</v>
      </c>
      <c r="H189" s="4" t="s">
        <v>86</v>
      </c>
      <c r="I189" s="5" t="str">
        <f t="shared" si="42"/>
        <v>Ad</v>
      </c>
      <c r="K189" s="5" t="str">
        <f t="shared" si="37"/>
        <v/>
      </c>
      <c r="L189" s="5">
        <f t="shared" si="38"/>
        <v>0</v>
      </c>
      <c r="M189" s="5" t="str">
        <f t="shared" si="39"/>
        <v>n</v>
      </c>
      <c r="N189" s="5" t="str">
        <f t="shared" si="44"/>
        <v>n</v>
      </c>
      <c r="O189" s="5" t="str">
        <f t="shared" si="41"/>
        <v>n</v>
      </c>
    </row>
    <row r="190">
      <c r="F190" s="4" t="s">
        <v>86</v>
      </c>
      <c r="G190" s="4" t="s">
        <v>86</v>
      </c>
      <c r="H190" s="4" t="s">
        <v>86</v>
      </c>
      <c r="I190" s="5" t="str">
        <f t="shared" si="42"/>
        <v>Deuce</v>
      </c>
      <c r="K190" s="5" t="str">
        <f t="shared" si="37"/>
        <v/>
      </c>
      <c r="L190" s="5">
        <f t="shared" si="38"/>
        <v>0</v>
      </c>
      <c r="M190" s="5" t="str">
        <f t="shared" si="39"/>
        <v>n</v>
      </c>
      <c r="N190" s="5" t="str">
        <f t="shared" si="44"/>
        <v>n</v>
      </c>
      <c r="O190" s="5" t="str">
        <f t="shared" si="41"/>
        <v>n</v>
      </c>
    </row>
    <row r="191">
      <c r="F191" s="4" t="s">
        <v>86</v>
      </c>
      <c r="G191" s="4" t="s">
        <v>86</v>
      </c>
      <c r="H191" s="4" t="s">
        <v>86</v>
      </c>
      <c r="I191" s="5" t="str">
        <f t="shared" si="42"/>
        <v>Ad</v>
      </c>
      <c r="K191" s="5" t="str">
        <f t="shared" si="37"/>
        <v/>
      </c>
      <c r="L191" s="5">
        <f t="shared" si="38"/>
        <v>0</v>
      </c>
      <c r="M191" s="5" t="str">
        <f t="shared" si="39"/>
        <v>n</v>
      </c>
      <c r="N191" s="5" t="str">
        <f t="shared" si="44"/>
        <v>n</v>
      </c>
      <c r="O191" s="5" t="str">
        <f t="shared" si="41"/>
        <v>n</v>
      </c>
    </row>
    <row r="192">
      <c r="F192" s="4" t="s">
        <v>86</v>
      </c>
      <c r="G192" s="4" t="s">
        <v>86</v>
      </c>
      <c r="H192" s="4" t="s">
        <v>86</v>
      </c>
      <c r="I192" s="5" t="str">
        <f t="shared" si="42"/>
        <v>Deuce</v>
      </c>
      <c r="K192" s="5" t="str">
        <f t="shared" si="37"/>
        <v/>
      </c>
      <c r="L192" s="5">
        <f t="shared" si="38"/>
        <v>0</v>
      </c>
      <c r="M192" s="5" t="str">
        <f t="shared" si="39"/>
        <v>n</v>
      </c>
      <c r="N192" s="5" t="str">
        <f t="shared" si="44"/>
        <v>n</v>
      </c>
      <c r="O192" s="5" t="str">
        <f t="shared" si="41"/>
        <v>n</v>
      </c>
    </row>
    <row r="193">
      <c r="F193" s="4" t="s">
        <v>86</v>
      </c>
      <c r="G193" s="4" t="s">
        <v>86</v>
      </c>
      <c r="H193" s="4" t="s">
        <v>86</v>
      </c>
      <c r="I193" s="5" t="str">
        <f t="shared" si="42"/>
        <v>Ad</v>
      </c>
      <c r="K193" s="5" t="str">
        <f t="shared" si="37"/>
        <v/>
      </c>
      <c r="L193" s="5">
        <f t="shared" si="38"/>
        <v>0</v>
      </c>
      <c r="M193" s="5" t="str">
        <f t="shared" si="39"/>
        <v>n</v>
      </c>
      <c r="N193" s="5" t="str">
        <f t="shared" si="44"/>
        <v>n</v>
      </c>
      <c r="O193" s="5" t="str">
        <f t="shared" si="41"/>
        <v>n</v>
      </c>
    </row>
    <row r="194">
      <c r="F194" s="4" t="s">
        <v>86</v>
      </c>
      <c r="G194" s="4" t="s">
        <v>86</v>
      </c>
      <c r="H194" s="4" t="s">
        <v>86</v>
      </c>
      <c r="I194" s="5" t="str">
        <f t="shared" si="42"/>
        <v>Deuce</v>
      </c>
      <c r="K194" s="5" t="str">
        <f t="shared" si="37"/>
        <v/>
      </c>
      <c r="L194" s="5">
        <f t="shared" si="38"/>
        <v>0</v>
      </c>
      <c r="M194" s="5" t="str">
        <f t="shared" si="39"/>
        <v>n</v>
      </c>
      <c r="N194" s="5" t="str">
        <f t="shared" si="44"/>
        <v>n</v>
      </c>
      <c r="O194" s="5" t="str">
        <f t="shared" si="41"/>
        <v>n</v>
      </c>
    </row>
    <row r="195">
      <c r="F195" s="4" t="s">
        <v>86</v>
      </c>
      <c r="G195" s="4" t="s">
        <v>86</v>
      </c>
      <c r="H195" s="4" t="s">
        <v>86</v>
      </c>
      <c r="I195" s="5" t="str">
        <f t="shared" si="42"/>
        <v>Ad</v>
      </c>
      <c r="K195" s="5" t="str">
        <f t="shared" si="37"/>
        <v/>
      </c>
      <c r="L195" s="5">
        <f t="shared" si="38"/>
        <v>0</v>
      </c>
      <c r="M195" s="5" t="str">
        <f t="shared" si="39"/>
        <v>n</v>
      </c>
      <c r="N195" s="5" t="str">
        <f t="shared" si="44"/>
        <v>n</v>
      </c>
      <c r="O195" s="5" t="str">
        <f t="shared" si="41"/>
        <v>n</v>
      </c>
    </row>
    <row r="196">
      <c r="F196" s="4" t="s">
        <v>86</v>
      </c>
      <c r="G196" s="4" t="s">
        <v>86</v>
      </c>
      <c r="H196" s="4" t="s">
        <v>86</v>
      </c>
      <c r="I196" s="5" t="str">
        <f t="shared" si="42"/>
        <v>Deuce</v>
      </c>
      <c r="K196" s="5" t="str">
        <f t="shared" si="37"/>
        <v/>
      </c>
      <c r="L196" s="5">
        <f t="shared" si="38"/>
        <v>0</v>
      </c>
      <c r="M196" s="5" t="str">
        <f t="shared" si="39"/>
        <v>n</v>
      </c>
      <c r="N196" s="5" t="str">
        <f t="shared" si="44"/>
        <v>n</v>
      </c>
      <c r="O196" s="5" t="str">
        <f t="shared" si="41"/>
        <v>n</v>
      </c>
    </row>
    <row r="197">
      <c r="F197" s="4" t="s">
        <v>86</v>
      </c>
      <c r="G197" s="4" t="s">
        <v>86</v>
      </c>
      <c r="H197" s="4" t="s">
        <v>86</v>
      </c>
      <c r="I197" s="5" t="str">
        <f t="shared" si="42"/>
        <v>Ad</v>
      </c>
      <c r="K197" s="5" t="str">
        <f t="shared" si="37"/>
        <v/>
      </c>
      <c r="L197" s="5">
        <f t="shared" si="38"/>
        <v>0</v>
      </c>
      <c r="M197" s="5" t="str">
        <f t="shared" si="39"/>
        <v>n</v>
      </c>
      <c r="N197" s="5" t="str">
        <f t="shared" si="44"/>
        <v>n</v>
      </c>
      <c r="O197" s="5" t="str">
        <f t="shared" si="41"/>
        <v>n</v>
      </c>
    </row>
    <row r="198">
      <c r="F198" s="4" t="s">
        <v>86</v>
      </c>
      <c r="G198" s="4" t="s">
        <v>86</v>
      </c>
      <c r="H198" s="4" t="s">
        <v>86</v>
      </c>
      <c r="I198" s="5" t="str">
        <f t="shared" si="42"/>
        <v>Deuce</v>
      </c>
      <c r="K198" s="5" t="str">
        <f t="shared" si="37"/>
        <v/>
      </c>
      <c r="L198" s="5">
        <f t="shared" si="38"/>
        <v>0</v>
      </c>
      <c r="M198" s="5" t="str">
        <f t="shared" si="39"/>
        <v>n</v>
      </c>
      <c r="N198" s="5" t="str">
        <f t="shared" si="44"/>
        <v>n</v>
      </c>
      <c r="O198" s="5" t="str">
        <f t="shared" si="41"/>
        <v>n</v>
      </c>
    </row>
    <row r="199">
      <c r="F199" s="4" t="s">
        <v>86</v>
      </c>
      <c r="G199" s="4" t="s">
        <v>86</v>
      </c>
      <c r="H199" s="4" t="s">
        <v>86</v>
      </c>
      <c r="I199" s="5" t="str">
        <f t="shared" si="42"/>
        <v>Ad</v>
      </c>
      <c r="K199" s="5" t="str">
        <f t="shared" si="37"/>
        <v/>
      </c>
      <c r="L199" s="5">
        <f t="shared" si="38"/>
        <v>0</v>
      </c>
      <c r="M199" s="5" t="str">
        <f t="shared" si="39"/>
        <v>n</v>
      </c>
      <c r="N199" s="5" t="str">
        <f t="shared" si="44"/>
        <v>n</v>
      </c>
      <c r="O199" s="5" t="str">
        <f t="shared" si="41"/>
        <v>n</v>
      </c>
    </row>
    <row r="200">
      <c r="F200" s="4" t="s">
        <v>86</v>
      </c>
      <c r="G200" s="4" t="s">
        <v>86</v>
      </c>
      <c r="H200" s="4" t="s">
        <v>86</v>
      </c>
      <c r="I200" s="5" t="str">
        <f t="shared" si="42"/>
        <v>Deuce</v>
      </c>
      <c r="K200" s="5" t="str">
        <f t="shared" si="37"/>
        <v/>
      </c>
      <c r="L200" s="5">
        <f t="shared" si="38"/>
        <v>0</v>
      </c>
      <c r="M200" s="5" t="str">
        <f t="shared" si="39"/>
        <v>n</v>
      </c>
      <c r="N200" s="5" t="str">
        <f t="shared" si="44"/>
        <v>n</v>
      </c>
      <c r="O200" s="5" t="str">
        <f t="shared" si="41"/>
        <v>n</v>
      </c>
    </row>
    <row r="201">
      <c r="F201" s="4" t="s">
        <v>86</v>
      </c>
      <c r="G201" s="4" t="s">
        <v>86</v>
      </c>
      <c r="H201" s="4" t="s">
        <v>86</v>
      </c>
      <c r="I201" s="5" t="str">
        <f t="shared" si="42"/>
        <v>Ad</v>
      </c>
      <c r="K201" s="5" t="str">
        <f t="shared" si="37"/>
        <v/>
      </c>
      <c r="L201" s="5">
        <f t="shared" si="38"/>
        <v>0</v>
      </c>
      <c r="M201" s="5" t="str">
        <f t="shared" si="39"/>
        <v>n</v>
      </c>
      <c r="N201" s="5" t="str">
        <f t="shared" si="44"/>
        <v>n</v>
      </c>
      <c r="O201" s="5" t="str">
        <f t="shared" si="41"/>
        <v>n</v>
      </c>
    </row>
    <row r="202">
      <c r="F202" s="4" t="s">
        <v>86</v>
      </c>
      <c r="G202" s="4" t="s">
        <v>86</v>
      </c>
      <c r="H202" s="4" t="s">
        <v>86</v>
      </c>
      <c r="I202" s="5" t="str">
        <f t="shared" si="42"/>
        <v>Deuce</v>
      </c>
      <c r="K202" s="5" t="str">
        <f t="shared" si="37"/>
        <v/>
      </c>
      <c r="L202" s="5">
        <f t="shared" si="38"/>
        <v>0</v>
      </c>
      <c r="M202" s="5" t="str">
        <f t="shared" si="39"/>
        <v>n</v>
      </c>
      <c r="N202" s="5" t="str">
        <f t="shared" si="44"/>
        <v>n</v>
      </c>
      <c r="O202" s="5" t="str">
        <f t="shared" si="41"/>
        <v>n</v>
      </c>
    </row>
    <row r="203">
      <c r="F203" s="4" t="s">
        <v>86</v>
      </c>
      <c r="G203" s="4" t="s">
        <v>86</v>
      </c>
      <c r="H203" s="4" t="s">
        <v>86</v>
      </c>
      <c r="I203" s="5" t="str">
        <f t="shared" si="42"/>
        <v>Ad</v>
      </c>
      <c r="K203" s="5" t="str">
        <f t="shared" si="37"/>
        <v/>
      </c>
      <c r="L203" s="5">
        <f t="shared" si="38"/>
        <v>0</v>
      </c>
      <c r="M203" s="5" t="str">
        <f t="shared" si="39"/>
        <v>n</v>
      </c>
      <c r="N203" s="5" t="str">
        <f t="shared" si="44"/>
        <v>n</v>
      </c>
      <c r="O203" s="5" t="str">
        <f t="shared" si="41"/>
        <v>n</v>
      </c>
    </row>
    <row r="204">
      <c r="F204" s="4" t="s">
        <v>86</v>
      </c>
      <c r="G204" s="4" t="s">
        <v>86</v>
      </c>
      <c r="H204" s="4" t="s">
        <v>86</v>
      </c>
      <c r="I204" s="5" t="str">
        <f t="shared" si="42"/>
        <v>Deuce</v>
      </c>
      <c r="K204" s="5" t="str">
        <f t="shared" si="37"/>
        <v/>
      </c>
      <c r="L204" s="5">
        <f t="shared" si="38"/>
        <v>0</v>
      </c>
      <c r="M204" s="5" t="str">
        <f t="shared" si="39"/>
        <v>n</v>
      </c>
      <c r="N204" s="5" t="str">
        <f t="shared" si="44"/>
        <v>n</v>
      </c>
      <c r="O204" s="5" t="str">
        <f t="shared" si="41"/>
        <v>n</v>
      </c>
    </row>
    <row r="205">
      <c r="F205" s="4" t="s">
        <v>86</v>
      </c>
      <c r="G205" s="4" t="s">
        <v>86</v>
      </c>
      <c r="H205" s="4" t="s">
        <v>86</v>
      </c>
      <c r="I205" s="5" t="str">
        <f t="shared" si="42"/>
        <v>Ad</v>
      </c>
      <c r="K205" s="5" t="str">
        <f t="shared" si="37"/>
        <v/>
      </c>
      <c r="L205" s="5">
        <f t="shared" si="38"/>
        <v>0</v>
      </c>
      <c r="M205" s="5" t="str">
        <f t="shared" si="39"/>
        <v>n</v>
      </c>
      <c r="N205" s="5" t="str">
        <f t="shared" si="44"/>
        <v>n</v>
      </c>
      <c r="O205" s="5" t="str">
        <f t="shared" si="41"/>
        <v>n</v>
      </c>
    </row>
    <row r="206">
      <c r="F206" s="4" t="s">
        <v>86</v>
      </c>
      <c r="G206" s="4" t="s">
        <v>86</v>
      </c>
      <c r="H206" s="4" t="s">
        <v>86</v>
      </c>
      <c r="I206" s="5" t="str">
        <f t="shared" si="42"/>
        <v>Deuce</v>
      </c>
      <c r="K206" s="5" t="str">
        <f t="shared" si="37"/>
        <v/>
      </c>
      <c r="L206" s="5">
        <f t="shared" si="38"/>
        <v>0</v>
      </c>
      <c r="M206" s="5" t="str">
        <f t="shared" si="39"/>
        <v>n</v>
      </c>
      <c r="N206" s="5" t="str">
        <f t="shared" si="44"/>
        <v>n</v>
      </c>
      <c r="O206" s="5" t="str">
        <f t="shared" si="41"/>
        <v>n</v>
      </c>
    </row>
    <row r="207">
      <c r="F207" s="4" t="s">
        <v>86</v>
      </c>
      <c r="G207" s="4" t="s">
        <v>86</v>
      </c>
      <c r="H207" s="4" t="s">
        <v>86</v>
      </c>
      <c r="I207" s="5" t="str">
        <f t="shared" si="42"/>
        <v>Ad</v>
      </c>
      <c r="K207" s="5" t="str">
        <f t="shared" si="37"/>
        <v/>
      </c>
      <c r="L207" s="5">
        <f t="shared" si="38"/>
        <v>0</v>
      </c>
      <c r="M207" s="5" t="str">
        <f t="shared" si="39"/>
        <v>n</v>
      </c>
      <c r="N207" s="5" t="str">
        <f t="shared" si="44"/>
        <v>n</v>
      </c>
      <c r="O207" s="5" t="str">
        <f t="shared" si="41"/>
        <v>n</v>
      </c>
    </row>
    <row r="208">
      <c r="F208" s="4" t="s">
        <v>86</v>
      </c>
      <c r="G208" s="4" t="s">
        <v>86</v>
      </c>
      <c r="H208" s="4" t="s">
        <v>86</v>
      </c>
      <c r="I208" s="5" t="str">
        <f t="shared" si="42"/>
        <v>Deuce</v>
      </c>
      <c r="K208" s="5" t="str">
        <f t="shared" si="37"/>
        <v/>
      </c>
      <c r="L208" s="5">
        <f t="shared" si="38"/>
        <v>0</v>
      </c>
      <c r="M208" s="5" t="str">
        <f t="shared" si="39"/>
        <v>n</v>
      </c>
      <c r="N208" s="5" t="str">
        <f t="shared" si="44"/>
        <v>n</v>
      </c>
      <c r="O208" s="5" t="str">
        <f t="shared" si="41"/>
        <v>n</v>
      </c>
    </row>
    <row r="209">
      <c r="F209" s="4" t="s">
        <v>86</v>
      </c>
      <c r="G209" s="4" t="s">
        <v>86</v>
      </c>
      <c r="H209" s="4" t="s">
        <v>86</v>
      </c>
      <c r="I209" s="5" t="str">
        <f t="shared" si="42"/>
        <v>Ad</v>
      </c>
      <c r="K209" s="5" t="str">
        <f t="shared" si="37"/>
        <v/>
      </c>
      <c r="L209" s="5">
        <f t="shared" si="38"/>
        <v>0</v>
      </c>
      <c r="M209" s="5" t="str">
        <f t="shared" si="39"/>
        <v>n</v>
      </c>
      <c r="N209" s="5" t="str">
        <f t="shared" si="44"/>
        <v>n</v>
      </c>
      <c r="O209" s="5" t="str">
        <f t="shared" si="41"/>
        <v>n</v>
      </c>
    </row>
    <row r="210">
      <c r="F210" s="4" t="s">
        <v>86</v>
      </c>
      <c r="G210" s="4" t="s">
        <v>86</v>
      </c>
      <c r="H210" s="4" t="s">
        <v>86</v>
      </c>
      <c r="I210" s="5" t="str">
        <f t="shared" si="42"/>
        <v>Deuce</v>
      </c>
      <c r="K210" s="5" t="str">
        <f t="shared" si="37"/>
        <v/>
      </c>
      <c r="L210" s="5">
        <f t="shared" si="38"/>
        <v>0</v>
      </c>
      <c r="M210" s="5" t="str">
        <f t="shared" si="39"/>
        <v>n</v>
      </c>
      <c r="N210" s="5" t="str">
        <f t="shared" si="44"/>
        <v>n</v>
      </c>
      <c r="O210" s="5" t="str">
        <f t="shared" si="41"/>
        <v>n</v>
      </c>
    </row>
    <row r="211">
      <c r="F211" s="4" t="s">
        <v>86</v>
      </c>
      <c r="G211" s="4" t="s">
        <v>86</v>
      </c>
      <c r="H211" s="4" t="s">
        <v>86</v>
      </c>
      <c r="I211" s="5" t="str">
        <f t="shared" si="42"/>
        <v>Ad</v>
      </c>
      <c r="K211" s="5" t="str">
        <f t="shared" si="37"/>
        <v/>
      </c>
      <c r="L211" s="5">
        <f t="shared" si="38"/>
        <v>0</v>
      </c>
      <c r="M211" s="5" t="str">
        <f t="shared" si="39"/>
        <v>n</v>
      </c>
      <c r="N211" s="5" t="str">
        <f t="shared" si="44"/>
        <v>n</v>
      </c>
      <c r="O211" s="5" t="str">
        <f t="shared" si="41"/>
        <v>n</v>
      </c>
    </row>
    <row r="212">
      <c r="F212" s="4" t="s">
        <v>86</v>
      </c>
      <c r="G212" s="4" t="s">
        <v>86</v>
      </c>
      <c r="H212" s="4" t="s">
        <v>86</v>
      </c>
      <c r="I212" s="5" t="str">
        <f t="shared" si="42"/>
        <v>Deuce</v>
      </c>
      <c r="K212" s="5" t="str">
        <f t="shared" si="37"/>
        <v/>
      </c>
      <c r="L212" s="5">
        <f t="shared" si="38"/>
        <v>0</v>
      </c>
      <c r="M212" s="5" t="str">
        <f t="shared" si="39"/>
        <v>n</v>
      </c>
      <c r="N212" s="5" t="str">
        <f t="shared" si="44"/>
        <v>n</v>
      </c>
      <c r="O212" s="5" t="str">
        <f t="shared" si="41"/>
        <v>n</v>
      </c>
    </row>
    <row r="213">
      <c r="F213" s="4" t="s">
        <v>86</v>
      </c>
      <c r="G213" s="4" t="s">
        <v>86</v>
      </c>
      <c r="H213" s="4" t="s">
        <v>86</v>
      </c>
      <c r="I213" s="5" t="str">
        <f t="shared" si="42"/>
        <v>Ad</v>
      </c>
      <c r="K213" s="5" t="str">
        <f t="shared" si="37"/>
        <v/>
      </c>
      <c r="L213" s="5">
        <f t="shared" si="38"/>
        <v>0</v>
      </c>
      <c r="M213" s="5" t="str">
        <f t="shared" si="39"/>
        <v>n</v>
      </c>
      <c r="N213" s="5" t="str">
        <f t="shared" si="44"/>
        <v>n</v>
      </c>
      <c r="O213" s="5" t="str">
        <f t="shared" si="41"/>
        <v>n</v>
      </c>
    </row>
    <row r="214">
      <c r="F214" s="4" t="s">
        <v>86</v>
      </c>
      <c r="G214" s="4" t="s">
        <v>86</v>
      </c>
      <c r="H214" s="4" t="s">
        <v>86</v>
      </c>
      <c r="I214" s="5" t="str">
        <f t="shared" si="42"/>
        <v>Deuce</v>
      </c>
      <c r="K214" s="5" t="str">
        <f t="shared" si="37"/>
        <v/>
      </c>
      <c r="L214" s="5">
        <f t="shared" si="38"/>
        <v>0</v>
      </c>
      <c r="M214" s="5" t="str">
        <f t="shared" si="39"/>
        <v>n</v>
      </c>
      <c r="N214" s="5" t="str">
        <f t="shared" si="44"/>
        <v>n</v>
      </c>
      <c r="O214" s="5" t="str">
        <f t="shared" si="41"/>
        <v>n</v>
      </c>
    </row>
    <row r="215">
      <c r="F215" s="4" t="s">
        <v>86</v>
      </c>
      <c r="G215" s="4" t="s">
        <v>86</v>
      </c>
      <c r="H215" s="4" t="s">
        <v>86</v>
      </c>
      <c r="I215" s="5" t="str">
        <f t="shared" si="42"/>
        <v>Ad</v>
      </c>
      <c r="K215" s="5" t="str">
        <f t="shared" si="37"/>
        <v/>
      </c>
      <c r="L215" s="5">
        <f t="shared" si="38"/>
        <v>0</v>
      </c>
      <c r="M215" s="5" t="str">
        <f t="shared" si="39"/>
        <v>n</v>
      </c>
      <c r="N215" s="5" t="str">
        <f t="shared" si="44"/>
        <v>n</v>
      </c>
      <c r="O215" s="5" t="str">
        <f t="shared" si="41"/>
        <v>n</v>
      </c>
    </row>
    <row r="216">
      <c r="F216" s="4" t="s">
        <v>86</v>
      </c>
      <c r="G216" s="4" t="s">
        <v>86</v>
      </c>
      <c r="H216" s="4" t="s">
        <v>86</v>
      </c>
      <c r="I216" s="5" t="str">
        <f t="shared" si="42"/>
        <v>Deuce</v>
      </c>
      <c r="K216" s="5" t="str">
        <f t="shared" si="37"/>
        <v/>
      </c>
      <c r="L216" s="5">
        <f t="shared" si="38"/>
        <v>0</v>
      </c>
      <c r="M216" s="5" t="str">
        <f t="shared" si="39"/>
        <v>n</v>
      </c>
      <c r="N216" s="5" t="str">
        <f t="shared" si="44"/>
        <v>n</v>
      </c>
      <c r="O216" s="5" t="str">
        <f t="shared" si="41"/>
        <v>n</v>
      </c>
    </row>
    <row r="217">
      <c r="F217" s="4" t="s">
        <v>86</v>
      </c>
      <c r="G217" s="4" t="s">
        <v>86</v>
      </c>
      <c r="H217" s="4" t="s">
        <v>86</v>
      </c>
      <c r="I217" s="5" t="str">
        <f t="shared" si="42"/>
        <v>Ad</v>
      </c>
      <c r="K217" s="5" t="str">
        <f t="shared" si="37"/>
        <v/>
      </c>
      <c r="L217" s="5">
        <f t="shared" si="38"/>
        <v>0</v>
      </c>
      <c r="M217" s="5" t="str">
        <f t="shared" si="39"/>
        <v>n</v>
      </c>
      <c r="N217" s="5" t="str">
        <f t="shared" si="44"/>
        <v>n</v>
      </c>
      <c r="O217" s="5" t="str">
        <f t="shared" si="41"/>
        <v>n</v>
      </c>
    </row>
    <row r="218">
      <c r="F218" s="4" t="s">
        <v>86</v>
      </c>
      <c r="G218" s="4" t="s">
        <v>86</v>
      </c>
      <c r="H218" s="4" t="s">
        <v>86</v>
      </c>
      <c r="I218" s="5" t="str">
        <f t="shared" si="42"/>
        <v>Deuce</v>
      </c>
      <c r="K218" s="5" t="str">
        <f t="shared" si="37"/>
        <v/>
      </c>
      <c r="L218" s="5">
        <f t="shared" si="38"/>
        <v>0</v>
      </c>
      <c r="M218" s="5" t="str">
        <f t="shared" si="39"/>
        <v>n</v>
      </c>
      <c r="N218" s="5" t="str">
        <f t="shared" si="44"/>
        <v>n</v>
      </c>
      <c r="O218" s="5" t="str">
        <f t="shared" si="41"/>
        <v>n</v>
      </c>
    </row>
    <row r="219">
      <c r="F219" s="4" t="s">
        <v>86</v>
      </c>
      <c r="G219" s="4" t="s">
        <v>86</v>
      </c>
      <c r="H219" s="4" t="s">
        <v>86</v>
      </c>
      <c r="I219" s="5" t="str">
        <f t="shared" si="42"/>
        <v>Ad</v>
      </c>
      <c r="K219" s="5" t="str">
        <f t="shared" si="37"/>
        <v/>
      </c>
      <c r="L219" s="5">
        <f t="shared" si="38"/>
        <v>0</v>
      </c>
      <c r="M219" s="5" t="str">
        <f t="shared" si="39"/>
        <v>n</v>
      </c>
      <c r="N219" s="5" t="str">
        <f t="shared" si="44"/>
        <v>n</v>
      </c>
      <c r="O219" s="5" t="str">
        <f t="shared" si="41"/>
        <v>n</v>
      </c>
    </row>
    <row r="220">
      <c r="F220" s="4" t="s">
        <v>86</v>
      </c>
      <c r="G220" s="4" t="s">
        <v>86</v>
      </c>
      <c r="H220" s="4" t="s">
        <v>86</v>
      </c>
      <c r="I220" s="5" t="str">
        <f t="shared" si="42"/>
        <v>Deuce</v>
      </c>
      <c r="K220" s="5" t="str">
        <f t="shared" si="37"/>
        <v/>
      </c>
      <c r="L220" s="5">
        <f t="shared" si="38"/>
        <v>0</v>
      </c>
      <c r="M220" s="5" t="str">
        <f t="shared" si="39"/>
        <v>n</v>
      </c>
      <c r="N220" s="5" t="str">
        <f t="shared" si="44"/>
        <v>n</v>
      </c>
      <c r="O220" s="5" t="str">
        <f t="shared" si="41"/>
        <v>n</v>
      </c>
    </row>
    <row r="221">
      <c r="F221" s="4" t="s">
        <v>86</v>
      </c>
      <c r="G221" s="4" t="s">
        <v>86</v>
      </c>
      <c r="H221" s="4" t="s">
        <v>86</v>
      </c>
      <c r="I221" s="5" t="str">
        <f t="shared" si="42"/>
        <v>Ad</v>
      </c>
      <c r="K221" s="5" t="str">
        <f t="shared" si="37"/>
        <v/>
      </c>
      <c r="L221" s="5">
        <f t="shared" si="38"/>
        <v>0</v>
      </c>
      <c r="M221" s="5" t="str">
        <f t="shared" si="39"/>
        <v>n</v>
      </c>
      <c r="N221" s="5" t="str">
        <f t="shared" si="44"/>
        <v>n</v>
      </c>
      <c r="O221" s="5" t="str">
        <f t="shared" si="41"/>
        <v>n</v>
      </c>
    </row>
    <row r="222">
      <c r="F222" s="4" t="s">
        <v>86</v>
      </c>
      <c r="G222" s="4" t="s">
        <v>86</v>
      </c>
      <c r="H222" s="4" t="s">
        <v>86</v>
      </c>
      <c r="I222" s="5" t="str">
        <f t="shared" si="42"/>
        <v>Deuce</v>
      </c>
      <c r="K222" s="5" t="str">
        <f t="shared" si="37"/>
        <v/>
      </c>
      <c r="L222" s="5">
        <f t="shared" si="38"/>
        <v>0</v>
      </c>
      <c r="M222" s="5" t="str">
        <f t="shared" si="39"/>
        <v>n</v>
      </c>
      <c r="N222" s="5" t="str">
        <f t="shared" si="44"/>
        <v>n</v>
      </c>
      <c r="O222" s="5" t="str">
        <f t="shared" si="41"/>
        <v>n</v>
      </c>
    </row>
    <row r="223">
      <c r="F223" s="4" t="s">
        <v>86</v>
      </c>
      <c r="G223" s="4" t="s">
        <v>86</v>
      </c>
      <c r="H223" s="4" t="s">
        <v>86</v>
      </c>
      <c r="I223" s="5" t="str">
        <f t="shared" si="42"/>
        <v>Ad</v>
      </c>
      <c r="K223" s="5" t="str">
        <f t="shared" si="37"/>
        <v/>
      </c>
      <c r="L223" s="5">
        <f t="shared" si="38"/>
        <v>0</v>
      </c>
      <c r="M223" s="5" t="str">
        <f t="shared" si="39"/>
        <v>n</v>
      </c>
      <c r="N223" s="5" t="str">
        <f t="shared" si="44"/>
        <v>n</v>
      </c>
      <c r="O223" s="5" t="str">
        <f t="shared" si="41"/>
        <v>n</v>
      </c>
    </row>
    <row r="224">
      <c r="F224" s="4" t="s">
        <v>86</v>
      </c>
      <c r="G224" s="4" t="s">
        <v>86</v>
      </c>
      <c r="H224" s="4" t="s">
        <v>86</v>
      </c>
      <c r="I224" s="5" t="str">
        <f t="shared" si="42"/>
        <v>Deuce</v>
      </c>
      <c r="K224" s="5" t="str">
        <f t="shared" si="37"/>
        <v/>
      </c>
      <c r="L224" s="5">
        <f t="shared" si="38"/>
        <v>0</v>
      </c>
      <c r="M224" s="5" t="str">
        <f t="shared" si="39"/>
        <v>n</v>
      </c>
      <c r="N224" s="5" t="str">
        <f t="shared" si="44"/>
        <v>n</v>
      </c>
      <c r="O224" s="5" t="str">
        <f t="shared" si="41"/>
        <v>n</v>
      </c>
    </row>
    <row r="225">
      <c r="F225" s="4" t="s">
        <v>86</v>
      </c>
      <c r="G225" s="4" t="s">
        <v>86</v>
      </c>
      <c r="H225" s="4" t="s">
        <v>86</v>
      </c>
      <c r="I225" s="5" t="str">
        <f t="shared" si="42"/>
        <v>Ad</v>
      </c>
      <c r="K225" s="5" t="str">
        <f t="shared" si="37"/>
        <v/>
      </c>
      <c r="L225" s="5">
        <f t="shared" si="38"/>
        <v>0</v>
      </c>
      <c r="M225" s="5" t="str">
        <f t="shared" si="39"/>
        <v>n</v>
      </c>
      <c r="N225" s="5" t="str">
        <f t="shared" si="44"/>
        <v>n</v>
      </c>
      <c r="O225" s="5" t="str">
        <f t="shared" si="41"/>
        <v>n</v>
      </c>
    </row>
    <row r="226">
      <c r="F226" s="4" t="s">
        <v>86</v>
      </c>
      <c r="G226" s="4" t="s">
        <v>86</v>
      </c>
      <c r="H226" s="4" t="s">
        <v>86</v>
      </c>
      <c r="I226" s="5" t="str">
        <f t="shared" si="42"/>
        <v>Deuce</v>
      </c>
      <c r="K226" s="5" t="str">
        <f t="shared" si="37"/>
        <v/>
      </c>
      <c r="L226" s="5">
        <f t="shared" si="38"/>
        <v>0</v>
      </c>
      <c r="M226" s="5" t="str">
        <f t="shared" si="39"/>
        <v>n</v>
      </c>
      <c r="N226" s="5" t="str">
        <f t="shared" si="44"/>
        <v>n</v>
      </c>
      <c r="O226" s="5" t="str">
        <f t="shared" si="41"/>
        <v>n</v>
      </c>
    </row>
    <row r="227">
      <c r="F227" s="4" t="s">
        <v>86</v>
      </c>
      <c r="G227" s="4" t="s">
        <v>86</v>
      </c>
      <c r="H227" s="4" t="s">
        <v>86</v>
      </c>
      <c r="I227" s="5" t="str">
        <f t="shared" si="42"/>
        <v>Ad</v>
      </c>
      <c r="K227" s="5" t="str">
        <f t="shared" si="37"/>
        <v/>
      </c>
      <c r="L227" s="5">
        <f t="shared" si="38"/>
        <v>0</v>
      </c>
      <c r="M227" s="5" t="str">
        <f t="shared" si="39"/>
        <v>n</v>
      </c>
      <c r="N227" s="5" t="str">
        <f t="shared" si="44"/>
        <v>n</v>
      </c>
      <c r="O227" s="5" t="str">
        <f t="shared" si="41"/>
        <v>n</v>
      </c>
    </row>
    <row r="228">
      <c r="F228" s="4" t="s">
        <v>86</v>
      </c>
      <c r="G228" s="4" t="s">
        <v>86</v>
      </c>
      <c r="H228" s="4" t="s">
        <v>86</v>
      </c>
      <c r="I228" s="5" t="str">
        <f t="shared" si="42"/>
        <v>Deuce</v>
      </c>
      <c r="K228" s="5" t="str">
        <f t="shared" si="37"/>
        <v/>
      </c>
      <c r="L228" s="5">
        <f t="shared" si="38"/>
        <v>0</v>
      </c>
      <c r="M228" s="5" t="str">
        <f t="shared" si="39"/>
        <v>n</v>
      </c>
      <c r="N228" s="5" t="str">
        <f t="shared" si="44"/>
        <v>n</v>
      </c>
      <c r="O228" s="5" t="str">
        <f t="shared" si="41"/>
        <v>n</v>
      </c>
    </row>
    <row r="229">
      <c r="F229" s="4" t="s">
        <v>86</v>
      </c>
      <c r="G229" s="4" t="s">
        <v>86</v>
      </c>
      <c r="H229" s="4" t="s">
        <v>86</v>
      </c>
      <c r="I229" s="5" t="str">
        <f t="shared" si="42"/>
        <v>Ad</v>
      </c>
      <c r="K229" s="5" t="str">
        <f t="shared" si="37"/>
        <v/>
      </c>
      <c r="L229" s="5">
        <f t="shared" si="38"/>
        <v>0</v>
      </c>
      <c r="M229" s="5" t="str">
        <f t="shared" si="39"/>
        <v>n</v>
      </c>
      <c r="N229" s="5" t="str">
        <f t="shared" si="44"/>
        <v>n</v>
      </c>
      <c r="O229" s="5" t="str">
        <f t="shared" si="41"/>
        <v>n</v>
      </c>
    </row>
    <row r="230">
      <c r="F230" s="4" t="s">
        <v>86</v>
      </c>
      <c r="G230" s="4" t="s">
        <v>86</v>
      </c>
      <c r="H230" s="4" t="s">
        <v>86</v>
      </c>
      <c r="I230" s="5" t="str">
        <f t="shared" si="42"/>
        <v>Deuce</v>
      </c>
      <c r="K230" s="5" t="str">
        <f t="shared" si="37"/>
        <v/>
      </c>
      <c r="L230" s="5">
        <f t="shared" si="38"/>
        <v>0</v>
      </c>
      <c r="M230" s="5" t="str">
        <f t="shared" si="39"/>
        <v>n</v>
      </c>
      <c r="N230" s="5" t="str">
        <f t="shared" si="44"/>
        <v>n</v>
      </c>
      <c r="O230" s="5" t="str">
        <f t="shared" si="41"/>
        <v>n</v>
      </c>
    </row>
    <row r="231">
      <c r="F231" s="4" t="s">
        <v>86</v>
      </c>
      <c r="G231" s="4" t="s">
        <v>86</v>
      </c>
      <c r="H231" s="4" t="s">
        <v>86</v>
      </c>
      <c r="I231" s="5" t="str">
        <f t="shared" si="42"/>
        <v>Ad</v>
      </c>
      <c r="K231" s="5" t="str">
        <f t="shared" si="37"/>
        <v/>
      </c>
      <c r="L231" s="5">
        <f t="shared" si="38"/>
        <v>0</v>
      </c>
      <c r="M231" s="5" t="str">
        <f t="shared" si="39"/>
        <v>n</v>
      </c>
      <c r="N231" s="5" t="str">
        <f t="shared" si="44"/>
        <v>n</v>
      </c>
      <c r="O231" s="5" t="str">
        <f t="shared" si="41"/>
        <v>n</v>
      </c>
    </row>
    <row r="232">
      <c r="F232" s="4" t="s">
        <v>86</v>
      </c>
      <c r="G232" s="4" t="s">
        <v>86</v>
      </c>
      <c r="H232" s="4" t="s">
        <v>86</v>
      </c>
      <c r="I232" s="5" t="str">
        <f t="shared" si="42"/>
        <v>Deuce</v>
      </c>
      <c r="K232" s="5" t="str">
        <f t="shared" si="37"/>
        <v/>
      </c>
      <c r="L232" s="5">
        <f t="shared" si="38"/>
        <v>0</v>
      </c>
      <c r="M232" s="5" t="str">
        <f t="shared" si="39"/>
        <v>n</v>
      </c>
      <c r="N232" s="5" t="str">
        <f t="shared" si="44"/>
        <v>n</v>
      </c>
      <c r="O232" s="5" t="str">
        <f t="shared" si="41"/>
        <v>n</v>
      </c>
    </row>
    <row r="233">
      <c r="F233" s="4" t="s">
        <v>86</v>
      </c>
      <c r="G233" s="4" t="s">
        <v>86</v>
      </c>
      <c r="H233" s="4" t="s">
        <v>86</v>
      </c>
      <c r="I233" s="5" t="str">
        <f t="shared" si="42"/>
        <v>Ad</v>
      </c>
      <c r="K233" s="5" t="str">
        <f t="shared" si="37"/>
        <v/>
      </c>
      <c r="L233" s="5">
        <f t="shared" si="38"/>
        <v>0</v>
      </c>
      <c r="M233" s="5" t="str">
        <f t="shared" si="39"/>
        <v>n</v>
      </c>
      <c r="N233" s="5" t="str">
        <f t="shared" si="44"/>
        <v>n</v>
      </c>
      <c r="O233" s="5" t="str">
        <f t="shared" si="41"/>
        <v>n</v>
      </c>
    </row>
    <row r="234">
      <c r="F234" s="4" t="s">
        <v>86</v>
      </c>
      <c r="G234" s="4" t="s">
        <v>86</v>
      </c>
      <c r="H234" s="4" t="s">
        <v>86</v>
      </c>
      <c r="I234" s="5" t="str">
        <f t="shared" si="42"/>
        <v>Deuce</v>
      </c>
      <c r="K234" s="5" t="str">
        <f t="shared" si="37"/>
        <v/>
      </c>
      <c r="L234" s="5">
        <f t="shared" si="38"/>
        <v>0</v>
      </c>
      <c r="M234" s="5" t="str">
        <f t="shared" si="39"/>
        <v>n</v>
      </c>
      <c r="N234" s="5" t="str">
        <f t="shared" si="44"/>
        <v>n</v>
      </c>
      <c r="O234" s="5" t="str">
        <f t="shared" si="41"/>
        <v>n</v>
      </c>
    </row>
    <row r="235">
      <c r="F235" s="4" t="s">
        <v>86</v>
      </c>
      <c r="G235" s="4" t="s">
        <v>86</v>
      </c>
      <c r="H235" s="4" t="s">
        <v>86</v>
      </c>
      <c r="I235" s="5" t="str">
        <f t="shared" si="42"/>
        <v>Ad</v>
      </c>
      <c r="K235" s="5" t="str">
        <f t="shared" si="37"/>
        <v/>
      </c>
      <c r="L235" s="5">
        <f t="shared" si="38"/>
        <v>0</v>
      </c>
      <c r="M235" s="5" t="str">
        <f t="shared" si="39"/>
        <v>n</v>
      </c>
      <c r="N235" s="5" t="str">
        <f t="shared" si="44"/>
        <v>n</v>
      </c>
      <c r="O235" s="5" t="str">
        <f t="shared" si="41"/>
        <v>n</v>
      </c>
    </row>
    <row r="236">
      <c r="F236" s="4" t="s">
        <v>86</v>
      </c>
      <c r="G236" s="4" t="s">
        <v>86</v>
      </c>
      <c r="H236" s="4" t="s">
        <v>86</v>
      </c>
      <c r="I236" s="5" t="str">
        <f t="shared" si="42"/>
        <v>Deuce</v>
      </c>
      <c r="K236" s="5" t="str">
        <f t="shared" si="37"/>
        <v/>
      </c>
      <c r="L236" s="5">
        <f t="shared" si="38"/>
        <v>0</v>
      </c>
      <c r="M236" s="5" t="str">
        <f t="shared" si="39"/>
        <v>n</v>
      </c>
      <c r="N236" s="5" t="str">
        <f t="shared" si="44"/>
        <v>n</v>
      </c>
      <c r="O236" s="5" t="str">
        <f t="shared" si="41"/>
        <v>n</v>
      </c>
    </row>
    <row r="237">
      <c r="F237" s="4" t="s">
        <v>86</v>
      </c>
      <c r="G237" s="4" t="s">
        <v>86</v>
      </c>
      <c r="H237" s="4" t="s">
        <v>86</v>
      </c>
      <c r="I237" s="5" t="str">
        <f t="shared" si="42"/>
        <v>Ad</v>
      </c>
      <c r="K237" s="5" t="str">
        <f t="shared" si="37"/>
        <v/>
      </c>
      <c r="L237" s="5">
        <f t="shared" si="38"/>
        <v>0</v>
      </c>
      <c r="M237" s="5" t="str">
        <f t="shared" si="39"/>
        <v>n</v>
      </c>
      <c r="N237" s="5" t="str">
        <f t="shared" si="44"/>
        <v>n</v>
      </c>
      <c r="O237" s="5" t="str">
        <f t="shared" si="41"/>
        <v>n</v>
      </c>
    </row>
    <row r="238">
      <c r="F238" s="4" t="s">
        <v>86</v>
      </c>
      <c r="G238" s="4" t="s">
        <v>86</v>
      </c>
      <c r="H238" s="4" t="s">
        <v>86</v>
      </c>
      <c r="I238" s="5" t="str">
        <f t="shared" si="42"/>
        <v>Deuce</v>
      </c>
      <c r="K238" s="5" t="str">
        <f t="shared" si="37"/>
        <v/>
      </c>
      <c r="L238" s="5">
        <f t="shared" si="38"/>
        <v>0</v>
      </c>
      <c r="M238" s="5" t="str">
        <f t="shared" si="39"/>
        <v>n</v>
      </c>
      <c r="N238" s="5" t="str">
        <f t="shared" si="44"/>
        <v>n</v>
      </c>
      <c r="O238" s="5" t="str">
        <f t="shared" si="41"/>
        <v>n</v>
      </c>
    </row>
    <row r="239">
      <c r="F239" s="4" t="s">
        <v>86</v>
      </c>
      <c r="G239" s="4" t="s">
        <v>86</v>
      </c>
      <c r="H239" s="4" t="s">
        <v>86</v>
      </c>
      <c r="I239" s="5" t="str">
        <f t="shared" si="42"/>
        <v>Ad</v>
      </c>
      <c r="K239" s="5" t="str">
        <f t="shared" si="37"/>
        <v/>
      </c>
      <c r="L239" s="5">
        <f t="shared" si="38"/>
        <v>0</v>
      </c>
      <c r="M239" s="5" t="str">
        <f t="shared" si="39"/>
        <v>n</v>
      </c>
      <c r="N239" s="5" t="str">
        <f t="shared" si="44"/>
        <v>n</v>
      </c>
      <c r="O239" s="5" t="str">
        <f t="shared" si="41"/>
        <v>n</v>
      </c>
    </row>
    <row r="240">
      <c r="F240" s="4" t="s">
        <v>86</v>
      </c>
      <c r="G240" s="4" t="s">
        <v>86</v>
      </c>
      <c r="H240" s="4" t="s">
        <v>86</v>
      </c>
      <c r="I240" s="5" t="str">
        <f t="shared" si="42"/>
        <v>Deuce</v>
      </c>
      <c r="K240" s="5" t="str">
        <f t="shared" si="37"/>
        <v/>
      </c>
      <c r="L240" s="5">
        <f t="shared" si="38"/>
        <v>0</v>
      </c>
      <c r="M240" s="5" t="str">
        <f t="shared" si="39"/>
        <v>n</v>
      </c>
      <c r="N240" s="5" t="str">
        <f t="shared" si="44"/>
        <v>n</v>
      </c>
      <c r="O240" s="5" t="str">
        <f t="shared" si="41"/>
        <v>n</v>
      </c>
    </row>
    <row r="241">
      <c r="F241" s="4" t="s">
        <v>86</v>
      </c>
      <c r="G241" s="4" t="s">
        <v>86</v>
      </c>
      <c r="H241" s="4" t="s">
        <v>86</v>
      </c>
      <c r="I241" s="5" t="str">
        <f t="shared" si="42"/>
        <v>Ad</v>
      </c>
      <c r="K241" s="5" t="str">
        <f t="shared" si="37"/>
        <v/>
      </c>
      <c r="L241" s="5">
        <f t="shared" si="38"/>
        <v>0</v>
      </c>
      <c r="M241" s="5" t="str">
        <f t="shared" si="39"/>
        <v>n</v>
      </c>
      <c r="N241" s="5" t="str">
        <f t="shared" si="44"/>
        <v>n</v>
      </c>
      <c r="O241" s="5" t="str">
        <f t="shared" si="41"/>
        <v>n</v>
      </c>
    </row>
    <row r="242">
      <c r="F242" s="4" t="s">
        <v>86</v>
      </c>
      <c r="G242" s="4" t="s">
        <v>86</v>
      </c>
      <c r="H242" s="4" t="s">
        <v>86</v>
      </c>
      <c r="I242" s="5" t="str">
        <f t="shared" si="42"/>
        <v>Deuce</v>
      </c>
      <c r="K242" s="5" t="str">
        <f t="shared" si="37"/>
        <v/>
      </c>
      <c r="L242" s="5">
        <f t="shared" si="38"/>
        <v>0</v>
      </c>
      <c r="M242" s="5" t="str">
        <f t="shared" si="39"/>
        <v>n</v>
      </c>
      <c r="N242" s="5" t="str">
        <f t="shared" si="44"/>
        <v>n</v>
      </c>
      <c r="O242" s="5" t="str">
        <f t="shared" si="41"/>
        <v>n</v>
      </c>
    </row>
    <row r="243">
      <c r="F243" s="4" t="s">
        <v>86</v>
      </c>
      <c r="G243" s="4" t="s">
        <v>86</v>
      </c>
      <c r="H243" s="4" t="s">
        <v>86</v>
      </c>
      <c r="I243" s="5" t="str">
        <f t="shared" si="42"/>
        <v>Ad</v>
      </c>
      <c r="K243" s="5" t="str">
        <f t="shared" si="37"/>
        <v/>
      </c>
      <c r="L243" s="5">
        <f t="shared" si="38"/>
        <v>0</v>
      </c>
      <c r="M243" s="5" t="str">
        <f t="shared" si="39"/>
        <v>n</v>
      </c>
      <c r="N243" s="5" t="str">
        <f t="shared" si="44"/>
        <v>n</v>
      </c>
      <c r="O243" s="5" t="str">
        <f t="shared" si="41"/>
        <v>n</v>
      </c>
    </row>
    <row r="244">
      <c r="F244" s="4" t="s">
        <v>86</v>
      </c>
      <c r="G244" s="4" t="s">
        <v>86</v>
      </c>
      <c r="H244" s="4" t="s">
        <v>86</v>
      </c>
      <c r="I244" s="5" t="str">
        <f t="shared" si="42"/>
        <v>Deuce</v>
      </c>
      <c r="K244" s="5" t="str">
        <f t="shared" si="37"/>
        <v/>
      </c>
      <c r="M244" s="5" t="str">
        <f t="shared" si="39"/>
        <v>n</v>
      </c>
      <c r="N244" s="21"/>
      <c r="O244" s="5" t="str">
        <f t="shared" si="41"/>
        <v>n</v>
      </c>
    </row>
    <row r="245">
      <c r="F245" s="4" t="s">
        <v>86</v>
      </c>
      <c r="G245" s="4" t="s">
        <v>86</v>
      </c>
      <c r="H245" s="4" t="s">
        <v>86</v>
      </c>
      <c r="I245" s="5" t="str">
        <f t="shared" si="42"/>
        <v>Ad</v>
      </c>
      <c r="K245" s="5" t="str">
        <f t="shared" si="37"/>
        <v/>
      </c>
      <c r="M245" s="5" t="str">
        <f t="shared" si="39"/>
        <v>n</v>
      </c>
      <c r="N245" s="21"/>
      <c r="O245" s="5" t="str">
        <f t="shared" si="41"/>
        <v>n</v>
      </c>
    </row>
    <row r="246">
      <c r="F246" s="4" t="s">
        <v>86</v>
      </c>
      <c r="G246" s="4" t="s">
        <v>86</v>
      </c>
      <c r="H246" s="4" t="s">
        <v>86</v>
      </c>
      <c r="I246" s="5" t="str">
        <f t="shared" si="42"/>
        <v>Deuce</v>
      </c>
      <c r="K246" s="5" t="str">
        <f t="shared" si="37"/>
        <v/>
      </c>
      <c r="M246" s="5" t="str">
        <f t="shared" si="39"/>
        <v>n</v>
      </c>
      <c r="N246" s="21"/>
      <c r="O246" s="5" t="str">
        <f t="shared" si="41"/>
        <v>n</v>
      </c>
    </row>
    <row r="247">
      <c r="F247" s="4" t="s">
        <v>86</v>
      </c>
      <c r="G247" s="4" t="s">
        <v>86</v>
      </c>
      <c r="H247" s="4" t="s">
        <v>86</v>
      </c>
      <c r="I247" s="5" t="str">
        <f t="shared" si="42"/>
        <v>Ad</v>
      </c>
      <c r="K247" s="5" t="str">
        <f t="shared" si="37"/>
        <v/>
      </c>
      <c r="M247" s="5" t="str">
        <f t="shared" si="39"/>
        <v>n</v>
      </c>
      <c r="N247" s="21"/>
      <c r="O247" s="5" t="str">
        <f t="shared" si="41"/>
        <v>n</v>
      </c>
    </row>
    <row r="248">
      <c r="F248" s="4" t="s">
        <v>86</v>
      </c>
      <c r="G248" s="4" t="s">
        <v>86</v>
      </c>
      <c r="H248" s="4" t="s">
        <v>86</v>
      </c>
      <c r="I248" s="5" t="str">
        <f t="shared" si="42"/>
        <v>Deuce</v>
      </c>
      <c r="K248" s="5" t="str">
        <f t="shared" si="37"/>
        <v/>
      </c>
      <c r="M248" s="5" t="str">
        <f t="shared" si="39"/>
        <v>n</v>
      </c>
      <c r="N248" s="21"/>
      <c r="O248" s="5" t="str">
        <f t="shared" si="41"/>
        <v>n</v>
      </c>
    </row>
    <row r="249">
      <c r="F249" s="4" t="s">
        <v>86</v>
      </c>
      <c r="G249" s="4" t="s">
        <v>86</v>
      </c>
      <c r="H249" s="4" t="s">
        <v>86</v>
      </c>
      <c r="I249" s="5" t="str">
        <f t="shared" si="42"/>
        <v>Ad</v>
      </c>
      <c r="K249" s="5" t="str">
        <f t="shared" si="37"/>
        <v/>
      </c>
      <c r="M249" s="5" t="str">
        <f t="shared" si="39"/>
        <v>n</v>
      </c>
      <c r="N249" s="21"/>
      <c r="O249" s="5" t="str">
        <f t="shared" si="41"/>
        <v>n</v>
      </c>
    </row>
  </sheetData>
  <autoFilter ref="$A$1:$BE$249"/>
  <mergeCells count="22">
    <mergeCell ref="B1:P1"/>
    <mergeCell ref="Q1:V1"/>
    <mergeCell ref="W1:AB1"/>
    <mergeCell ref="AC1:AH1"/>
    <mergeCell ref="AI1:AN1"/>
    <mergeCell ref="AO1:AZ1"/>
    <mergeCell ref="BA1:BE1"/>
    <mergeCell ref="T6:U6"/>
    <mergeCell ref="P10:W10"/>
    <mergeCell ref="P11:W11"/>
    <mergeCell ref="P12:W12"/>
    <mergeCell ref="P13:W13"/>
    <mergeCell ref="P14:W14"/>
    <mergeCell ref="P15:W16"/>
    <mergeCell ref="P17:W17"/>
    <mergeCell ref="J5:K5"/>
    <mergeCell ref="L5:M5"/>
    <mergeCell ref="N5:O5"/>
    <mergeCell ref="P5:U5"/>
    <mergeCell ref="A6:E6"/>
    <mergeCell ref="P6:Q6"/>
    <mergeCell ref="R6:S6"/>
  </mergeCells>
  <drawing r:id="rId2"/>
  <legacyDrawing r:id="rId3"/>
</worksheet>
</file>